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waih44\Documents\"/>
    </mc:Choice>
  </mc:AlternateContent>
  <bookViews>
    <workbookView xWindow="0" yWindow="0" windowWidth="20490" windowHeight="6720"/>
  </bookViews>
  <sheets>
    <sheet name="Facility Info" sheetId="2" r:id="rId1"/>
    <sheet name="Data" sheetId="1" state="hidden" r:id="rId2"/>
    <sheet name="Check" sheetId="3" state="hidden" r:id="rId3"/>
  </sheets>
  <externalReferences>
    <externalReference r:id="rId4"/>
  </externalReferences>
  <definedNames>
    <definedName name="_xlnm._FilterDatabase" localSheetId="1" hidden="1">Data!$Y$1:$Z$1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48" i="1" l="1"/>
  <c r="O548" i="1"/>
  <c r="Q548" i="1" s="1"/>
  <c r="M548" i="1"/>
  <c r="S548" i="1" s="1"/>
  <c r="L548" i="1"/>
  <c r="K548" i="1"/>
  <c r="D548" i="1"/>
  <c r="A548" i="1"/>
  <c r="R548" i="1" l="1"/>
  <c r="T548" i="1"/>
  <c r="N548" i="1"/>
  <c r="B3" i="3" l="1"/>
  <c r="C3" i="3"/>
  <c r="B4" i="3"/>
  <c r="C4" i="3"/>
  <c r="B5" i="3"/>
  <c r="C5" i="3"/>
  <c r="B6" i="3"/>
  <c r="C6" i="3"/>
  <c r="B7" i="3"/>
  <c r="C7" i="3"/>
  <c r="B8" i="3"/>
  <c r="C8" i="3"/>
  <c r="B9" i="3"/>
  <c r="C9" i="3"/>
  <c r="B10" i="3"/>
  <c r="C10" i="3"/>
  <c r="B11" i="3"/>
  <c r="C11" i="3"/>
  <c r="B12" i="3"/>
  <c r="C12" i="3"/>
  <c r="B13" i="3"/>
  <c r="C13" i="3"/>
  <c r="B14" i="3"/>
  <c r="C14" i="3"/>
  <c r="B15" i="3"/>
  <c r="C15" i="3"/>
  <c r="B16" i="3"/>
  <c r="C16" i="3"/>
  <c r="B17" i="3"/>
  <c r="C17" i="3"/>
  <c r="B18" i="3"/>
  <c r="C18" i="3"/>
  <c r="B19" i="3"/>
  <c r="C19" i="3"/>
  <c r="B20" i="3"/>
  <c r="C20" i="3"/>
  <c r="B21" i="3"/>
  <c r="C21" i="3"/>
  <c r="B22" i="3"/>
  <c r="C22" i="3"/>
  <c r="B23" i="3"/>
  <c r="C23" i="3"/>
  <c r="B24" i="3"/>
  <c r="C24" i="3"/>
  <c r="B25" i="3"/>
  <c r="C25" i="3"/>
  <c r="B26" i="3"/>
  <c r="C26" i="3"/>
  <c r="B27" i="3"/>
  <c r="C27" i="3"/>
  <c r="B28" i="3"/>
  <c r="C28" i="3"/>
  <c r="B29" i="3"/>
  <c r="C29" i="3"/>
  <c r="B30" i="3"/>
  <c r="C30" i="3"/>
  <c r="B31" i="3"/>
  <c r="C31" i="3"/>
  <c r="B32" i="3"/>
  <c r="C32" i="3"/>
  <c r="B33" i="3"/>
  <c r="C33" i="3"/>
  <c r="B34" i="3"/>
  <c r="C34" i="3"/>
  <c r="B35" i="3"/>
  <c r="C35" i="3"/>
  <c r="B36" i="3"/>
  <c r="C36" i="3"/>
  <c r="B37" i="3"/>
  <c r="C37" i="3"/>
  <c r="B38" i="3"/>
  <c r="C38" i="3"/>
  <c r="B39" i="3"/>
  <c r="C39" i="3"/>
  <c r="B40" i="3"/>
  <c r="C40" i="3"/>
  <c r="B41" i="3"/>
  <c r="C41" i="3"/>
  <c r="B42" i="3"/>
  <c r="C42" i="3"/>
  <c r="B43" i="3"/>
  <c r="C43" i="3"/>
  <c r="B44" i="3"/>
  <c r="C44" i="3"/>
  <c r="B45" i="3"/>
  <c r="C45" i="3"/>
  <c r="B46" i="3"/>
  <c r="C46" i="3"/>
  <c r="B47" i="3"/>
  <c r="C47" i="3"/>
  <c r="B48" i="3"/>
  <c r="C48" i="3"/>
  <c r="B49" i="3"/>
  <c r="C49" i="3"/>
  <c r="B50" i="3"/>
  <c r="C50" i="3"/>
  <c r="B51" i="3"/>
  <c r="C51" i="3"/>
  <c r="B52" i="3"/>
  <c r="C52" i="3"/>
  <c r="B53" i="3"/>
  <c r="C53" i="3"/>
  <c r="B54" i="3"/>
  <c r="C54" i="3"/>
  <c r="B55" i="3"/>
  <c r="C55" i="3"/>
  <c r="B56" i="3"/>
  <c r="C56" i="3"/>
  <c r="B57" i="3"/>
  <c r="C57" i="3"/>
  <c r="B58" i="3"/>
  <c r="C58" i="3"/>
  <c r="B59" i="3"/>
  <c r="C59" i="3"/>
  <c r="B60" i="3"/>
  <c r="C60" i="3"/>
  <c r="B61" i="3"/>
  <c r="C61" i="3"/>
  <c r="B62" i="3"/>
  <c r="C62" i="3"/>
  <c r="B63" i="3"/>
  <c r="C63" i="3"/>
  <c r="B64" i="3"/>
  <c r="C64" i="3"/>
  <c r="B65" i="3"/>
  <c r="C65" i="3"/>
  <c r="B66" i="3"/>
  <c r="C66" i="3"/>
  <c r="B67" i="3"/>
  <c r="C67" i="3"/>
  <c r="B68" i="3"/>
  <c r="C68" i="3"/>
  <c r="B69" i="3"/>
  <c r="C69" i="3"/>
  <c r="B70" i="3"/>
  <c r="C70" i="3"/>
  <c r="B71" i="3"/>
  <c r="C71" i="3"/>
  <c r="B72" i="3"/>
  <c r="C72" i="3"/>
  <c r="B73" i="3"/>
  <c r="C73" i="3"/>
  <c r="B74" i="3"/>
  <c r="C74" i="3"/>
  <c r="B75" i="3"/>
  <c r="C75" i="3"/>
  <c r="B76" i="3"/>
  <c r="C76" i="3"/>
  <c r="B77" i="3"/>
  <c r="C77" i="3"/>
  <c r="B78" i="3"/>
  <c r="C78" i="3"/>
  <c r="B79" i="3"/>
  <c r="C79" i="3"/>
  <c r="B80" i="3"/>
  <c r="C80" i="3"/>
  <c r="B81" i="3"/>
  <c r="C81" i="3"/>
  <c r="B82" i="3"/>
  <c r="C82" i="3"/>
  <c r="B83" i="3"/>
  <c r="C83" i="3"/>
  <c r="B84" i="3"/>
  <c r="C84" i="3"/>
  <c r="B85" i="3"/>
  <c r="C85" i="3"/>
  <c r="B86" i="3"/>
  <c r="C86" i="3"/>
  <c r="B87" i="3"/>
  <c r="C87" i="3"/>
  <c r="B88" i="3"/>
  <c r="C88" i="3"/>
  <c r="B89" i="3"/>
  <c r="C89" i="3"/>
  <c r="B90" i="3"/>
  <c r="C90" i="3"/>
  <c r="B91" i="3"/>
  <c r="C91" i="3"/>
  <c r="B92" i="3"/>
  <c r="C92" i="3"/>
  <c r="B93" i="3"/>
  <c r="C93" i="3"/>
  <c r="B94" i="3"/>
  <c r="C94" i="3"/>
  <c r="B95" i="3"/>
  <c r="C95" i="3"/>
  <c r="B96" i="3"/>
  <c r="C96" i="3"/>
  <c r="B97" i="3"/>
  <c r="C97" i="3"/>
  <c r="B98" i="3"/>
  <c r="C98" i="3"/>
  <c r="B99" i="3"/>
  <c r="C99" i="3"/>
  <c r="B100" i="3"/>
  <c r="C100" i="3"/>
  <c r="B101" i="3"/>
  <c r="C101" i="3"/>
  <c r="B102" i="3"/>
  <c r="C102" i="3"/>
  <c r="B103" i="3"/>
  <c r="C103" i="3"/>
  <c r="B104" i="3"/>
  <c r="C104" i="3"/>
  <c r="B105" i="3"/>
  <c r="C105" i="3"/>
  <c r="B106" i="3"/>
  <c r="C106" i="3"/>
  <c r="B107" i="3"/>
  <c r="C107" i="3"/>
  <c r="B108" i="3"/>
  <c r="C108" i="3"/>
  <c r="B109" i="3"/>
  <c r="C109" i="3"/>
  <c r="B110" i="3"/>
  <c r="C110" i="3"/>
  <c r="B111" i="3"/>
  <c r="C111" i="3"/>
  <c r="B112" i="3"/>
  <c r="C112" i="3"/>
  <c r="B113" i="3"/>
  <c r="C113" i="3"/>
  <c r="B114" i="3"/>
  <c r="C114" i="3"/>
  <c r="B115" i="3"/>
  <c r="C115" i="3"/>
  <c r="B116" i="3"/>
  <c r="C116" i="3"/>
  <c r="B117" i="3"/>
  <c r="C117" i="3"/>
  <c r="B118" i="3"/>
  <c r="C118" i="3"/>
  <c r="B119" i="3"/>
  <c r="C119" i="3"/>
  <c r="B120" i="3"/>
  <c r="C120" i="3"/>
  <c r="B121" i="3"/>
  <c r="C121" i="3"/>
  <c r="B122" i="3"/>
  <c r="C122" i="3"/>
  <c r="B123" i="3"/>
  <c r="C123" i="3"/>
  <c r="B124" i="3"/>
  <c r="C124" i="3"/>
  <c r="B125" i="3"/>
  <c r="C125" i="3"/>
  <c r="B126" i="3"/>
  <c r="C126" i="3"/>
  <c r="B127" i="3"/>
  <c r="C127" i="3"/>
  <c r="B128" i="3"/>
  <c r="C128" i="3"/>
  <c r="B129" i="3"/>
  <c r="C129" i="3"/>
  <c r="B130" i="3"/>
  <c r="C130" i="3"/>
  <c r="B131" i="3"/>
  <c r="C131" i="3"/>
  <c r="B132" i="3"/>
  <c r="C132" i="3"/>
  <c r="B133" i="3"/>
  <c r="C133" i="3"/>
  <c r="B134" i="3"/>
  <c r="C134" i="3"/>
  <c r="B135" i="3"/>
  <c r="C135" i="3"/>
  <c r="B136" i="3"/>
  <c r="C136" i="3"/>
  <c r="B137" i="3"/>
  <c r="C137" i="3"/>
  <c r="B138" i="3"/>
  <c r="C138" i="3"/>
  <c r="B139" i="3"/>
  <c r="C139" i="3"/>
  <c r="B140" i="3"/>
  <c r="C140" i="3"/>
  <c r="B141" i="3"/>
  <c r="C141" i="3"/>
  <c r="B142" i="3"/>
  <c r="C142" i="3"/>
  <c r="B143" i="3"/>
  <c r="C143" i="3"/>
  <c r="B144" i="3"/>
  <c r="C144" i="3"/>
  <c r="B145" i="3"/>
  <c r="C145" i="3"/>
  <c r="B146" i="3"/>
  <c r="C146" i="3"/>
  <c r="B147" i="3"/>
  <c r="C147" i="3"/>
  <c r="B148" i="3"/>
  <c r="C148" i="3"/>
  <c r="B149" i="3"/>
  <c r="C149" i="3"/>
  <c r="B150" i="3"/>
  <c r="C150" i="3"/>
  <c r="B151" i="3"/>
  <c r="C151" i="3"/>
  <c r="B152" i="3"/>
  <c r="C152" i="3"/>
  <c r="B153" i="3"/>
  <c r="C153" i="3"/>
  <c r="B154" i="3"/>
  <c r="C154" i="3"/>
  <c r="B155" i="3"/>
  <c r="C155" i="3"/>
  <c r="B156" i="3"/>
  <c r="C156" i="3"/>
  <c r="B157" i="3"/>
  <c r="C157" i="3"/>
  <c r="B158" i="3"/>
  <c r="C158" i="3"/>
  <c r="B159" i="3"/>
  <c r="C159" i="3"/>
  <c r="B160" i="3"/>
  <c r="C160" i="3"/>
  <c r="B161" i="3"/>
  <c r="C161" i="3"/>
  <c r="B162" i="3"/>
  <c r="C162" i="3"/>
  <c r="B163" i="3"/>
  <c r="C163" i="3"/>
  <c r="B164" i="3"/>
  <c r="C164" i="3"/>
  <c r="B165" i="3"/>
  <c r="C165" i="3"/>
  <c r="B166" i="3"/>
  <c r="C166" i="3"/>
  <c r="B167" i="3"/>
  <c r="C167" i="3"/>
  <c r="B168" i="3"/>
  <c r="C168" i="3"/>
  <c r="B169" i="3"/>
  <c r="C169" i="3"/>
  <c r="B170" i="3"/>
  <c r="C170" i="3"/>
  <c r="B171" i="3"/>
  <c r="C171" i="3"/>
  <c r="B172" i="3"/>
  <c r="C172" i="3"/>
  <c r="B173" i="3"/>
  <c r="C173" i="3"/>
  <c r="B174" i="3"/>
  <c r="C174" i="3"/>
  <c r="B175" i="3"/>
  <c r="C175" i="3"/>
  <c r="B176" i="3"/>
  <c r="C176" i="3"/>
  <c r="B177" i="3"/>
  <c r="C177" i="3"/>
  <c r="B178" i="3"/>
  <c r="C178" i="3"/>
  <c r="B179" i="3"/>
  <c r="C179" i="3"/>
  <c r="B180" i="3"/>
  <c r="C180" i="3"/>
  <c r="B181" i="3"/>
  <c r="C181" i="3"/>
  <c r="B182" i="3"/>
  <c r="C182" i="3"/>
  <c r="B183" i="3"/>
  <c r="C183" i="3"/>
  <c r="B184" i="3"/>
  <c r="C184" i="3"/>
  <c r="B185" i="3"/>
  <c r="C185" i="3"/>
  <c r="B186" i="3"/>
  <c r="C186" i="3"/>
  <c r="B187" i="3"/>
  <c r="C187" i="3"/>
  <c r="B188" i="3"/>
  <c r="C188" i="3"/>
  <c r="B189" i="3"/>
  <c r="C189" i="3"/>
  <c r="B190" i="3"/>
  <c r="C190" i="3"/>
  <c r="B191" i="3"/>
  <c r="C191" i="3"/>
  <c r="B192" i="3"/>
  <c r="C192" i="3"/>
  <c r="B193" i="3"/>
  <c r="C193" i="3"/>
  <c r="B194" i="3"/>
  <c r="C194" i="3"/>
  <c r="B195" i="3"/>
  <c r="C195" i="3"/>
  <c r="B196" i="3"/>
  <c r="C196" i="3"/>
  <c r="B197" i="3"/>
  <c r="C197" i="3"/>
  <c r="B198" i="3"/>
  <c r="C198" i="3"/>
  <c r="B199" i="3"/>
  <c r="C199" i="3"/>
  <c r="B200" i="3"/>
  <c r="C200" i="3"/>
  <c r="B201" i="3"/>
  <c r="C201" i="3"/>
  <c r="B202" i="3"/>
  <c r="C202" i="3"/>
  <c r="B203" i="3"/>
  <c r="C203" i="3"/>
  <c r="B204" i="3"/>
  <c r="C204" i="3"/>
  <c r="B205" i="3"/>
  <c r="C205" i="3"/>
  <c r="B206" i="3"/>
  <c r="C206" i="3"/>
  <c r="B207" i="3"/>
  <c r="C207" i="3"/>
  <c r="B208" i="3"/>
  <c r="C208" i="3"/>
  <c r="B209" i="3"/>
  <c r="C209" i="3"/>
  <c r="B210" i="3"/>
  <c r="C210" i="3"/>
  <c r="B211" i="3"/>
  <c r="C211" i="3"/>
  <c r="B212" i="3"/>
  <c r="C212" i="3"/>
  <c r="B213" i="3"/>
  <c r="C213" i="3"/>
  <c r="B214" i="3"/>
  <c r="C214" i="3"/>
  <c r="B215" i="3"/>
  <c r="C215" i="3"/>
  <c r="B216" i="3"/>
  <c r="C216" i="3"/>
  <c r="B217" i="3"/>
  <c r="C217" i="3"/>
  <c r="B218" i="3"/>
  <c r="C218" i="3"/>
  <c r="B219" i="3"/>
  <c r="C219" i="3"/>
  <c r="B220" i="3"/>
  <c r="C220" i="3"/>
  <c r="B221" i="3"/>
  <c r="C221" i="3"/>
  <c r="B222" i="3"/>
  <c r="C222" i="3"/>
  <c r="B223" i="3"/>
  <c r="C223" i="3"/>
  <c r="B224" i="3"/>
  <c r="C224" i="3"/>
  <c r="B225" i="3"/>
  <c r="C225" i="3"/>
  <c r="B226" i="3"/>
  <c r="C226" i="3"/>
  <c r="B227" i="3"/>
  <c r="C227" i="3"/>
  <c r="B228" i="3"/>
  <c r="C228" i="3"/>
  <c r="B229" i="3"/>
  <c r="C229" i="3"/>
  <c r="B230" i="3"/>
  <c r="C230" i="3"/>
  <c r="B231" i="3"/>
  <c r="C231" i="3"/>
  <c r="B232" i="3"/>
  <c r="C232" i="3"/>
  <c r="B233" i="3"/>
  <c r="C233" i="3"/>
  <c r="B234" i="3"/>
  <c r="C234" i="3"/>
  <c r="B235" i="3"/>
  <c r="C235" i="3"/>
  <c r="B236" i="3"/>
  <c r="C236" i="3"/>
  <c r="B237" i="3"/>
  <c r="C237" i="3"/>
  <c r="B238" i="3"/>
  <c r="C238" i="3"/>
  <c r="B239" i="3"/>
  <c r="C239" i="3"/>
  <c r="B240" i="3"/>
  <c r="C240" i="3"/>
  <c r="B241" i="3"/>
  <c r="C241" i="3"/>
  <c r="B242" i="3"/>
  <c r="C242" i="3"/>
  <c r="B243" i="3"/>
  <c r="C243" i="3"/>
  <c r="B244" i="3"/>
  <c r="C244" i="3"/>
  <c r="B245" i="3"/>
  <c r="C245" i="3"/>
  <c r="B246" i="3"/>
  <c r="C246" i="3"/>
  <c r="B247" i="3"/>
  <c r="C247" i="3"/>
  <c r="B248" i="3"/>
  <c r="C248" i="3"/>
  <c r="B249" i="3"/>
  <c r="C249" i="3"/>
  <c r="B250" i="3"/>
  <c r="C250" i="3"/>
  <c r="B251" i="3"/>
  <c r="C251" i="3"/>
  <c r="B252" i="3"/>
  <c r="C252" i="3"/>
  <c r="B253" i="3"/>
  <c r="C253" i="3"/>
  <c r="B254" i="3"/>
  <c r="C254" i="3"/>
  <c r="B255" i="3"/>
  <c r="C255" i="3"/>
  <c r="B256" i="3"/>
  <c r="C256" i="3"/>
  <c r="B257" i="3"/>
  <c r="C257" i="3"/>
  <c r="B258" i="3"/>
  <c r="C258" i="3"/>
  <c r="B259" i="3"/>
  <c r="C259" i="3"/>
  <c r="B260" i="3"/>
  <c r="C260" i="3"/>
  <c r="B261" i="3"/>
  <c r="C261" i="3"/>
  <c r="B262" i="3"/>
  <c r="C262" i="3"/>
  <c r="B263" i="3"/>
  <c r="C263" i="3"/>
  <c r="B264" i="3"/>
  <c r="C264" i="3"/>
  <c r="B265" i="3"/>
  <c r="C265" i="3"/>
  <c r="B266" i="3"/>
  <c r="C266" i="3"/>
  <c r="B267" i="3"/>
  <c r="C267" i="3"/>
  <c r="B268" i="3"/>
  <c r="C268" i="3"/>
  <c r="B269" i="3"/>
  <c r="C269" i="3"/>
  <c r="B270" i="3"/>
  <c r="C270" i="3"/>
  <c r="B271" i="3"/>
  <c r="C271" i="3"/>
  <c r="B272" i="3"/>
  <c r="C272" i="3"/>
  <c r="B273" i="3"/>
  <c r="C273" i="3"/>
  <c r="B274" i="3"/>
  <c r="C274" i="3"/>
  <c r="B275" i="3"/>
  <c r="C275" i="3"/>
  <c r="B276" i="3"/>
  <c r="C276" i="3"/>
  <c r="B277" i="3"/>
  <c r="C277" i="3"/>
  <c r="B278" i="3"/>
  <c r="C278" i="3"/>
  <c r="B279" i="3"/>
  <c r="C279" i="3"/>
  <c r="B280" i="3"/>
  <c r="C280" i="3"/>
  <c r="B281" i="3"/>
  <c r="C281" i="3"/>
  <c r="B282" i="3"/>
  <c r="C282" i="3"/>
  <c r="B283" i="3"/>
  <c r="C283" i="3"/>
  <c r="B284" i="3"/>
  <c r="C284" i="3"/>
  <c r="B285" i="3"/>
  <c r="C285" i="3"/>
  <c r="B286" i="3"/>
  <c r="C286" i="3"/>
  <c r="B287" i="3"/>
  <c r="C287" i="3"/>
  <c r="B288" i="3"/>
  <c r="C288" i="3"/>
  <c r="B289" i="3"/>
  <c r="C289" i="3"/>
  <c r="B290" i="3"/>
  <c r="C290" i="3"/>
  <c r="B291" i="3"/>
  <c r="C291" i="3"/>
  <c r="B292" i="3"/>
  <c r="C292" i="3"/>
  <c r="B293" i="3"/>
  <c r="C293" i="3"/>
  <c r="B294" i="3"/>
  <c r="C294" i="3"/>
  <c r="B295" i="3"/>
  <c r="C295" i="3"/>
  <c r="B296" i="3"/>
  <c r="C296" i="3"/>
  <c r="B297" i="3"/>
  <c r="C297" i="3"/>
  <c r="B298" i="3"/>
  <c r="C298" i="3"/>
  <c r="B299" i="3"/>
  <c r="C299" i="3"/>
  <c r="B300" i="3"/>
  <c r="C300" i="3"/>
  <c r="B301" i="3"/>
  <c r="C301" i="3"/>
  <c r="B302" i="3"/>
  <c r="C302" i="3"/>
  <c r="B303" i="3"/>
  <c r="C303" i="3"/>
  <c r="B304" i="3"/>
  <c r="C304" i="3"/>
  <c r="B305" i="3"/>
  <c r="C305" i="3"/>
  <c r="B306" i="3"/>
  <c r="C306" i="3"/>
  <c r="B307" i="3"/>
  <c r="C307" i="3"/>
  <c r="B308" i="3"/>
  <c r="C308" i="3"/>
  <c r="B309" i="3"/>
  <c r="C309" i="3"/>
  <c r="B310" i="3"/>
  <c r="C310" i="3"/>
  <c r="B311" i="3"/>
  <c r="C311" i="3"/>
  <c r="B312" i="3"/>
  <c r="C312" i="3"/>
  <c r="B313" i="3"/>
  <c r="C313" i="3"/>
  <c r="B314" i="3"/>
  <c r="C314" i="3"/>
  <c r="B315" i="3"/>
  <c r="C315" i="3"/>
  <c r="B316" i="3"/>
  <c r="C316" i="3"/>
  <c r="B317" i="3"/>
  <c r="C317" i="3"/>
  <c r="B318" i="3"/>
  <c r="C318" i="3"/>
  <c r="B319" i="3"/>
  <c r="C319" i="3"/>
  <c r="B320" i="3"/>
  <c r="C320" i="3"/>
  <c r="B321" i="3"/>
  <c r="C321" i="3"/>
  <c r="B322" i="3"/>
  <c r="C322" i="3"/>
  <c r="B323" i="3"/>
  <c r="C323" i="3"/>
  <c r="B324" i="3"/>
  <c r="C324" i="3"/>
  <c r="B325" i="3"/>
  <c r="C325" i="3"/>
  <c r="B326" i="3"/>
  <c r="C326" i="3"/>
  <c r="B327" i="3"/>
  <c r="C327" i="3"/>
  <c r="B328" i="3"/>
  <c r="C328" i="3"/>
  <c r="B329" i="3"/>
  <c r="C329" i="3"/>
  <c r="B330" i="3"/>
  <c r="C330" i="3"/>
  <c r="B331" i="3"/>
  <c r="C331" i="3"/>
  <c r="B332" i="3"/>
  <c r="C332" i="3"/>
  <c r="B333" i="3"/>
  <c r="C333" i="3"/>
  <c r="B334" i="3"/>
  <c r="C334" i="3"/>
  <c r="B335" i="3"/>
  <c r="C335" i="3"/>
  <c r="B336" i="3"/>
  <c r="C336" i="3"/>
  <c r="B337" i="3"/>
  <c r="C337" i="3"/>
  <c r="B338" i="3"/>
  <c r="C338" i="3"/>
  <c r="B339" i="3"/>
  <c r="C339" i="3"/>
  <c r="B340" i="3"/>
  <c r="C340" i="3"/>
  <c r="B341" i="3"/>
  <c r="C341" i="3"/>
  <c r="B342" i="3"/>
  <c r="C342" i="3"/>
  <c r="B343" i="3"/>
  <c r="C343" i="3"/>
  <c r="B344" i="3"/>
  <c r="C344" i="3"/>
  <c r="B345" i="3"/>
  <c r="C345" i="3"/>
  <c r="B346" i="3"/>
  <c r="C346" i="3"/>
  <c r="B347" i="3"/>
  <c r="C347" i="3"/>
  <c r="B348" i="3"/>
  <c r="C348" i="3"/>
  <c r="B349" i="3"/>
  <c r="C349" i="3"/>
  <c r="B350" i="3"/>
  <c r="C350" i="3"/>
  <c r="B351" i="3"/>
  <c r="C351" i="3"/>
  <c r="B352" i="3"/>
  <c r="C352" i="3"/>
  <c r="B353" i="3"/>
  <c r="C353" i="3"/>
  <c r="B354" i="3"/>
  <c r="C354" i="3"/>
  <c r="B355" i="3"/>
  <c r="C355" i="3"/>
  <c r="B356" i="3"/>
  <c r="C356" i="3"/>
  <c r="B2" i="3"/>
  <c r="C2" i="3"/>
  <c r="P855" i="1" l="1"/>
  <c r="O855" i="1"/>
  <c r="Q855" i="1" s="1"/>
  <c r="M855" i="1"/>
  <c r="S855" i="1" s="1"/>
  <c r="L855" i="1"/>
  <c r="R855" i="1" s="1"/>
  <c r="K855" i="1"/>
  <c r="D855" i="1"/>
  <c r="A855" i="1"/>
  <c r="P852" i="1"/>
  <c r="O852" i="1"/>
  <c r="Q852" i="1" s="1"/>
  <c r="M852" i="1"/>
  <c r="S852" i="1" s="1"/>
  <c r="L852" i="1"/>
  <c r="R852" i="1" s="1"/>
  <c r="K852" i="1"/>
  <c r="D852" i="1"/>
  <c r="A852" i="1"/>
  <c r="T855" i="1" l="1"/>
  <c r="N855" i="1"/>
  <c r="T852" i="1"/>
  <c r="N852" i="1"/>
  <c r="D1408" i="1"/>
  <c r="D1407" i="1"/>
  <c r="A1407" i="1"/>
  <c r="A1408" i="1"/>
  <c r="B1409" i="1"/>
  <c r="A1409" i="1" s="1"/>
  <c r="F1409" i="1"/>
  <c r="D1409" i="1" s="1"/>
  <c r="K1409" i="1"/>
  <c r="L1409" i="1"/>
  <c r="M1409" i="1"/>
  <c r="O1409" i="1"/>
  <c r="P1409" i="1"/>
  <c r="K1408" i="1"/>
  <c r="L1408" i="1"/>
  <c r="M1408" i="1"/>
  <c r="O1408" i="1"/>
  <c r="P1408" i="1"/>
  <c r="A755" i="1"/>
  <c r="K1407" i="1"/>
  <c r="L1407" i="1"/>
  <c r="M1407" i="1"/>
  <c r="O1407" i="1"/>
  <c r="P1407" i="1"/>
  <c r="Q1407" i="1" s="1"/>
  <c r="D755" i="1"/>
  <c r="K755" i="1"/>
  <c r="L755" i="1"/>
  <c r="M755" i="1"/>
  <c r="N755" i="1" s="1"/>
  <c r="O755" i="1"/>
  <c r="P755" i="1"/>
  <c r="Q1409" i="1" l="1"/>
  <c r="Q1408" i="1"/>
  <c r="N1409" i="1"/>
  <c r="S1408" i="1"/>
  <c r="N1408" i="1"/>
  <c r="S1409" i="1"/>
  <c r="R1408" i="1"/>
  <c r="R1409" i="1"/>
  <c r="Q755" i="1"/>
  <c r="R755" i="1"/>
  <c r="S1407" i="1"/>
  <c r="N1407" i="1"/>
  <c r="R1407" i="1"/>
  <c r="S755" i="1"/>
  <c r="T755" i="1" s="1"/>
  <c r="T1408" i="1" l="1"/>
  <c r="T1409" i="1"/>
  <c r="T1407" i="1"/>
  <c r="A388" i="1" l="1"/>
  <c r="D388" i="1"/>
  <c r="K388" i="1"/>
  <c r="L388" i="1"/>
  <c r="M388" i="1"/>
  <c r="O388" i="1"/>
  <c r="P388" i="1"/>
  <c r="A36" i="1"/>
  <c r="D36" i="1"/>
  <c r="K36" i="1"/>
  <c r="L36" i="1"/>
  <c r="M36" i="1"/>
  <c r="O36" i="1"/>
  <c r="P36" i="1"/>
  <c r="Q388" i="1" l="1"/>
  <c r="R388" i="1"/>
  <c r="N388" i="1"/>
  <c r="S388" i="1"/>
  <c r="Q36" i="1"/>
  <c r="S36" i="1"/>
  <c r="N36" i="1"/>
  <c r="R36" i="1"/>
  <c r="T388" i="1" l="1"/>
  <c r="T36" i="1"/>
  <c r="D1270" i="1" l="1"/>
  <c r="A1270" i="1"/>
  <c r="K1270" i="1"/>
  <c r="L1270" i="1"/>
  <c r="M1270" i="1"/>
  <c r="O1270" i="1"/>
  <c r="P1270" i="1"/>
  <c r="A543" i="1"/>
  <c r="D543" i="1"/>
  <c r="K543" i="1"/>
  <c r="L543" i="1"/>
  <c r="M543" i="1"/>
  <c r="O543" i="1"/>
  <c r="P543" i="1"/>
  <c r="Q543" i="1" l="1"/>
  <c r="R543" i="1"/>
  <c r="S1270" i="1"/>
  <c r="Q1270" i="1"/>
  <c r="N1270" i="1"/>
  <c r="R1270" i="1"/>
  <c r="N543" i="1"/>
  <c r="S543" i="1"/>
  <c r="T543" i="1" l="1"/>
  <c r="T1270" i="1"/>
  <c r="B8" i="2" l="1"/>
  <c r="C7" i="2"/>
  <c r="A350" i="1"/>
  <c r="D350" i="1"/>
  <c r="K350" i="1"/>
  <c r="L350" i="1"/>
  <c r="M350" i="1"/>
  <c r="O350" i="1"/>
  <c r="P350" i="1"/>
  <c r="N350" i="1" l="1"/>
  <c r="S350" i="1"/>
  <c r="Q350" i="1"/>
  <c r="R350" i="1"/>
  <c r="T350" i="1" l="1"/>
  <c r="A1137" i="1" l="1"/>
  <c r="A1138" i="1"/>
  <c r="D1137" i="1"/>
  <c r="D1138" i="1"/>
  <c r="K1137" i="1"/>
  <c r="K1138" i="1"/>
  <c r="L1137" i="1"/>
  <c r="L1138" i="1"/>
  <c r="M1137" i="1"/>
  <c r="M1138" i="1"/>
  <c r="O1137" i="1"/>
  <c r="O1138" i="1"/>
  <c r="P1137" i="1"/>
  <c r="P1138" i="1"/>
  <c r="A134" i="1"/>
  <c r="D134" i="1"/>
  <c r="K134" i="1"/>
  <c r="L134" i="1"/>
  <c r="M134" i="1"/>
  <c r="O134" i="1"/>
  <c r="P134" i="1"/>
  <c r="A135" i="1"/>
  <c r="D135" i="1"/>
  <c r="K135" i="1"/>
  <c r="L135" i="1"/>
  <c r="M135" i="1"/>
  <c r="O135" i="1"/>
  <c r="P135" i="1"/>
  <c r="R1137" i="1" l="1"/>
  <c r="R1138" i="1"/>
  <c r="N134" i="1"/>
  <c r="Q1138" i="1"/>
  <c r="N1138" i="1"/>
  <c r="S135" i="1"/>
  <c r="Q1137" i="1"/>
  <c r="N1137" i="1"/>
  <c r="S1138" i="1"/>
  <c r="S1137" i="1"/>
  <c r="S134" i="1"/>
  <c r="Q135" i="1"/>
  <c r="N135" i="1"/>
  <c r="Q134" i="1"/>
  <c r="R134" i="1"/>
  <c r="T134" i="1" s="1"/>
  <c r="R135" i="1"/>
  <c r="T1137" i="1" l="1"/>
  <c r="T1138" i="1"/>
  <c r="T135" i="1"/>
  <c r="D3" i="1" l="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4" i="1"/>
  <c r="D545" i="1"/>
  <c r="D546" i="1"/>
  <c r="D547"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3" i="1"/>
  <c r="D854"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2" i="1"/>
  <c r="J1410" i="1" l="1"/>
  <c r="I1410" i="1"/>
  <c r="A11" i="2"/>
  <c r="P1406" i="1"/>
  <c r="O1406" i="1"/>
  <c r="M1406" i="1"/>
  <c r="L1406" i="1"/>
  <c r="K1406" i="1"/>
  <c r="A1406" i="1"/>
  <c r="P1405" i="1"/>
  <c r="O1405" i="1"/>
  <c r="M1405" i="1"/>
  <c r="L1405" i="1"/>
  <c r="K1405" i="1"/>
  <c r="A1405" i="1"/>
  <c r="P1404" i="1"/>
  <c r="O1404" i="1"/>
  <c r="M1404" i="1"/>
  <c r="L1404" i="1"/>
  <c r="K1404" i="1"/>
  <c r="A1404" i="1"/>
  <c r="P1403" i="1"/>
  <c r="O1403" i="1"/>
  <c r="M1403" i="1"/>
  <c r="L1403" i="1"/>
  <c r="K1403" i="1"/>
  <c r="A1403" i="1"/>
  <c r="P1402" i="1"/>
  <c r="O1402" i="1"/>
  <c r="M1402" i="1"/>
  <c r="L1402" i="1"/>
  <c r="K1402" i="1"/>
  <c r="A1402" i="1"/>
  <c r="P1401" i="1"/>
  <c r="O1401" i="1"/>
  <c r="M1401" i="1"/>
  <c r="L1401" i="1"/>
  <c r="K1401" i="1"/>
  <c r="A1401" i="1"/>
  <c r="P1400" i="1"/>
  <c r="O1400" i="1"/>
  <c r="M1400" i="1"/>
  <c r="L1400" i="1"/>
  <c r="K1400" i="1"/>
  <c r="A1400" i="1"/>
  <c r="P1399" i="1"/>
  <c r="O1399" i="1"/>
  <c r="M1399" i="1"/>
  <c r="L1399" i="1"/>
  <c r="K1399" i="1"/>
  <c r="A1399" i="1"/>
  <c r="P1398" i="1"/>
  <c r="O1398" i="1"/>
  <c r="M1398" i="1"/>
  <c r="L1398" i="1"/>
  <c r="K1398" i="1"/>
  <c r="A1398" i="1"/>
  <c r="P1397" i="1"/>
  <c r="O1397" i="1"/>
  <c r="M1397" i="1"/>
  <c r="L1397" i="1"/>
  <c r="K1397" i="1"/>
  <c r="A1397" i="1"/>
  <c r="P1396" i="1"/>
  <c r="O1396" i="1"/>
  <c r="M1396" i="1"/>
  <c r="L1396" i="1"/>
  <c r="K1396" i="1"/>
  <c r="A1396" i="1"/>
  <c r="P1395" i="1"/>
  <c r="O1395" i="1"/>
  <c r="M1395" i="1"/>
  <c r="L1395" i="1"/>
  <c r="K1395" i="1"/>
  <c r="A1395" i="1"/>
  <c r="P1394" i="1"/>
  <c r="O1394" i="1"/>
  <c r="M1394" i="1"/>
  <c r="L1394" i="1"/>
  <c r="K1394" i="1"/>
  <c r="A1394" i="1"/>
  <c r="P1393" i="1"/>
  <c r="O1393" i="1"/>
  <c r="M1393" i="1"/>
  <c r="L1393" i="1"/>
  <c r="K1393" i="1"/>
  <c r="A1393" i="1"/>
  <c r="P1392" i="1"/>
  <c r="O1392" i="1"/>
  <c r="M1392" i="1"/>
  <c r="L1392" i="1"/>
  <c r="K1392" i="1"/>
  <c r="A1392" i="1"/>
  <c r="P1391" i="1"/>
  <c r="O1391" i="1"/>
  <c r="M1391" i="1"/>
  <c r="L1391" i="1"/>
  <c r="K1391" i="1"/>
  <c r="A1391" i="1"/>
  <c r="P1390" i="1"/>
  <c r="O1390" i="1"/>
  <c r="M1390" i="1"/>
  <c r="L1390" i="1"/>
  <c r="K1390" i="1"/>
  <c r="A1390" i="1"/>
  <c r="P1389" i="1"/>
  <c r="O1389" i="1"/>
  <c r="M1389" i="1"/>
  <c r="L1389" i="1"/>
  <c r="K1389" i="1"/>
  <c r="A1389" i="1"/>
  <c r="P1388" i="1"/>
  <c r="O1388" i="1"/>
  <c r="M1388" i="1"/>
  <c r="L1388" i="1"/>
  <c r="K1388" i="1"/>
  <c r="A1388" i="1"/>
  <c r="P1387" i="1"/>
  <c r="O1387" i="1"/>
  <c r="M1387" i="1"/>
  <c r="L1387" i="1"/>
  <c r="K1387" i="1"/>
  <c r="A1387" i="1"/>
  <c r="P1386" i="1"/>
  <c r="O1386" i="1"/>
  <c r="M1386" i="1"/>
  <c r="L1386" i="1"/>
  <c r="K1386" i="1"/>
  <c r="A1386" i="1"/>
  <c r="P1385" i="1"/>
  <c r="O1385" i="1"/>
  <c r="M1385" i="1"/>
  <c r="L1385" i="1"/>
  <c r="K1385" i="1"/>
  <c r="A1385" i="1"/>
  <c r="P1384" i="1"/>
  <c r="O1384" i="1"/>
  <c r="M1384" i="1"/>
  <c r="L1384" i="1"/>
  <c r="K1384" i="1"/>
  <c r="A1384" i="1"/>
  <c r="P1383" i="1"/>
  <c r="O1383" i="1"/>
  <c r="M1383" i="1"/>
  <c r="L1383" i="1"/>
  <c r="K1383" i="1"/>
  <c r="A1383" i="1"/>
  <c r="P1382" i="1"/>
  <c r="O1382" i="1"/>
  <c r="M1382" i="1"/>
  <c r="L1382" i="1"/>
  <c r="K1382" i="1"/>
  <c r="A1382" i="1"/>
  <c r="P1381" i="1"/>
  <c r="O1381" i="1"/>
  <c r="M1381" i="1"/>
  <c r="L1381" i="1"/>
  <c r="K1381" i="1"/>
  <c r="A1381" i="1"/>
  <c r="P1380" i="1"/>
  <c r="O1380" i="1"/>
  <c r="M1380" i="1"/>
  <c r="L1380" i="1"/>
  <c r="K1380" i="1"/>
  <c r="A1380" i="1"/>
  <c r="P1379" i="1"/>
  <c r="O1379" i="1"/>
  <c r="M1379" i="1"/>
  <c r="L1379" i="1"/>
  <c r="K1379" i="1"/>
  <c r="A1379" i="1"/>
  <c r="P1378" i="1"/>
  <c r="O1378" i="1"/>
  <c r="M1378" i="1"/>
  <c r="L1378" i="1"/>
  <c r="K1378" i="1"/>
  <c r="A1378" i="1"/>
  <c r="P1377" i="1"/>
  <c r="O1377" i="1"/>
  <c r="M1377" i="1"/>
  <c r="L1377" i="1"/>
  <c r="K1377" i="1"/>
  <c r="A1377" i="1"/>
  <c r="P1376" i="1"/>
  <c r="O1376" i="1"/>
  <c r="M1376" i="1"/>
  <c r="L1376" i="1"/>
  <c r="K1376" i="1"/>
  <c r="A1376" i="1"/>
  <c r="P1375" i="1"/>
  <c r="O1375" i="1"/>
  <c r="M1375" i="1"/>
  <c r="L1375" i="1"/>
  <c r="K1375" i="1"/>
  <c r="A1375" i="1"/>
  <c r="P1374" i="1"/>
  <c r="O1374" i="1"/>
  <c r="M1374" i="1"/>
  <c r="L1374" i="1"/>
  <c r="K1374" i="1"/>
  <c r="A1374" i="1"/>
  <c r="P1373" i="1"/>
  <c r="O1373" i="1"/>
  <c r="M1373" i="1"/>
  <c r="L1373" i="1"/>
  <c r="K1373" i="1"/>
  <c r="A1373" i="1"/>
  <c r="P1372" i="1"/>
  <c r="O1372" i="1"/>
  <c r="M1372" i="1"/>
  <c r="L1372" i="1"/>
  <c r="K1372" i="1"/>
  <c r="A1372" i="1"/>
  <c r="P1371" i="1"/>
  <c r="O1371" i="1"/>
  <c r="M1371" i="1"/>
  <c r="L1371" i="1"/>
  <c r="K1371" i="1"/>
  <c r="A1371" i="1"/>
  <c r="P1370" i="1"/>
  <c r="O1370" i="1"/>
  <c r="M1370" i="1"/>
  <c r="L1370" i="1"/>
  <c r="K1370" i="1"/>
  <c r="A1370" i="1"/>
  <c r="P1369" i="1"/>
  <c r="O1369" i="1"/>
  <c r="M1369" i="1"/>
  <c r="L1369" i="1"/>
  <c r="K1369" i="1"/>
  <c r="A1369" i="1"/>
  <c r="P1368" i="1"/>
  <c r="O1368" i="1"/>
  <c r="M1368" i="1"/>
  <c r="L1368" i="1"/>
  <c r="K1368" i="1"/>
  <c r="A1368" i="1"/>
  <c r="P1367" i="1"/>
  <c r="O1367" i="1"/>
  <c r="M1367" i="1"/>
  <c r="L1367" i="1"/>
  <c r="K1367" i="1"/>
  <c r="A1367" i="1"/>
  <c r="P1366" i="1"/>
  <c r="O1366" i="1"/>
  <c r="M1366" i="1"/>
  <c r="L1366" i="1"/>
  <c r="K1366" i="1"/>
  <c r="A1366" i="1"/>
  <c r="P1365" i="1"/>
  <c r="O1365" i="1"/>
  <c r="M1365" i="1"/>
  <c r="L1365" i="1"/>
  <c r="K1365" i="1"/>
  <c r="A1365" i="1"/>
  <c r="P1364" i="1"/>
  <c r="O1364" i="1"/>
  <c r="M1364" i="1"/>
  <c r="L1364" i="1"/>
  <c r="K1364" i="1"/>
  <c r="A1364" i="1"/>
  <c r="P1363" i="1"/>
  <c r="O1363" i="1"/>
  <c r="M1363" i="1"/>
  <c r="L1363" i="1"/>
  <c r="K1363" i="1"/>
  <c r="A1363" i="1"/>
  <c r="P1362" i="1"/>
  <c r="O1362" i="1"/>
  <c r="M1362" i="1"/>
  <c r="L1362" i="1"/>
  <c r="K1362" i="1"/>
  <c r="A1362" i="1"/>
  <c r="P1361" i="1"/>
  <c r="O1361" i="1"/>
  <c r="M1361" i="1"/>
  <c r="L1361" i="1"/>
  <c r="K1361" i="1"/>
  <c r="A1361" i="1"/>
  <c r="P1360" i="1"/>
  <c r="O1360" i="1"/>
  <c r="M1360" i="1"/>
  <c r="L1360" i="1"/>
  <c r="K1360" i="1"/>
  <c r="A1360" i="1"/>
  <c r="P1359" i="1"/>
  <c r="O1359" i="1"/>
  <c r="M1359" i="1"/>
  <c r="L1359" i="1"/>
  <c r="K1359" i="1"/>
  <c r="A1359" i="1"/>
  <c r="P1358" i="1"/>
  <c r="O1358" i="1"/>
  <c r="M1358" i="1"/>
  <c r="L1358" i="1"/>
  <c r="K1358" i="1"/>
  <c r="A1358" i="1"/>
  <c r="P1357" i="1"/>
  <c r="O1357" i="1"/>
  <c r="M1357" i="1"/>
  <c r="L1357" i="1"/>
  <c r="K1357" i="1"/>
  <c r="A1357" i="1"/>
  <c r="P1356" i="1"/>
  <c r="O1356" i="1"/>
  <c r="M1356" i="1"/>
  <c r="L1356" i="1"/>
  <c r="K1356" i="1"/>
  <c r="A1356" i="1"/>
  <c r="P1355" i="1"/>
  <c r="O1355" i="1"/>
  <c r="M1355" i="1"/>
  <c r="L1355" i="1"/>
  <c r="K1355" i="1"/>
  <c r="A1355" i="1"/>
  <c r="P1354" i="1"/>
  <c r="O1354" i="1"/>
  <c r="M1354" i="1"/>
  <c r="L1354" i="1"/>
  <c r="K1354" i="1"/>
  <c r="A1354" i="1"/>
  <c r="P1353" i="1"/>
  <c r="O1353" i="1"/>
  <c r="M1353" i="1"/>
  <c r="L1353" i="1"/>
  <c r="K1353" i="1"/>
  <c r="A1353" i="1"/>
  <c r="P1352" i="1"/>
  <c r="O1352" i="1"/>
  <c r="M1352" i="1"/>
  <c r="L1352" i="1"/>
  <c r="K1352" i="1"/>
  <c r="A1352" i="1"/>
  <c r="P1351" i="1"/>
  <c r="O1351" i="1"/>
  <c r="M1351" i="1"/>
  <c r="L1351" i="1"/>
  <c r="K1351" i="1"/>
  <c r="A1351" i="1"/>
  <c r="P1350" i="1"/>
  <c r="O1350" i="1"/>
  <c r="M1350" i="1"/>
  <c r="L1350" i="1"/>
  <c r="K1350" i="1"/>
  <c r="A1350" i="1"/>
  <c r="P1349" i="1"/>
  <c r="O1349" i="1"/>
  <c r="M1349" i="1"/>
  <c r="L1349" i="1"/>
  <c r="K1349" i="1"/>
  <c r="A1349" i="1"/>
  <c r="P1348" i="1"/>
  <c r="O1348" i="1"/>
  <c r="M1348" i="1"/>
  <c r="L1348" i="1"/>
  <c r="K1348" i="1"/>
  <c r="A1348" i="1"/>
  <c r="P1347" i="1"/>
  <c r="O1347" i="1"/>
  <c r="M1347" i="1"/>
  <c r="L1347" i="1"/>
  <c r="K1347" i="1"/>
  <c r="A1347" i="1"/>
  <c r="P1346" i="1"/>
  <c r="O1346" i="1"/>
  <c r="M1346" i="1"/>
  <c r="L1346" i="1"/>
  <c r="K1346" i="1"/>
  <c r="A1346" i="1"/>
  <c r="P1345" i="1"/>
  <c r="O1345" i="1"/>
  <c r="M1345" i="1"/>
  <c r="L1345" i="1"/>
  <c r="K1345" i="1"/>
  <c r="A1345" i="1"/>
  <c r="P1344" i="1"/>
  <c r="O1344" i="1"/>
  <c r="M1344" i="1"/>
  <c r="L1344" i="1"/>
  <c r="K1344" i="1"/>
  <c r="A1344" i="1"/>
  <c r="P1343" i="1"/>
  <c r="O1343" i="1"/>
  <c r="M1343" i="1"/>
  <c r="L1343" i="1"/>
  <c r="K1343" i="1"/>
  <c r="A1343" i="1"/>
  <c r="P1342" i="1"/>
  <c r="O1342" i="1"/>
  <c r="M1342" i="1"/>
  <c r="L1342" i="1"/>
  <c r="K1342" i="1"/>
  <c r="A1342" i="1"/>
  <c r="P1341" i="1"/>
  <c r="O1341" i="1"/>
  <c r="M1341" i="1"/>
  <c r="L1341" i="1"/>
  <c r="K1341" i="1"/>
  <c r="A1341" i="1"/>
  <c r="P1340" i="1"/>
  <c r="O1340" i="1"/>
  <c r="M1340" i="1"/>
  <c r="L1340" i="1"/>
  <c r="K1340" i="1"/>
  <c r="A1340" i="1"/>
  <c r="P1339" i="1"/>
  <c r="O1339" i="1"/>
  <c r="M1339" i="1"/>
  <c r="L1339" i="1"/>
  <c r="K1339" i="1"/>
  <c r="A1339" i="1"/>
  <c r="P1338" i="1"/>
  <c r="O1338" i="1"/>
  <c r="M1338" i="1"/>
  <c r="L1338" i="1"/>
  <c r="K1338" i="1"/>
  <c r="A1338" i="1"/>
  <c r="P1337" i="1"/>
  <c r="O1337" i="1"/>
  <c r="M1337" i="1"/>
  <c r="L1337" i="1"/>
  <c r="K1337" i="1"/>
  <c r="A1337" i="1"/>
  <c r="P1336" i="1"/>
  <c r="O1336" i="1"/>
  <c r="M1336" i="1"/>
  <c r="L1336" i="1"/>
  <c r="K1336" i="1"/>
  <c r="A1336" i="1"/>
  <c r="P1335" i="1"/>
  <c r="O1335" i="1"/>
  <c r="M1335" i="1"/>
  <c r="L1335" i="1"/>
  <c r="K1335" i="1"/>
  <c r="A1335" i="1"/>
  <c r="P1334" i="1"/>
  <c r="O1334" i="1"/>
  <c r="M1334" i="1"/>
  <c r="L1334" i="1"/>
  <c r="K1334" i="1"/>
  <c r="A1334" i="1"/>
  <c r="P1333" i="1"/>
  <c r="O1333" i="1"/>
  <c r="M1333" i="1"/>
  <c r="L1333" i="1"/>
  <c r="K1333" i="1"/>
  <c r="A1333" i="1"/>
  <c r="P1332" i="1"/>
  <c r="O1332" i="1"/>
  <c r="M1332" i="1"/>
  <c r="L1332" i="1"/>
  <c r="K1332" i="1"/>
  <c r="A1332" i="1"/>
  <c r="P1331" i="1"/>
  <c r="O1331" i="1"/>
  <c r="M1331" i="1"/>
  <c r="L1331" i="1"/>
  <c r="K1331" i="1"/>
  <c r="A1331" i="1"/>
  <c r="P1330" i="1"/>
  <c r="O1330" i="1"/>
  <c r="M1330" i="1"/>
  <c r="L1330" i="1"/>
  <c r="K1330" i="1"/>
  <c r="A1330" i="1"/>
  <c r="P1329" i="1"/>
  <c r="O1329" i="1"/>
  <c r="M1329" i="1"/>
  <c r="L1329" i="1"/>
  <c r="K1329" i="1"/>
  <c r="A1329" i="1"/>
  <c r="P1328" i="1"/>
  <c r="O1328" i="1"/>
  <c r="M1328" i="1"/>
  <c r="L1328" i="1"/>
  <c r="K1328" i="1"/>
  <c r="A1328" i="1"/>
  <c r="P1327" i="1"/>
  <c r="O1327" i="1"/>
  <c r="M1327" i="1"/>
  <c r="L1327" i="1"/>
  <c r="K1327" i="1"/>
  <c r="A1327" i="1"/>
  <c r="P1326" i="1"/>
  <c r="O1326" i="1"/>
  <c r="M1326" i="1"/>
  <c r="L1326" i="1"/>
  <c r="K1326" i="1"/>
  <c r="A1326" i="1"/>
  <c r="P1325" i="1"/>
  <c r="O1325" i="1"/>
  <c r="M1325" i="1"/>
  <c r="L1325" i="1"/>
  <c r="K1325" i="1"/>
  <c r="A1325" i="1"/>
  <c r="P1324" i="1"/>
  <c r="O1324" i="1"/>
  <c r="M1324" i="1"/>
  <c r="L1324" i="1"/>
  <c r="K1324" i="1"/>
  <c r="A1324" i="1"/>
  <c r="P1323" i="1"/>
  <c r="O1323" i="1"/>
  <c r="M1323" i="1"/>
  <c r="L1323" i="1"/>
  <c r="K1323" i="1"/>
  <c r="A1323" i="1"/>
  <c r="P1322" i="1"/>
  <c r="O1322" i="1"/>
  <c r="M1322" i="1"/>
  <c r="L1322" i="1"/>
  <c r="K1322" i="1"/>
  <c r="A1322" i="1"/>
  <c r="P1321" i="1"/>
  <c r="O1321" i="1"/>
  <c r="M1321" i="1"/>
  <c r="L1321" i="1"/>
  <c r="K1321" i="1"/>
  <c r="A1321" i="1"/>
  <c r="P1320" i="1"/>
  <c r="O1320" i="1"/>
  <c r="M1320" i="1"/>
  <c r="L1320" i="1"/>
  <c r="K1320" i="1"/>
  <c r="A1320" i="1"/>
  <c r="P1319" i="1"/>
  <c r="O1319" i="1"/>
  <c r="M1319" i="1"/>
  <c r="L1319" i="1"/>
  <c r="K1319" i="1"/>
  <c r="A1319" i="1"/>
  <c r="P1318" i="1"/>
  <c r="O1318" i="1"/>
  <c r="M1318" i="1"/>
  <c r="L1318" i="1"/>
  <c r="K1318" i="1"/>
  <c r="A1318" i="1"/>
  <c r="P1317" i="1"/>
  <c r="O1317" i="1"/>
  <c r="M1317" i="1"/>
  <c r="L1317" i="1"/>
  <c r="K1317" i="1"/>
  <c r="A1317" i="1"/>
  <c r="P1316" i="1"/>
  <c r="O1316" i="1"/>
  <c r="M1316" i="1"/>
  <c r="L1316" i="1"/>
  <c r="K1316" i="1"/>
  <c r="A1316" i="1"/>
  <c r="P1315" i="1"/>
  <c r="O1315" i="1"/>
  <c r="M1315" i="1"/>
  <c r="L1315" i="1"/>
  <c r="K1315" i="1"/>
  <c r="A1315" i="1"/>
  <c r="P1314" i="1"/>
  <c r="O1314" i="1"/>
  <c r="M1314" i="1"/>
  <c r="L1314" i="1"/>
  <c r="K1314" i="1"/>
  <c r="A1314" i="1"/>
  <c r="P1313" i="1"/>
  <c r="O1313" i="1"/>
  <c r="M1313" i="1"/>
  <c r="L1313" i="1"/>
  <c r="K1313" i="1"/>
  <c r="A1313" i="1"/>
  <c r="P1312" i="1"/>
  <c r="O1312" i="1"/>
  <c r="M1312" i="1"/>
  <c r="L1312" i="1"/>
  <c r="K1312" i="1"/>
  <c r="A1312" i="1"/>
  <c r="P1311" i="1"/>
  <c r="O1311" i="1"/>
  <c r="M1311" i="1"/>
  <c r="L1311" i="1"/>
  <c r="K1311" i="1"/>
  <c r="A1311" i="1"/>
  <c r="P1310" i="1"/>
  <c r="O1310" i="1"/>
  <c r="M1310" i="1"/>
  <c r="L1310" i="1"/>
  <c r="K1310" i="1"/>
  <c r="A1310" i="1"/>
  <c r="P1309" i="1"/>
  <c r="O1309" i="1"/>
  <c r="M1309" i="1"/>
  <c r="L1309" i="1"/>
  <c r="K1309" i="1"/>
  <c r="A1309" i="1"/>
  <c r="P1308" i="1"/>
  <c r="O1308" i="1"/>
  <c r="M1308" i="1"/>
  <c r="L1308" i="1"/>
  <c r="K1308" i="1"/>
  <c r="A1308" i="1"/>
  <c r="P1307" i="1"/>
  <c r="O1307" i="1"/>
  <c r="M1307" i="1"/>
  <c r="L1307" i="1"/>
  <c r="K1307" i="1"/>
  <c r="A1307" i="1"/>
  <c r="P1306" i="1"/>
  <c r="O1306" i="1"/>
  <c r="M1306" i="1"/>
  <c r="L1306" i="1"/>
  <c r="K1306" i="1"/>
  <c r="A1306" i="1"/>
  <c r="P1305" i="1"/>
  <c r="O1305" i="1"/>
  <c r="M1305" i="1"/>
  <c r="L1305" i="1"/>
  <c r="K1305" i="1"/>
  <c r="A1305" i="1"/>
  <c r="P1304" i="1"/>
  <c r="O1304" i="1"/>
  <c r="M1304" i="1"/>
  <c r="L1304" i="1"/>
  <c r="K1304" i="1"/>
  <c r="A1304" i="1"/>
  <c r="P1303" i="1"/>
  <c r="O1303" i="1"/>
  <c r="M1303" i="1"/>
  <c r="L1303" i="1"/>
  <c r="K1303" i="1"/>
  <c r="A1303" i="1"/>
  <c r="P1302" i="1"/>
  <c r="O1302" i="1"/>
  <c r="M1302" i="1"/>
  <c r="L1302" i="1"/>
  <c r="K1302" i="1"/>
  <c r="A1302" i="1"/>
  <c r="P1301" i="1"/>
  <c r="O1301" i="1"/>
  <c r="M1301" i="1"/>
  <c r="L1301" i="1"/>
  <c r="K1301" i="1"/>
  <c r="A1301" i="1"/>
  <c r="P1300" i="1"/>
  <c r="O1300" i="1"/>
  <c r="M1300" i="1"/>
  <c r="L1300" i="1"/>
  <c r="K1300" i="1"/>
  <c r="A1300" i="1"/>
  <c r="P1299" i="1"/>
  <c r="O1299" i="1"/>
  <c r="M1299" i="1"/>
  <c r="L1299" i="1"/>
  <c r="K1299" i="1"/>
  <c r="A1299" i="1"/>
  <c r="P1298" i="1"/>
  <c r="O1298" i="1"/>
  <c r="M1298" i="1"/>
  <c r="L1298" i="1"/>
  <c r="K1298" i="1"/>
  <c r="A1298" i="1"/>
  <c r="P1297" i="1"/>
  <c r="O1297" i="1"/>
  <c r="M1297" i="1"/>
  <c r="L1297" i="1"/>
  <c r="K1297" i="1"/>
  <c r="A1297" i="1"/>
  <c r="P1296" i="1"/>
  <c r="O1296" i="1"/>
  <c r="M1296" i="1"/>
  <c r="L1296" i="1"/>
  <c r="K1296" i="1"/>
  <c r="A1296" i="1"/>
  <c r="P1295" i="1"/>
  <c r="O1295" i="1"/>
  <c r="M1295" i="1"/>
  <c r="L1295" i="1"/>
  <c r="K1295" i="1"/>
  <c r="A1295" i="1"/>
  <c r="P1294" i="1"/>
  <c r="O1294" i="1"/>
  <c r="M1294" i="1"/>
  <c r="L1294" i="1"/>
  <c r="K1294" i="1"/>
  <c r="A1294" i="1"/>
  <c r="P1293" i="1"/>
  <c r="O1293" i="1"/>
  <c r="M1293" i="1"/>
  <c r="L1293" i="1"/>
  <c r="K1293" i="1"/>
  <c r="A1293" i="1"/>
  <c r="P1292" i="1"/>
  <c r="O1292" i="1"/>
  <c r="M1292" i="1"/>
  <c r="L1292" i="1"/>
  <c r="K1292" i="1"/>
  <c r="A1292" i="1"/>
  <c r="P1291" i="1"/>
  <c r="O1291" i="1"/>
  <c r="M1291" i="1"/>
  <c r="L1291" i="1"/>
  <c r="K1291" i="1"/>
  <c r="A1291" i="1"/>
  <c r="P1290" i="1"/>
  <c r="O1290" i="1"/>
  <c r="M1290" i="1"/>
  <c r="L1290" i="1"/>
  <c r="K1290" i="1"/>
  <c r="A1290" i="1"/>
  <c r="P1289" i="1"/>
  <c r="O1289" i="1"/>
  <c r="M1289" i="1"/>
  <c r="L1289" i="1"/>
  <c r="K1289" i="1"/>
  <c r="A1289" i="1"/>
  <c r="P1288" i="1"/>
  <c r="O1288" i="1"/>
  <c r="M1288" i="1"/>
  <c r="L1288" i="1"/>
  <c r="K1288" i="1"/>
  <c r="A1288" i="1"/>
  <c r="P1287" i="1"/>
  <c r="O1287" i="1"/>
  <c r="M1287" i="1"/>
  <c r="L1287" i="1"/>
  <c r="K1287" i="1"/>
  <c r="A1287" i="1"/>
  <c r="P1286" i="1"/>
  <c r="O1286" i="1"/>
  <c r="M1286" i="1"/>
  <c r="L1286" i="1"/>
  <c r="K1286" i="1"/>
  <c r="A1286" i="1"/>
  <c r="P1285" i="1"/>
  <c r="O1285" i="1"/>
  <c r="M1285" i="1"/>
  <c r="L1285" i="1"/>
  <c r="K1285" i="1"/>
  <c r="A1285" i="1"/>
  <c r="P1284" i="1"/>
  <c r="O1284" i="1"/>
  <c r="M1284" i="1"/>
  <c r="L1284" i="1"/>
  <c r="K1284" i="1"/>
  <c r="A1284" i="1"/>
  <c r="P1283" i="1"/>
  <c r="O1283" i="1"/>
  <c r="M1283" i="1"/>
  <c r="L1283" i="1"/>
  <c r="K1283" i="1"/>
  <c r="A1283" i="1"/>
  <c r="P1282" i="1"/>
  <c r="O1282" i="1"/>
  <c r="M1282" i="1"/>
  <c r="L1282" i="1"/>
  <c r="K1282" i="1"/>
  <c r="A1282" i="1"/>
  <c r="P1281" i="1"/>
  <c r="O1281" i="1"/>
  <c r="M1281" i="1"/>
  <c r="L1281" i="1"/>
  <c r="K1281" i="1"/>
  <c r="A1281" i="1"/>
  <c r="P1280" i="1"/>
  <c r="O1280" i="1"/>
  <c r="M1280" i="1"/>
  <c r="L1280" i="1"/>
  <c r="K1280" i="1"/>
  <c r="A1280" i="1"/>
  <c r="P1279" i="1"/>
  <c r="O1279" i="1"/>
  <c r="M1279" i="1"/>
  <c r="L1279" i="1"/>
  <c r="K1279" i="1"/>
  <c r="A1279" i="1"/>
  <c r="P1278" i="1"/>
  <c r="O1278" i="1"/>
  <c r="M1278" i="1"/>
  <c r="L1278" i="1"/>
  <c r="K1278" i="1"/>
  <c r="A1278" i="1"/>
  <c r="P1277" i="1"/>
  <c r="O1277" i="1"/>
  <c r="M1277" i="1"/>
  <c r="L1277" i="1"/>
  <c r="K1277" i="1"/>
  <c r="A1277" i="1"/>
  <c r="P1276" i="1"/>
  <c r="O1276" i="1"/>
  <c r="M1276" i="1"/>
  <c r="L1276" i="1"/>
  <c r="K1276" i="1"/>
  <c r="A1276" i="1"/>
  <c r="P1275" i="1"/>
  <c r="O1275" i="1"/>
  <c r="M1275" i="1"/>
  <c r="L1275" i="1"/>
  <c r="K1275" i="1"/>
  <c r="A1275" i="1"/>
  <c r="P1274" i="1"/>
  <c r="O1274" i="1"/>
  <c r="M1274" i="1"/>
  <c r="L1274" i="1"/>
  <c r="K1274" i="1"/>
  <c r="A1274" i="1"/>
  <c r="P1273" i="1"/>
  <c r="O1273" i="1"/>
  <c r="M1273" i="1"/>
  <c r="L1273" i="1"/>
  <c r="K1273" i="1"/>
  <c r="A1273" i="1"/>
  <c r="P1272" i="1"/>
  <c r="O1272" i="1"/>
  <c r="M1272" i="1"/>
  <c r="L1272" i="1"/>
  <c r="K1272" i="1"/>
  <c r="A1272" i="1"/>
  <c r="P1271" i="1"/>
  <c r="O1271" i="1"/>
  <c r="M1271" i="1"/>
  <c r="L1271" i="1"/>
  <c r="K1271" i="1"/>
  <c r="A1271" i="1"/>
  <c r="P1269" i="1"/>
  <c r="O1269" i="1"/>
  <c r="M1269" i="1"/>
  <c r="L1269" i="1"/>
  <c r="K1269" i="1"/>
  <c r="A1269" i="1"/>
  <c r="P1268" i="1"/>
  <c r="O1268" i="1"/>
  <c r="M1268" i="1"/>
  <c r="L1268" i="1"/>
  <c r="K1268" i="1"/>
  <c r="A1268" i="1"/>
  <c r="P1267" i="1"/>
  <c r="O1267" i="1"/>
  <c r="M1267" i="1"/>
  <c r="L1267" i="1"/>
  <c r="K1267" i="1"/>
  <c r="A1267" i="1"/>
  <c r="P1266" i="1"/>
  <c r="O1266" i="1"/>
  <c r="M1266" i="1"/>
  <c r="L1266" i="1"/>
  <c r="K1266" i="1"/>
  <c r="A1266" i="1"/>
  <c r="P1265" i="1"/>
  <c r="O1265" i="1"/>
  <c r="M1265" i="1"/>
  <c r="L1265" i="1"/>
  <c r="K1265" i="1"/>
  <c r="A1265" i="1"/>
  <c r="P1264" i="1"/>
  <c r="O1264" i="1"/>
  <c r="M1264" i="1"/>
  <c r="L1264" i="1"/>
  <c r="K1264" i="1"/>
  <c r="A1264" i="1"/>
  <c r="P1263" i="1"/>
  <c r="O1263" i="1"/>
  <c r="M1263" i="1"/>
  <c r="L1263" i="1"/>
  <c r="K1263" i="1"/>
  <c r="A1263" i="1"/>
  <c r="P1262" i="1"/>
  <c r="O1262" i="1"/>
  <c r="M1262" i="1"/>
  <c r="L1262" i="1"/>
  <c r="K1262" i="1"/>
  <c r="A1262" i="1"/>
  <c r="P1261" i="1"/>
  <c r="O1261" i="1"/>
  <c r="M1261" i="1"/>
  <c r="L1261" i="1"/>
  <c r="K1261" i="1"/>
  <c r="A1261" i="1"/>
  <c r="P1260" i="1"/>
  <c r="O1260" i="1"/>
  <c r="M1260" i="1"/>
  <c r="L1260" i="1"/>
  <c r="K1260" i="1"/>
  <c r="A1260" i="1"/>
  <c r="P1259" i="1"/>
  <c r="O1259" i="1"/>
  <c r="M1259" i="1"/>
  <c r="L1259" i="1"/>
  <c r="K1259" i="1"/>
  <c r="A1259" i="1"/>
  <c r="P1258" i="1"/>
  <c r="O1258" i="1"/>
  <c r="M1258" i="1"/>
  <c r="L1258" i="1"/>
  <c r="K1258" i="1"/>
  <c r="A1258" i="1"/>
  <c r="P1257" i="1"/>
  <c r="O1257" i="1"/>
  <c r="M1257" i="1"/>
  <c r="L1257" i="1"/>
  <c r="K1257" i="1"/>
  <c r="A1257" i="1"/>
  <c r="P1256" i="1"/>
  <c r="O1256" i="1"/>
  <c r="M1256" i="1"/>
  <c r="L1256" i="1"/>
  <c r="K1256" i="1"/>
  <c r="A1256" i="1"/>
  <c r="P1255" i="1"/>
  <c r="O1255" i="1"/>
  <c r="M1255" i="1"/>
  <c r="L1255" i="1"/>
  <c r="K1255" i="1"/>
  <c r="A1255" i="1"/>
  <c r="P1254" i="1"/>
  <c r="O1254" i="1"/>
  <c r="M1254" i="1"/>
  <c r="L1254" i="1"/>
  <c r="K1254" i="1"/>
  <c r="A1254" i="1"/>
  <c r="P1253" i="1"/>
  <c r="O1253" i="1"/>
  <c r="M1253" i="1"/>
  <c r="L1253" i="1"/>
  <c r="K1253" i="1"/>
  <c r="A1253" i="1"/>
  <c r="P1252" i="1"/>
  <c r="O1252" i="1"/>
  <c r="M1252" i="1"/>
  <c r="L1252" i="1"/>
  <c r="K1252" i="1"/>
  <c r="A1252" i="1"/>
  <c r="P1251" i="1"/>
  <c r="O1251" i="1"/>
  <c r="M1251" i="1"/>
  <c r="L1251" i="1"/>
  <c r="K1251" i="1"/>
  <c r="A1251" i="1"/>
  <c r="P1250" i="1"/>
  <c r="O1250" i="1"/>
  <c r="M1250" i="1"/>
  <c r="L1250" i="1"/>
  <c r="K1250" i="1"/>
  <c r="A1250" i="1"/>
  <c r="P1249" i="1"/>
  <c r="O1249" i="1"/>
  <c r="M1249" i="1"/>
  <c r="L1249" i="1"/>
  <c r="K1249" i="1"/>
  <c r="A1249" i="1"/>
  <c r="P1248" i="1"/>
  <c r="O1248" i="1"/>
  <c r="M1248" i="1"/>
  <c r="L1248" i="1"/>
  <c r="K1248" i="1"/>
  <c r="A1248" i="1"/>
  <c r="P1247" i="1"/>
  <c r="O1247" i="1"/>
  <c r="M1247" i="1"/>
  <c r="L1247" i="1"/>
  <c r="K1247" i="1"/>
  <c r="A1247" i="1"/>
  <c r="P1246" i="1"/>
  <c r="O1246" i="1"/>
  <c r="M1246" i="1"/>
  <c r="L1246" i="1"/>
  <c r="K1246" i="1"/>
  <c r="A1246" i="1"/>
  <c r="P1245" i="1"/>
  <c r="O1245" i="1"/>
  <c r="M1245" i="1"/>
  <c r="L1245" i="1"/>
  <c r="K1245" i="1"/>
  <c r="A1245" i="1"/>
  <c r="P1244" i="1"/>
  <c r="O1244" i="1"/>
  <c r="M1244" i="1"/>
  <c r="L1244" i="1"/>
  <c r="K1244" i="1"/>
  <c r="A1244" i="1"/>
  <c r="P1243" i="1"/>
  <c r="O1243" i="1"/>
  <c r="M1243" i="1"/>
  <c r="L1243" i="1"/>
  <c r="K1243" i="1"/>
  <c r="A1243" i="1"/>
  <c r="P1242" i="1"/>
  <c r="O1242" i="1"/>
  <c r="M1242" i="1"/>
  <c r="L1242" i="1"/>
  <c r="K1242" i="1"/>
  <c r="A1242" i="1"/>
  <c r="P1241" i="1"/>
  <c r="O1241" i="1"/>
  <c r="M1241" i="1"/>
  <c r="L1241" i="1"/>
  <c r="K1241" i="1"/>
  <c r="A1241" i="1"/>
  <c r="P1240" i="1"/>
  <c r="O1240" i="1"/>
  <c r="M1240" i="1"/>
  <c r="L1240" i="1"/>
  <c r="K1240" i="1"/>
  <c r="A1240" i="1"/>
  <c r="P1239" i="1"/>
  <c r="O1239" i="1"/>
  <c r="M1239" i="1"/>
  <c r="L1239" i="1"/>
  <c r="K1239" i="1"/>
  <c r="A1239" i="1"/>
  <c r="P1238" i="1"/>
  <c r="O1238" i="1"/>
  <c r="M1238" i="1"/>
  <c r="L1238" i="1"/>
  <c r="K1238" i="1"/>
  <c r="A1238" i="1"/>
  <c r="P1237" i="1"/>
  <c r="O1237" i="1"/>
  <c r="M1237" i="1"/>
  <c r="L1237" i="1"/>
  <c r="K1237" i="1"/>
  <c r="A1237" i="1"/>
  <c r="P1236" i="1"/>
  <c r="O1236" i="1"/>
  <c r="M1236" i="1"/>
  <c r="L1236" i="1"/>
  <c r="K1236" i="1"/>
  <c r="A1236" i="1"/>
  <c r="P1235" i="1"/>
  <c r="O1235" i="1"/>
  <c r="M1235" i="1"/>
  <c r="L1235" i="1"/>
  <c r="K1235" i="1"/>
  <c r="A1235" i="1"/>
  <c r="P1234" i="1"/>
  <c r="O1234" i="1"/>
  <c r="M1234" i="1"/>
  <c r="L1234" i="1"/>
  <c r="K1234" i="1"/>
  <c r="A1234" i="1"/>
  <c r="P1233" i="1"/>
  <c r="O1233" i="1"/>
  <c r="M1233" i="1"/>
  <c r="L1233" i="1"/>
  <c r="K1233" i="1"/>
  <c r="A1233" i="1"/>
  <c r="P1232" i="1"/>
  <c r="O1232" i="1"/>
  <c r="M1232" i="1"/>
  <c r="L1232" i="1"/>
  <c r="K1232" i="1"/>
  <c r="A1232" i="1"/>
  <c r="P1231" i="1"/>
  <c r="O1231" i="1"/>
  <c r="M1231" i="1"/>
  <c r="L1231" i="1"/>
  <c r="K1231" i="1"/>
  <c r="A1231" i="1"/>
  <c r="P1230" i="1"/>
  <c r="O1230" i="1"/>
  <c r="M1230" i="1"/>
  <c r="L1230" i="1"/>
  <c r="K1230" i="1"/>
  <c r="A1230" i="1"/>
  <c r="P1229" i="1"/>
  <c r="O1229" i="1"/>
  <c r="M1229" i="1"/>
  <c r="L1229" i="1"/>
  <c r="K1229" i="1"/>
  <c r="A1229" i="1"/>
  <c r="P1228" i="1"/>
  <c r="O1228" i="1"/>
  <c r="M1228" i="1"/>
  <c r="L1228" i="1"/>
  <c r="K1228" i="1"/>
  <c r="A1228" i="1"/>
  <c r="P1227" i="1"/>
  <c r="O1227" i="1"/>
  <c r="M1227" i="1"/>
  <c r="L1227" i="1"/>
  <c r="K1227" i="1"/>
  <c r="A1227" i="1"/>
  <c r="P1226" i="1"/>
  <c r="O1226" i="1"/>
  <c r="M1226" i="1"/>
  <c r="L1226" i="1"/>
  <c r="K1226" i="1"/>
  <c r="A1226" i="1"/>
  <c r="P1225" i="1"/>
  <c r="O1225" i="1"/>
  <c r="M1225" i="1"/>
  <c r="L1225" i="1"/>
  <c r="K1225" i="1"/>
  <c r="A1225" i="1"/>
  <c r="P1224" i="1"/>
  <c r="O1224" i="1"/>
  <c r="M1224" i="1"/>
  <c r="L1224" i="1"/>
  <c r="K1224" i="1"/>
  <c r="A1224" i="1"/>
  <c r="P1223" i="1"/>
  <c r="O1223" i="1"/>
  <c r="M1223" i="1"/>
  <c r="L1223" i="1"/>
  <c r="K1223" i="1"/>
  <c r="A1223" i="1"/>
  <c r="P1222" i="1"/>
  <c r="O1222" i="1"/>
  <c r="M1222" i="1"/>
  <c r="L1222" i="1"/>
  <c r="K1222" i="1"/>
  <c r="A1222" i="1"/>
  <c r="P1221" i="1"/>
  <c r="O1221" i="1"/>
  <c r="M1221" i="1"/>
  <c r="L1221" i="1"/>
  <c r="K1221" i="1"/>
  <c r="A1221" i="1"/>
  <c r="P1220" i="1"/>
  <c r="O1220" i="1"/>
  <c r="M1220" i="1"/>
  <c r="L1220" i="1"/>
  <c r="K1220" i="1"/>
  <c r="A1220" i="1"/>
  <c r="P1219" i="1"/>
  <c r="O1219" i="1"/>
  <c r="M1219" i="1"/>
  <c r="L1219" i="1"/>
  <c r="K1219" i="1"/>
  <c r="A1219" i="1"/>
  <c r="P1218" i="1"/>
  <c r="O1218" i="1"/>
  <c r="M1218" i="1"/>
  <c r="L1218" i="1"/>
  <c r="K1218" i="1"/>
  <c r="A1218" i="1"/>
  <c r="P1217" i="1"/>
  <c r="O1217" i="1"/>
  <c r="M1217" i="1"/>
  <c r="L1217" i="1"/>
  <c r="K1217" i="1"/>
  <c r="A1217" i="1"/>
  <c r="P1216" i="1"/>
  <c r="O1216" i="1"/>
  <c r="M1216" i="1"/>
  <c r="L1216" i="1"/>
  <c r="K1216" i="1"/>
  <c r="A1216" i="1"/>
  <c r="P1215" i="1"/>
  <c r="O1215" i="1"/>
  <c r="M1215" i="1"/>
  <c r="L1215" i="1"/>
  <c r="K1215" i="1"/>
  <c r="A1215" i="1"/>
  <c r="P1214" i="1"/>
  <c r="O1214" i="1"/>
  <c r="M1214" i="1"/>
  <c r="L1214" i="1"/>
  <c r="K1214" i="1"/>
  <c r="A1214" i="1"/>
  <c r="P1213" i="1"/>
  <c r="O1213" i="1"/>
  <c r="M1213" i="1"/>
  <c r="L1213" i="1"/>
  <c r="K1213" i="1"/>
  <c r="A1213" i="1"/>
  <c r="P1212" i="1"/>
  <c r="O1212" i="1"/>
  <c r="M1212" i="1"/>
  <c r="L1212" i="1"/>
  <c r="K1212" i="1"/>
  <c r="A1212" i="1"/>
  <c r="P1211" i="1"/>
  <c r="O1211" i="1"/>
  <c r="M1211" i="1"/>
  <c r="L1211" i="1"/>
  <c r="K1211" i="1"/>
  <c r="A1211" i="1"/>
  <c r="P1210" i="1"/>
  <c r="O1210" i="1"/>
  <c r="M1210" i="1"/>
  <c r="L1210" i="1"/>
  <c r="K1210" i="1"/>
  <c r="A1210" i="1"/>
  <c r="P1209" i="1"/>
  <c r="O1209" i="1"/>
  <c r="M1209" i="1"/>
  <c r="L1209" i="1"/>
  <c r="K1209" i="1"/>
  <c r="A1209" i="1"/>
  <c r="P1208" i="1"/>
  <c r="O1208" i="1"/>
  <c r="M1208" i="1"/>
  <c r="L1208" i="1"/>
  <c r="K1208" i="1"/>
  <c r="A1208" i="1"/>
  <c r="P1207" i="1"/>
  <c r="O1207" i="1"/>
  <c r="M1207" i="1"/>
  <c r="L1207" i="1"/>
  <c r="K1207" i="1"/>
  <c r="A1207" i="1"/>
  <c r="P1206" i="1"/>
  <c r="O1206" i="1"/>
  <c r="M1206" i="1"/>
  <c r="L1206" i="1"/>
  <c r="K1206" i="1"/>
  <c r="A1206" i="1"/>
  <c r="P1205" i="1"/>
  <c r="O1205" i="1"/>
  <c r="M1205" i="1"/>
  <c r="L1205" i="1"/>
  <c r="K1205" i="1"/>
  <c r="A1205" i="1"/>
  <c r="P1204" i="1"/>
  <c r="O1204" i="1"/>
  <c r="M1204" i="1"/>
  <c r="L1204" i="1"/>
  <c r="K1204" i="1"/>
  <c r="A1204" i="1"/>
  <c r="P1203" i="1"/>
  <c r="O1203" i="1"/>
  <c r="M1203" i="1"/>
  <c r="L1203" i="1"/>
  <c r="K1203" i="1"/>
  <c r="A1203" i="1"/>
  <c r="P1202" i="1"/>
  <c r="O1202" i="1"/>
  <c r="M1202" i="1"/>
  <c r="L1202" i="1"/>
  <c r="K1202" i="1"/>
  <c r="A1202" i="1"/>
  <c r="P1201" i="1"/>
  <c r="O1201" i="1"/>
  <c r="M1201" i="1"/>
  <c r="L1201" i="1"/>
  <c r="K1201" i="1"/>
  <c r="A1201" i="1"/>
  <c r="P1200" i="1"/>
  <c r="O1200" i="1"/>
  <c r="M1200" i="1"/>
  <c r="L1200" i="1"/>
  <c r="K1200" i="1"/>
  <c r="A1200" i="1"/>
  <c r="P1199" i="1"/>
  <c r="O1199" i="1"/>
  <c r="M1199" i="1"/>
  <c r="L1199" i="1"/>
  <c r="K1199" i="1"/>
  <c r="A1199" i="1"/>
  <c r="P1198" i="1"/>
  <c r="O1198" i="1"/>
  <c r="M1198" i="1"/>
  <c r="L1198" i="1"/>
  <c r="K1198" i="1"/>
  <c r="A1198" i="1"/>
  <c r="P1197" i="1"/>
  <c r="O1197" i="1"/>
  <c r="M1197" i="1"/>
  <c r="L1197" i="1"/>
  <c r="K1197" i="1"/>
  <c r="A1197" i="1"/>
  <c r="P1196" i="1"/>
  <c r="O1196" i="1"/>
  <c r="M1196" i="1"/>
  <c r="L1196" i="1"/>
  <c r="K1196" i="1"/>
  <c r="A1196" i="1"/>
  <c r="P1195" i="1"/>
  <c r="O1195" i="1"/>
  <c r="M1195" i="1"/>
  <c r="L1195" i="1"/>
  <c r="K1195" i="1"/>
  <c r="A1195" i="1"/>
  <c r="P1194" i="1"/>
  <c r="O1194" i="1"/>
  <c r="M1194" i="1"/>
  <c r="L1194" i="1"/>
  <c r="K1194" i="1"/>
  <c r="A1194" i="1"/>
  <c r="P1193" i="1"/>
  <c r="O1193" i="1"/>
  <c r="M1193" i="1"/>
  <c r="L1193" i="1"/>
  <c r="K1193" i="1"/>
  <c r="A1193" i="1"/>
  <c r="P1192" i="1"/>
  <c r="O1192" i="1"/>
  <c r="M1192" i="1"/>
  <c r="L1192" i="1"/>
  <c r="K1192" i="1"/>
  <c r="A1192" i="1"/>
  <c r="P1191" i="1"/>
  <c r="O1191" i="1"/>
  <c r="M1191" i="1"/>
  <c r="L1191" i="1"/>
  <c r="K1191" i="1"/>
  <c r="A1191" i="1"/>
  <c r="P1190" i="1"/>
  <c r="O1190" i="1"/>
  <c r="M1190" i="1"/>
  <c r="L1190" i="1"/>
  <c r="K1190" i="1"/>
  <c r="A1190" i="1"/>
  <c r="P1189" i="1"/>
  <c r="O1189" i="1"/>
  <c r="M1189" i="1"/>
  <c r="L1189" i="1"/>
  <c r="K1189" i="1"/>
  <c r="A1189" i="1"/>
  <c r="P1188" i="1"/>
  <c r="O1188" i="1"/>
  <c r="M1188" i="1"/>
  <c r="L1188" i="1"/>
  <c r="K1188" i="1"/>
  <c r="A1188" i="1"/>
  <c r="P1187" i="1"/>
  <c r="O1187" i="1"/>
  <c r="M1187" i="1"/>
  <c r="L1187" i="1"/>
  <c r="K1187" i="1"/>
  <c r="A1187" i="1"/>
  <c r="P1186" i="1"/>
  <c r="O1186" i="1"/>
  <c r="M1186" i="1"/>
  <c r="L1186" i="1"/>
  <c r="K1186" i="1"/>
  <c r="A1186" i="1"/>
  <c r="P1185" i="1"/>
  <c r="O1185" i="1"/>
  <c r="M1185" i="1"/>
  <c r="L1185" i="1"/>
  <c r="K1185" i="1"/>
  <c r="A1185" i="1"/>
  <c r="P1184" i="1"/>
  <c r="O1184" i="1"/>
  <c r="M1184" i="1"/>
  <c r="L1184" i="1"/>
  <c r="K1184" i="1"/>
  <c r="A1184" i="1"/>
  <c r="P1183" i="1"/>
  <c r="O1183" i="1"/>
  <c r="M1183" i="1"/>
  <c r="L1183" i="1"/>
  <c r="K1183" i="1"/>
  <c r="A1183" i="1"/>
  <c r="P1182" i="1"/>
  <c r="O1182" i="1"/>
  <c r="M1182" i="1"/>
  <c r="L1182" i="1"/>
  <c r="K1182" i="1"/>
  <c r="A1182" i="1"/>
  <c r="P1181" i="1"/>
  <c r="O1181" i="1"/>
  <c r="M1181" i="1"/>
  <c r="L1181" i="1"/>
  <c r="K1181" i="1"/>
  <c r="A1181" i="1"/>
  <c r="P1180" i="1"/>
  <c r="O1180" i="1"/>
  <c r="M1180" i="1"/>
  <c r="L1180" i="1"/>
  <c r="K1180" i="1"/>
  <c r="A1180" i="1"/>
  <c r="P1179" i="1"/>
  <c r="O1179" i="1"/>
  <c r="M1179" i="1"/>
  <c r="L1179" i="1"/>
  <c r="K1179" i="1"/>
  <c r="A1179" i="1"/>
  <c r="P1178" i="1"/>
  <c r="O1178" i="1"/>
  <c r="M1178" i="1"/>
  <c r="L1178" i="1"/>
  <c r="K1178" i="1"/>
  <c r="A1178" i="1"/>
  <c r="P1177" i="1"/>
  <c r="O1177" i="1"/>
  <c r="M1177" i="1"/>
  <c r="L1177" i="1"/>
  <c r="K1177" i="1"/>
  <c r="A1177" i="1"/>
  <c r="P1176" i="1"/>
  <c r="O1176" i="1"/>
  <c r="M1176" i="1"/>
  <c r="L1176" i="1"/>
  <c r="K1176" i="1"/>
  <c r="A1176" i="1"/>
  <c r="P1175" i="1"/>
  <c r="O1175" i="1"/>
  <c r="M1175" i="1"/>
  <c r="L1175" i="1"/>
  <c r="K1175" i="1"/>
  <c r="A1175" i="1"/>
  <c r="P1174" i="1"/>
  <c r="O1174" i="1"/>
  <c r="M1174" i="1"/>
  <c r="L1174" i="1"/>
  <c r="K1174" i="1"/>
  <c r="A1174" i="1"/>
  <c r="P1173" i="1"/>
  <c r="O1173" i="1"/>
  <c r="M1173" i="1"/>
  <c r="L1173" i="1"/>
  <c r="K1173" i="1"/>
  <c r="A1173" i="1"/>
  <c r="P1172" i="1"/>
  <c r="O1172" i="1"/>
  <c r="M1172" i="1"/>
  <c r="L1172" i="1"/>
  <c r="K1172" i="1"/>
  <c r="A1172" i="1"/>
  <c r="P1171" i="1"/>
  <c r="O1171" i="1"/>
  <c r="M1171" i="1"/>
  <c r="L1171" i="1"/>
  <c r="K1171" i="1"/>
  <c r="A1171" i="1"/>
  <c r="P1170" i="1"/>
  <c r="O1170" i="1"/>
  <c r="M1170" i="1"/>
  <c r="L1170" i="1"/>
  <c r="K1170" i="1"/>
  <c r="A1170" i="1"/>
  <c r="P1169" i="1"/>
  <c r="O1169" i="1"/>
  <c r="M1169" i="1"/>
  <c r="L1169" i="1"/>
  <c r="K1169" i="1"/>
  <c r="A1169" i="1"/>
  <c r="P1168" i="1"/>
  <c r="O1168" i="1"/>
  <c r="M1168" i="1"/>
  <c r="L1168" i="1"/>
  <c r="K1168" i="1"/>
  <c r="A1168" i="1"/>
  <c r="P1167" i="1"/>
  <c r="O1167" i="1"/>
  <c r="M1167" i="1"/>
  <c r="L1167" i="1"/>
  <c r="K1167" i="1"/>
  <c r="A1167" i="1"/>
  <c r="P1166" i="1"/>
  <c r="O1166" i="1"/>
  <c r="M1166" i="1"/>
  <c r="L1166" i="1"/>
  <c r="K1166" i="1"/>
  <c r="A1166" i="1"/>
  <c r="P1165" i="1"/>
  <c r="O1165" i="1"/>
  <c r="M1165" i="1"/>
  <c r="L1165" i="1"/>
  <c r="K1165" i="1"/>
  <c r="A1165" i="1"/>
  <c r="P1164" i="1"/>
  <c r="O1164" i="1"/>
  <c r="M1164" i="1"/>
  <c r="L1164" i="1"/>
  <c r="K1164" i="1"/>
  <c r="A1164" i="1"/>
  <c r="P1163" i="1"/>
  <c r="O1163" i="1"/>
  <c r="M1163" i="1"/>
  <c r="L1163" i="1"/>
  <c r="K1163" i="1"/>
  <c r="A1163" i="1"/>
  <c r="P1162" i="1"/>
  <c r="O1162" i="1"/>
  <c r="M1162" i="1"/>
  <c r="L1162" i="1"/>
  <c r="K1162" i="1"/>
  <c r="A1162" i="1"/>
  <c r="P1161" i="1"/>
  <c r="O1161" i="1"/>
  <c r="M1161" i="1"/>
  <c r="L1161" i="1"/>
  <c r="K1161" i="1"/>
  <c r="A1161" i="1"/>
  <c r="P1160" i="1"/>
  <c r="O1160" i="1"/>
  <c r="M1160" i="1"/>
  <c r="L1160" i="1"/>
  <c r="K1160" i="1"/>
  <c r="A1160" i="1"/>
  <c r="P1159" i="1"/>
  <c r="O1159" i="1"/>
  <c r="M1159" i="1"/>
  <c r="L1159" i="1"/>
  <c r="K1159" i="1"/>
  <c r="A1159" i="1"/>
  <c r="P1158" i="1"/>
  <c r="O1158" i="1"/>
  <c r="M1158" i="1"/>
  <c r="L1158" i="1"/>
  <c r="K1158" i="1"/>
  <c r="A1158" i="1"/>
  <c r="P1157" i="1"/>
  <c r="O1157" i="1"/>
  <c r="M1157" i="1"/>
  <c r="L1157" i="1"/>
  <c r="K1157" i="1"/>
  <c r="A1157" i="1"/>
  <c r="P1156" i="1"/>
  <c r="O1156" i="1"/>
  <c r="M1156" i="1"/>
  <c r="L1156" i="1"/>
  <c r="K1156" i="1"/>
  <c r="A1156" i="1"/>
  <c r="P1155" i="1"/>
  <c r="O1155" i="1"/>
  <c r="M1155" i="1"/>
  <c r="L1155" i="1"/>
  <c r="K1155" i="1"/>
  <c r="A1155" i="1"/>
  <c r="P1154" i="1"/>
  <c r="O1154" i="1"/>
  <c r="M1154" i="1"/>
  <c r="L1154" i="1"/>
  <c r="K1154" i="1"/>
  <c r="A1154" i="1"/>
  <c r="P1153" i="1"/>
  <c r="O1153" i="1"/>
  <c r="M1153" i="1"/>
  <c r="L1153" i="1"/>
  <c r="K1153" i="1"/>
  <c r="A1153" i="1"/>
  <c r="P1152" i="1"/>
  <c r="O1152" i="1"/>
  <c r="M1152" i="1"/>
  <c r="L1152" i="1"/>
  <c r="K1152" i="1"/>
  <c r="A1152" i="1"/>
  <c r="P1151" i="1"/>
  <c r="O1151" i="1"/>
  <c r="M1151" i="1"/>
  <c r="L1151" i="1"/>
  <c r="K1151" i="1"/>
  <c r="A1151" i="1"/>
  <c r="P1150" i="1"/>
  <c r="O1150" i="1"/>
  <c r="M1150" i="1"/>
  <c r="L1150" i="1"/>
  <c r="K1150" i="1"/>
  <c r="A1150" i="1"/>
  <c r="P1149" i="1"/>
  <c r="O1149" i="1"/>
  <c r="M1149" i="1"/>
  <c r="L1149" i="1"/>
  <c r="K1149" i="1"/>
  <c r="A1149" i="1"/>
  <c r="P1148" i="1"/>
  <c r="O1148" i="1"/>
  <c r="M1148" i="1"/>
  <c r="L1148" i="1"/>
  <c r="K1148" i="1"/>
  <c r="A1148" i="1"/>
  <c r="P1147" i="1"/>
  <c r="O1147" i="1"/>
  <c r="M1147" i="1"/>
  <c r="L1147" i="1"/>
  <c r="K1147" i="1"/>
  <c r="A1147" i="1"/>
  <c r="P1146" i="1"/>
  <c r="O1146" i="1"/>
  <c r="M1146" i="1"/>
  <c r="L1146" i="1"/>
  <c r="K1146" i="1"/>
  <c r="A1146" i="1"/>
  <c r="P1145" i="1"/>
  <c r="O1145" i="1"/>
  <c r="M1145" i="1"/>
  <c r="L1145" i="1"/>
  <c r="K1145" i="1"/>
  <c r="A1145" i="1"/>
  <c r="P1144" i="1"/>
  <c r="O1144" i="1"/>
  <c r="M1144" i="1"/>
  <c r="L1144" i="1"/>
  <c r="K1144" i="1"/>
  <c r="A1144" i="1"/>
  <c r="P1143" i="1"/>
  <c r="O1143" i="1"/>
  <c r="M1143" i="1"/>
  <c r="L1143" i="1"/>
  <c r="K1143" i="1"/>
  <c r="A1143" i="1"/>
  <c r="P1142" i="1"/>
  <c r="O1142" i="1"/>
  <c r="M1142" i="1"/>
  <c r="L1142" i="1"/>
  <c r="K1142" i="1"/>
  <c r="A1142" i="1"/>
  <c r="P1141" i="1"/>
  <c r="O1141" i="1"/>
  <c r="M1141" i="1"/>
  <c r="L1141" i="1"/>
  <c r="K1141" i="1"/>
  <c r="A1141" i="1"/>
  <c r="P1140" i="1"/>
  <c r="O1140" i="1"/>
  <c r="M1140" i="1"/>
  <c r="L1140" i="1"/>
  <c r="K1140" i="1"/>
  <c r="A1140" i="1"/>
  <c r="P1139" i="1"/>
  <c r="O1139" i="1"/>
  <c r="M1139" i="1"/>
  <c r="L1139" i="1"/>
  <c r="K1139" i="1"/>
  <c r="A1139" i="1"/>
  <c r="P1136" i="1"/>
  <c r="O1136" i="1"/>
  <c r="M1136" i="1"/>
  <c r="L1136" i="1"/>
  <c r="K1136" i="1"/>
  <c r="A1136" i="1"/>
  <c r="P1135" i="1"/>
  <c r="O1135" i="1"/>
  <c r="M1135" i="1"/>
  <c r="L1135" i="1"/>
  <c r="K1135" i="1"/>
  <c r="A1135" i="1"/>
  <c r="P1134" i="1"/>
  <c r="O1134" i="1"/>
  <c r="M1134" i="1"/>
  <c r="L1134" i="1"/>
  <c r="K1134" i="1"/>
  <c r="A1134" i="1"/>
  <c r="P1133" i="1"/>
  <c r="O1133" i="1"/>
  <c r="M1133" i="1"/>
  <c r="L1133" i="1"/>
  <c r="K1133" i="1"/>
  <c r="A1133" i="1"/>
  <c r="P1132" i="1"/>
  <c r="O1132" i="1"/>
  <c r="M1132" i="1"/>
  <c r="L1132" i="1"/>
  <c r="K1132" i="1"/>
  <c r="A1132" i="1"/>
  <c r="P1131" i="1"/>
  <c r="O1131" i="1"/>
  <c r="M1131" i="1"/>
  <c r="L1131" i="1"/>
  <c r="K1131" i="1"/>
  <c r="A1131" i="1"/>
  <c r="P1130" i="1"/>
  <c r="O1130" i="1"/>
  <c r="M1130" i="1"/>
  <c r="L1130" i="1"/>
  <c r="K1130" i="1"/>
  <c r="A1130" i="1"/>
  <c r="P1129" i="1"/>
  <c r="O1129" i="1"/>
  <c r="M1129" i="1"/>
  <c r="L1129" i="1"/>
  <c r="K1129" i="1"/>
  <c r="A1129" i="1"/>
  <c r="P1128" i="1"/>
  <c r="O1128" i="1"/>
  <c r="M1128" i="1"/>
  <c r="L1128" i="1"/>
  <c r="K1128" i="1"/>
  <c r="A1128" i="1"/>
  <c r="P1127" i="1"/>
  <c r="O1127" i="1"/>
  <c r="M1127" i="1"/>
  <c r="L1127" i="1"/>
  <c r="K1127" i="1"/>
  <c r="A1127" i="1"/>
  <c r="P1126" i="1"/>
  <c r="O1126" i="1"/>
  <c r="M1126" i="1"/>
  <c r="L1126" i="1"/>
  <c r="K1126" i="1"/>
  <c r="A1126" i="1"/>
  <c r="P1125" i="1"/>
  <c r="O1125" i="1"/>
  <c r="M1125" i="1"/>
  <c r="L1125" i="1"/>
  <c r="K1125" i="1"/>
  <c r="A1125" i="1"/>
  <c r="P1124" i="1"/>
  <c r="O1124" i="1"/>
  <c r="M1124" i="1"/>
  <c r="L1124" i="1"/>
  <c r="K1124" i="1"/>
  <c r="A1124" i="1"/>
  <c r="P1123" i="1"/>
  <c r="O1123" i="1"/>
  <c r="M1123" i="1"/>
  <c r="L1123" i="1"/>
  <c r="K1123" i="1"/>
  <c r="A1123" i="1"/>
  <c r="P1122" i="1"/>
  <c r="O1122" i="1"/>
  <c r="M1122" i="1"/>
  <c r="L1122" i="1"/>
  <c r="K1122" i="1"/>
  <c r="A1122" i="1"/>
  <c r="P1121" i="1"/>
  <c r="O1121" i="1"/>
  <c r="M1121" i="1"/>
  <c r="L1121" i="1"/>
  <c r="K1121" i="1"/>
  <c r="A1121" i="1"/>
  <c r="P1120" i="1"/>
  <c r="O1120" i="1"/>
  <c r="M1120" i="1"/>
  <c r="L1120" i="1"/>
  <c r="K1120" i="1"/>
  <c r="A1120" i="1"/>
  <c r="P1119" i="1"/>
  <c r="O1119" i="1"/>
  <c r="M1119" i="1"/>
  <c r="L1119" i="1"/>
  <c r="K1119" i="1"/>
  <c r="A1119" i="1"/>
  <c r="P1118" i="1"/>
  <c r="O1118" i="1"/>
  <c r="M1118" i="1"/>
  <c r="L1118" i="1"/>
  <c r="K1118" i="1"/>
  <c r="A1118" i="1"/>
  <c r="P1117" i="1"/>
  <c r="O1117" i="1"/>
  <c r="M1117" i="1"/>
  <c r="L1117" i="1"/>
  <c r="K1117" i="1"/>
  <c r="A1117" i="1"/>
  <c r="P1116" i="1"/>
  <c r="O1116" i="1"/>
  <c r="M1116" i="1"/>
  <c r="L1116" i="1"/>
  <c r="K1116" i="1"/>
  <c r="A1116" i="1"/>
  <c r="P1115" i="1"/>
  <c r="O1115" i="1"/>
  <c r="M1115" i="1"/>
  <c r="L1115" i="1"/>
  <c r="K1115" i="1"/>
  <c r="A1115" i="1"/>
  <c r="P1114" i="1"/>
  <c r="O1114" i="1"/>
  <c r="M1114" i="1"/>
  <c r="L1114" i="1"/>
  <c r="K1114" i="1"/>
  <c r="A1114" i="1"/>
  <c r="P1113" i="1"/>
  <c r="O1113" i="1"/>
  <c r="M1113" i="1"/>
  <c r="L1113" i="1"/>
  <c r="K1113" i="1"/>
  <c r="A1113" i="1"/>
  <c r="P1112" i="1"/>
  <c r="O1112" i="1"/>
  <c r="M1112" i="1"/>
  <c r="L1112" i="1"/>
  <c r="K1112" i="1"/>
  <c r="A1112" i="1"/>
  <c r="P1111" i="1"/>
  <c r="O1111" i="1"/>
  <c r="M1111" i="1"/>
  <c r="L1111" i="1"/>
  <c r="K1111" i="1"/>
  <c r="A1111" i="1"/>
  <c r="P1110" i="1"/>
  <c r="O1110" i="1"/>
  <c r="M1110" i="1"/>
  <c r="L1110" i="1"/>
  <c r="K1110" i="1"/>
  <c r="A1110" i="1"/>
  <c r="P1109" i="1"/>
  <c r="O1109" i="1"/>
  <c r="M1109" i="1"/>
  <c r="L1109" i="1"/>
  <c r="K1109" i="1"/>
  <c r="A1109" i="1"/>
  <c r="P1108" i="1"/>
  <c r="O1108" i="1"/>
  <c r="M1108" i="1"/>
  <c r="L1108" i="1"/>
  <c r="K1108" i="1"/>
  <c r="A1108" i="1"/>
  <c r="P1107" i="1"/>
  <c r="O1107" i="1"/>
  <c r="M1107" i="1"/>
  <c r="L1107" i="1"/>
  <c r="K1107" i="1"/>
  <c r="A1107" i="1"/>
  <c r="P1106" i="1"/>
  <c r="O1106" i="1"/>
  <c r="M1106" i="1"/>
  <c r="L1106" i="1"/>
  <c r="K1106" i="1"/>
  <c r="A1106" i="1"/>
  <c r="P1105" i="1"/>
  <c r="O1105" i="1"/>
  <c r="M1105" i="1"/>
  <c r="L1105" i="1"/>
  <c r="K1105" i="1"/>
  <c r="A1105" i="1"/>
  <c r="P1104" i="1"/>
  <c r="O1104" i="1"/>
  <c r="M1104" i="1"/>
  <c r="L1104" i="1"/>
  <c r="K1104" i="1"/>
  <c r="A1104" i="1"/>
  <c r="P1103" i="1"/>
  <c r="O1103" i="1"/>
  <c r="M1103" i="1"/>
  <c r="L1103" i="1"/>
  <c r="K1103" i="1"/>
  <c r="A1103" i="1"/>
  <c r="P1102" i="1"/>
  <c r="O1102" i="1"/>
  <c r="M1102" i="1"/>
  <c r="L1102" i="1"/>
  <c r="K1102" i="1"/>
  <c r="A1102" i="1"/>
  <c r="P1101" i="1"/>
  <c r="O1101" i="1"/>
  <c r="M1101" i="1"/>
  <c r="L1101" i="1"/>
  <c r="K1101" i="1"/>
  <c r="A1101" i="1"/>
  <c r="P1100" i="1"/>
  <c r="O1100" i="1"/>
  <c r="M1100" i="1"/>
  <c r="L1100" i="1"/>
  <c r="K1100" i="1"/>
  <c r="A1100" i="1"/>
  <c r="P1099" i="1"/>
  <c r="O1099" i="1"/>
  <c r="M1099" i="1"/>
  <c r="L1099" i="1"/>
  <c r="K1099" i="1"/>
  <c r="A1099" i="1"/>
  <c r="P1098" i="1"/>
  <c r="O1098" i="1"/>
  <c r="M1098" i="1"/>
  <c r="L1098" i="1"/>
  <c r="K1098" i="1"/>
  <c r="A1098" i="1"/>
  <c r="P1097" i="1"/>
  <c r="O1097" i="1"/>
  <c r="M1097" i="1"/>
  <c r="L1097" i="1"/>
  <c r="K1097" i="1"/>
  <c r="A1097" i="1"/>
  <c r="P1096" i="1"/>
  <c r="O1096" i="1"/>
  <c r="M1096" i="1"/>
  <c r="L1096" i="1"/>
  <c r="K1096" i="1"/>
  <c r="A1096" i="1"/>
  <c r="P1095" i="1"/>
  <c r="O1095" i="1"/>
  <c r="M1095" i="1"/>
  <c r="L1095" i="1"/>
  <c r="K1095" i="1"/>
  <c r="A1095" i="1"/>
  <c r="P1094" i="1"/>
  <c r="O1094" i="1"/>
  <c r="M1094" i="1"/>
  <c r="L1094" i="1"/>
  <c r="K1094" i="1"/>
  <c r="A1094" i="1"/>
  <c r="P1093" i="1"/>
  <c r="O1093" i="1"/>
  <c r="M1093" i="1"/>
  <c r="L1093" i="1"/>
  <c r="K1093" i="1"/>
  <c r="A1093" i="1"/>
  <c r="P1092" i="1"/>
  <c r="O1092" i="1"/>
  <c r="M1092" i="1"/>
  <c r="L1092" i="1"/>
  <c r="K1092" i="1"/>
  <c r="A1092" i="1"/>
  <c r="P1091" i="1"/>
  <c r="O1091" i="1"/>
  <c r="M1091" i="1"/>
  <c r="L1091" i="1"/>
  <c r="K1091" i="1"/>
  <c r="A1091" i="1"/>
  <c r="P1090" i="1"/>
  <c r="O1090" i="1"/>
  <c r="M1090" i="1"/>
  <c r="L1090" i="1"/>
  <c r="K1090" i="1"/>
  <c r="A1090" i="1"/>
  <c r="P1089" i="1"/>
  <c r="O1089" i="1"/>
  <c r="M1089" i="1"/>
  <c r="L1089" i="1"/>
  <c r="K1089" i="1"/>
  <c r="A1089" i="1"/>
  <c r="P1088" i="1"/>
  <c r="O1088" i="1"/>
  <c r="M1088" i="1"/>
  <c r="L1088" i="1"/>
  <c r="K1088" i="1"/>
  <c r="A1088" i="1"/>
  <c r="P1087" i="1"/>
  <c r="O1087" i="1"/>
  <c r="M1087" i="1"/>
  <c r="L1087" i="1"/>
  <c r="K1087" i="1"/>
  <c r="A1087" i="1"/>
  <c r="P1086" i="1"/>
  <c r="O1086" i="1"/>
  <c r="M1086" i="1"/>
  <c r="L1086" i="1"/>
  <c r="K1086" i="1"/>
  <c r="A1086" i="1"/>
  <c r="P1085" i="1"/>
  <c r="O1085" i="1"/>
  <c r="M1085" i="1"/>
  <c r="L1085" i="1"/>
  <c r="K1085" i="1"/>
  <c r="A1085" i="1"/>
  <c r="P1084" i="1"/>
  <c r="O1084" i="1"/>
  <c r="M1084" i="1"/>
  <c r="L1084" i="1"/>
  <c r="K1084" i="1"/>
  <c r="A1084" i="1"/>
  <c r="P1083" i="1"/>
  <c r="O1083" i="1"/>
  <c r="M1083" i="1"/>
  <c r="L1083" i="1"/>
  <c r="K1083" i="1"/>
  <c r="A1083" i="1"/>
  <c r="P1082" i="1"/>
  <c r="O1082" i="1"/>
  <c r="M1082" i="1"/>
  <c r="L1082" i="1"/>
  <c r="K1082" i="1"/>
  <c r="A1082" i="1"/>
  <c r="P1081" i="1"/>
  <c r="O1081" i="1"/>
  <c r="M1081" i="1"/>
  <c r="L1081" i="1"/>
  <c r="K1081" i="1"/>
  <c r="A1081" i="1"/>
  <c r="P1080" i="1"/>
  <c r="O1080" i="1"/>
  <c r="M1080" i="1"/>
  <c r="L1080" i="1"/>
  <c r="K1080" i="1"/>
  <c r="A1080" i="1"/>
  <c r="P1079" i="1"/>
  <c r="O1079" i="1"/>
  <c r="M1079" i="1"/>
  <c r="L1079" i="1"/>
  <c r="K1079" i="1"/>
  <c r="A1079" i="1"/>
  <c r="P1078" i="1"/>
  <c r="O1078" i="1"/>
  <c r="M1078" i="1"/>
  <c r="L1078" i="1"/>
  <c r="K1078" i="1"/>
  <c r="A1078" i="1"/>
  <c r="P1077" i="1"/>
  <c r="O1077" i="1"/>
  <c r="M1077" i="1"/>
  <c r="L1077" i="1"/>
  <c r="K1077" i="1"/>
  <c r="A1077" i="1"/>
  <c r="P1076" i="1"/>
  <c r="O1076" i="1"/>
  <c r="M1076" i="1"/>
  <c r="L1076" i="1"/>
  <c r="K1076" i="1"/>
  <c r="A1076" i="1"/>
  <c r="P1075" i="1"/>
  <c r="O1075" i="1"/>
  <c r="M1075" i="1"/>
  <c r="L1075" i="1"/>
  <c r="K1075" i="1"/>
  <c r="A1075" i="1"/>
  <c r="P1074" i="1"/>
  <c r="O1074" i="1"/>
  <c r="M1074" i="1"/>
  <c r="L1074" i="1"/>
  <c r="K1074" i="1"/>
  <c r="A1074" i="1"/>
  <c r="P1073" i="1"/>
  <c r="O1073" i="1"/>
  <c r="M1073" i="1"/>
  <c r="L1073" i="1"/>
  <c r="K1073" i="1"/>
  <c r="A1073" i="1"/>
  <c r="P1072" i="1"/>
  <c r="O1072" i="1"/>
  <c r="M1072" i="1"/>
  <c r="L1072" i="1"/>
  <c r="K1072" i="1"/>
  <c r="A1072" i="1"/>
  <c r="P1071" i="1"/>
  <c r="O1071" i="1"/>
  <c r="M1071" i="1"/>
  <c r="L1071" i="1"/>
  <c r="K1071" i="1"/>
  <c r="A1071" i="1"/>
  <c r="P1070" i="1"/>
  <c r="O1070" i="1"/>
  <c r="M1070" i="1"/>
  <c r="L1070" i="1"/>
  <c r="K1070" i="1"/>
  <c r="A1070" i="1"/>
  <c r="P1069" i="1"/>
  <c r="O1069" i="1"/>
  <c r="M1069" i="1"/>
  <c r="L1069" i="1"/>
  <c r="K1069" i="1"/>
  <c r="A1069" i="1"/>
  <c r="P1068" i="1"/>
  <c r="O1068" i="1"/>
  <c r="M1068" i="1"/>
  <c r="L1068" i="1"/>
  <c r="K1068" i="1"/>
  <c r="A1068" i="1"/>
  <c r="P1067" i="1"/>
  <c r="O1067" i="1"/>
  <c r="M1067" i="1"/>
  <c r="L1067" i="1"/>
  <c r="K1067" i="1"/>
  <c r="A1067" i="1"/>
  <c r="P1066" i="1"/>
  <c r="O1066" i="1"/>
  <c r="M1066" i="1"/>
  <c r="L1066" i="1"/>
  <c r="K1066" i="1"/>
  <c r="A1066" i="1"/>
  <c r="P1065" i="1"/>
  <c r="O1065" i="1"/>
  <c r="M1065" i="1"/>
  <c r="L1065" i="1"/>
  <c r="K1065" i="1"/>
  <c r="A1065" i="1"/>
  <c r="P1064" i="1"/>
  <c r="O1064" i="1"/>
  <c r="M1064" i="1"/>
  <c r="L1064" i="1"/>
  <c r="K1064" i="1"/>
  <c r="A1064" i="1"/>
  <c r="P1063" i="1"/>
  <c r="O1063" i="1"/>
  <c r="M1063" i="1"/>
  <c r="L1063" i="1"/>
  <c r="K1063" i="1"/>
  <c r="A1063" i="1"/>
  <c r="P1062" i="1"/>
  <c r="O1062" i="1"/>
  <c r="M1062" i="1"/>
  <c r="L1062" i="1"/>
  <c r="K1062" i="1"/>
  <c r="A1062" i="1"/>
  <c r="P1061" i="1"/>
  <c r="O1061" i="1"/>
  <c r="M1061" i="1"/>
  <c r="L1061" i="1"/>
  <c r="K1061" i="1"/>
  <c r="A1061" i="1"/>
  <c r="P1060" i="1"/>
  <c r="O1060" i="1"/>
  <c r="M1060" i="1"/>
  <c r="L1060" i="1"/>
  <c r="K1060" i="1"/>
  <c r="A1060" i="1"/>
  <c r="P1059" i="1"/>
  <c r="O1059" i="1"/>
  <c r="M1059" i="1"/>
  <c r="L1059" i="1"/>
  <c r="K1059" i="1"/>
  <c r="A1059" i="1"/>
  <c r="P1058" i="1"/>
  <c r="O1058" i="1"/>
  <c r="M1058" i="1"/>
  <c r="L1058" i="1"/>
  <c r="K1058" i="1"/>
  <c r="A1058" i="1"/>
  <c r="P1057" i="1"/>
  <c r="O1057" i="1"/>
  <c r="M1057" i="1"/>
  <c r="L1057" i="1"/>
  <c r="K1057" i="1"/>
  <c r="A1057" i="1"/>
  <c r="P1056" i="1"/>
  <c r="O1056" i="1"/>
  <c r="M1056" i="1"/>
  <c r="L1056" i="1"/>
  <c r="K1056" i="1"/>
  <c r="A1056" i="1"/>
  <c r="P1055" i="1"/>
  <c r="O1055" i="1"/>
  <c r="M1055" i="1"/>
  <c r="L1055" i="1"/>
  <c r="K1055" i="1"/>
  <c r="A1055" i="1"/>
  <c r="P1054" i="1"/>
  <c r="O1054" i="1"/>
  <c r="M1054" i="1"/>
  <c r="L1054" i="1"/>
  <c r="K1054" i="1"/>
  <c r="A1054" i="1"/>
  <c r="P1053" i="1"/>
  <c r="O1053" i="1"/>
  <c r="M1053" i="1"/>
  <c r="L1053" i="1"/>
  <c r="K1053" i="1"/>
  <c r="A1053" i="1"/>
  <c r="P1052" i="1"/>
  <c r="O1052" i="1"/>
  <c r="M1052" i="1"/>
  <c r="L1052" i="1"/>
  <c r="K1052" i="1"/>
  <c r="A1052" i="1"/>
  <c r="P1051" i="1"/>
  <c r="O1051" i="1"/>
  <c r="M1051" i="1"/>
  <c r="L1051" i="1"/>
  <c r="K1051" i="1"/>
  <c r="A1051" i="1"/>
  <c r="P1050" i="1"/>
  <c r="O1050" i="1"/>
  <c r="M1050" i="1"/>
  <c r="L1050" i="1"/>
  <c r="K1050" i="1"/>
  <c r="A1050" i="1"/>
  <c r="P1049" i="1"/>
  <c r="O1049" i="1"/>
  <c r="M1049" i="1"/>
  <c r="L1049" i="1"/>
  <c r="K1049" i="1"/>
  <c r="A1049" i="1"/>
  <c r="P1048" i="1"/>
  <c r="O1048" i="1"/>
  <c r="M1048" i="1"/>
  <c r="L1048" i="1"/>
  <c r="K1048" i="1"/>
  <c r="A1048" i="1"/>
  <c r="P1047" i="1"/>
  <c r="O1047" i="1"/>
  <c r="M1047" i="1"/>
  <c r="L1047" i="1"/>
  <c r="K1047" i="1"/>
  <c r="A1047" i="1"/>
  <c r="P1046" i="1"/>
  <c r="O1046" i="1"/>
  <c r="M1046" i="1"/>
  <c r="L1046" i="1"/>
  <c r="K1046" i="1"/>
  <c r="A1046" i="1"/>
  <c r="P1045" i="1"/>
  <c r="O1045" i="1"/>
  <c r="M1045" i="1"/>
  <c r="L1045" i="1"/>
  <c r="K1045" i="1"/>
  <c r="A1045" i="1"/>
  <c r="P1044" i="1"/>
  <c r="O1044" i="1"/>
  <c r="M1044" i="1"/>
  <c r="L1044" i="1"/>
  <c r="K1044" i="1"/>
  <c r="A1044" i="1"/>
  <c r="P1043" i="1"/>
  <c r="O1043" i="1"/>
  <c r="M1043" i="1"/>
  <c r="L1043" i="1"/>
  <c r="K1043" i="1"/>
  <c r="A1043" i="1"/>
  <c r="P1042" i="1"/>
  <c r="O1042" i="1"/>
  <c r="M1042" i="1"/>
  <c r="L1042" i="1"/>
  <c r="K1042" i="1"/>
  <c r="A1042" i="1"/>
  <c r="P1041" i="1"/>
  <c r="O1041" i="1"/>
  <c r="M1041" i="1"/>
  <c r="L1041" i="1"/>
  <c r="K1041" i="1"/>
  <c r="A1041" i="1"/>
  <c r="P1040" i="1"/>
  <c r="O1040" i="1"/>
  <c r="M1040" i="1"/>
  <c r="L1040" i="1"/>
  <c r="K1040" i="1"/>
  <c r="A1040" i="1"/>
  <c r="P1039" i="1"/>
  <c r="O1039" i="1"/>
  <c r="M1039" i="1"/>
  <c r="L1039" i="1"/>
  <c r="K1039" i="1"/>
  <c r="A1039" i="1"/>
  <c r="P1038" i="1"/>
  <c r="O1038" i="1"/>
  <c r="M1038" i="1"/>
  <c r="L1038" i="1"/>
  <c r="K1038" i="1"/>
  <c r="A1038" i="1"/>
  <c r="P1037" i="1"/>
  <c r="O1037" i="1"/>
  <c r="M1037" i="1"/>
  <c r="L1037" i="1"/>
  <c r="K1037" i="1"/>
  <c r="A1037" i="1"/>
  <c r="P1036" i="1"/>
  <c r="O1036" i="1"/>
  <c r="M1036" i="1"/>
  <c r="L1036" i="1"/>
  <c r="K1036" i="1"/>
  <c r="A1036" i="1"/>
  <c r="P1035" i="1"/>
  <c r="O1035" i="1"/>
  <c r="M1035" i="1"/>
  <c r="L1035" i="1"/>
  <c r="K1035" i="1"/>
  <c r="A1035" i="1"/>
  <c r="P1034" i="1"/>
  <c r="O1034" i="1"/>
  <c r="M1034" i="1"/>
  <c r="L1034" i="1"/>
  <c r="K1034" i="1"/>
  <c r="A1034" i="1"/>
  <c r="P1033" i="1"/>
  <c r="O1033" i="1"/>
  <c r="M1033" i="1"/>
  <c r="L1033" i="1"/>
  <c r="K1033" i="1"/>
  <c r="A1033" i="1"/>
  <c r="P1032" i="1"/>
  <c r="O1032" i="1"/>
  <c r="M1032" i="1"/>
  <c r="L1032" i="1"/>
  <c r="K1032" i="1"/>
  <c r="A1032" i="1"/>
  <c r="P1031" i="1"/>
  <c r="O1031" i="1"/>
  <c r="M1031" i="1"/>
  <c r="L1031" i="1"/>
  <c r="K1031" i="1"/>
  <c r="A1031" i="1"/>
  <c r="P1030" i="1"/>
  <c r="O1030" i="1"/>
  <c r="M1030" i="1"/>
  <c r="L1030" i="1"/>
  <c r="K1030" i="1"/>
  <c r="A1030" i="1"/>
  <c r="P1029" i="1"/>
  <c r="O1029" i="1"/>
  <c r="M1029" i="1"/>
  <c r="L1029" i="1"/>
  <c r="K1029" i="1"/>
  <c r="A1029" i="1"/>
  <c r="P1028" i="1"/>
  <c r="O1028" i="1"/>
  <c r="M1028" i="1"/>
  <c r="L1028" i="1"/>
  <c r="K1028" i="1"/>
  <c r="A1028" i="1"/>
  <c r="P1027" i="1"/>
  <c r="O1027" i="1"/>
  <c r="M1027" i="1"/>
  <c r="L1027" i="1"/>
  <c r="K1027" i="1"/>
  <c r="A1027" i="1"/>
  <c r="P1026" i="1"/>
  <c r="O1026" i="1"/>
  <c r="M1026" i="1"/>
  <c r="L1026" i="1"/>
  <c r="K1026" i="1"/>
  <c r="A1026" i="1"/>
  <c r="P1025" i="1"/>
  <c r="O1025" i="1"/>
  <c r="M1025" i="1"/>
  <c r="L1025" i="1"/>
  <c r="K1025" i="1"/>
  <c r="A1025" i="1"/>
  <c r="P1024" i="1"/>
  <c r="O1024" i="1"/>
  <c r="M1024" i="1"/>
  <c r="L1024" i="1"/>
  <c r="K1024" i="1"/>
  <c r="A1024" i="1"/>
  <c r="P1023" i="1"/>
  <c r="O1023" i="1"/>
  <c r="M1023" i="1"/>
  <c r="L1023" i="1"/>
  <c r="K1023" i="1"/>
  <c r="A1023" i="1"/>
  <c r="P1022" i="1"/>
  <c r="O1022" i="1"/>
  <c r="M1022" i="1"/>
  <c r="L1022" i="1"/>
  <c r="K1022" i="1"/>
  <c r="A1022" i="1"/>
  <c r="P1021" i="1"/>
  <c r="O1021" i="1"/>
  <c r="M1021" i="1"/>
  <c r="L1021" i="1"/>
  <c r="K1021" i="1"/>
  <c r="A1021" i="1"/>
  <c r="P1020" i="1"/>
  <c r="O1020" i="1"/>
  <c r="M1020" i="1"/>
  <c r="L1020" i="1"/>
  <c r="K1020" i="1"/>
  <c r="A1020" i="1"/>
  <c r="P1019" i="1"/>
  <c r="O1019" i="1"/>
  <c r="M1019" i="1"/>
  <c r="L1019" i="1"/>
  <c r="K1019" i="1"/>
  <c r="A1019" i="1"/>
  <c r="P1018" i="1"/>
  <c r="O1018" i="1"/>
  <c r="M1018" i="1"/>
  <c r="L1018" i="1"/>
  <c r="K1018" i="1"/>
  <c r="A1018" i="1"/>
  <c r="P1017" i="1"/>
  <c r="O1017" i="1"/>
  <c r="M1017" i="1"/>
  <c r="L1017" i="1"/>
  <c r="K1017" i="1"/>
  <c r="A1017" i="1"/>
  <c r="P1016" i="1"/>
  <c r="O1016" i="1"/>
  <c r="M1016" i="1"/>
  <c r="L1016" i="1"/>
  <c r="K1016" i="1"/>
  <c r="A1016" i="1"/>
  <c r="P1015" i="1"/>
  <c r="O1015" i="1"/>
  <c r="M1015" i="1"/>
  <c r="L1015" i="1"/>
  <c r="K1015" i="1"/>
  <c r="A1015" i="1"/>
  <c r="P1014" i="1"/>
  <c r="O1014" i="1"/>
  <c r="M1014" i="1"/>
  <c r="L1014" i="1"/>
  <c r="K1014" i="1"/>
  <c r="A1014" i="1"/>
  <c r="P1013" i="1"/>
  <c r="O1013" i="1"/>
  <c r="M1013" i="1"/>
  <c r="L1013" i="1"/>
  <c r="K1013" i="1"/>
  <c r="A1013" i="1"/>
  <c r="P1012" i="1"/>
  <c r="O1012" i="1"/>
  <c r="M1012" i="1"/>
  <c r="L1012" i="1"/>
  <c r="K1012" i="1"/>
  <c r="A1012" i="1"/>
  <c r="P1011" i="1"/>
  <c r="O1011" i="1"/>
  <c r="M1011" i="1"/>
  <c r="L1011" i="1"/>
  <c r="K1011" i="1"/>
  <c r="A1011" i="1"/>
  <c r="P1010" i="1"/>
  <c r="O1010" i="1"/>
  <c r="M1010" i="1"/>
  <c r="L1010" i="1"/>
  <c r="K1010" i="1"/>
  <c r="A1010" i="1"/>
  <c r="P1009" i="1"/>
  <c r="O1009" i="1"/>
  <c r="M1009" i="1"/>
  <c r="L1009" i="1"/>
  <c r="K1009" i="1"/>
  <c r="A1009" i="1"/>
  <c r="P1008" i="1"/>
  <c r="O1008" i="1"/>
  <c r="M1008" i="1"/>
  <c r="L1008" i="1"/>
  <c r="K1008" i="1"/>
  <c r="A1008" i="1"/>
  <c r="P1007" i="1"/>
  <c r="O1007" i="1"/>
  <c r="M1007" i="1"/>
  <c r="L1007" i="1"/>
  <c r="K1007" i="1"/>
  <c r="A1007" i="1"/>
  <c r="P1006" i="1"/>
  <c r="O1006" i="1"/>
  <c r="M1006" i="1"/>
  <c r="L1006" i="1"/>
  <c r="K1006" i="1"/>
  <c r="A1006" i="1"/>
  <c r="P1005" i="1"/>
  <c r="O1005" i="1"/>
  <c r="M1005" i="1"/>
  <c r="L1005" i="1"/>
  <c r="K1005" i="1"/>
  <c r="A1005" i="1"/>
  <c r="P1004" i="1"/>
  <c r="O1004" i="1"/>
  <c r="M1004" i="1"/>
  <c r="L1004" i="1"/>
  <c r="K1004" i="1"/>
  <c r="A1004" i="1"/>
  <c r="P1003" i="1"/>
  <c r="O1003" i="1"/>
  <c r="M1003" i="1"/>
  <c r="L1003" i="1"/>
  <c r="K1003" i="1"/>
  <c r="A1003" i="1"/>
  <c r="P1002" i="1"/>
  <c r="O1002" i="1"/>
  <c r="M1002" i="1"/>
  <c r="L1002" i="1"/>
  <c r="K1002" i="1"/>
  <c r="A1002" i="1"/>
  <c r="P1001" i="1"/>
  <c r="O1001" i="1"/>
  <c r="M1001" i="1"/>
  <c r="L1001" i="1"/>
  <c r="K1001" i="1"/>
  <c r="A1001" i="1"/>
  <c r="P1000" i="1"/>
  <c r="O1000" i="1"/>
  <c r="M1000" i="1"/>
  <c r="L1000" i="1"/>
  <c r="K1000" i="1"/>
  <c r="A1000" i="1"/>
  <c r="P999" i="1"/>
  <c r="O999" i="1"/>
  <c r="M999" i="1"/>
  <c r="L999" i="1"/>
  <c r="K999" i="1"/>
  <c r="A999" i="1"/>
  <c r="P998" i="1"/>
  <c r="O998" i="1"/>
  <c r="M998" i="1"/>
  <c r="L998" i="1"/>
  <c r="K998" i="1"/>
  <c r="A998" i="1"/>
  <c r="P997" i="1"/>
  <c r="O997" i="1"/>
  <c r="M997" i="1"/>
  <c r="L997" i="1"/>
  <c r="K997" i="1"/>
  <c r="A997" i="1"/>
  <c r="P996" i="1"/>
  <c r="O996" i="1"/>
  <c r="M996" i="1"/>
  <c r="L996" i="1"/>
  <c r="K996" i="1"/>
  <c r="A996" i="1"/>
  <c r="P995" i="1"/>
  <c r="O995" i="1"/>
  <c r="M995" i="1"/>
  <c r="L995" i="1"/>
  <c r="K995" i="1"/>
  <c r="A995" i="1"/>
  <c r="P994" i="1"/>
  <c r="O994" i="1"/>
  <c r="M994" i="1"/>
  <c r="L994" i="1"/>
  <c r="K994" i="1"/>
  <c r="A994" i="1"/>
  <c r="P993" i="1"/>
  <c r="O993" i="1"/>
  <c r="M993" i="1"/>
  <c r="L993" i="1"/>
  <c r="K993" i="1"/>
  <c r="A993" i="1"/>
  <c r="P992" i="1"/>
  <c r="O992" i="1"/>
  <c r="M992" i="1"/>
  <c r="L992" i="1"/>
  <c r="K992" i="1"/>
  <c r="A992" i="1"/>
  <c r="P991" i="1"/>
  <c r="O991" i="1"/>
  <c r="M991" i="1"/>
  <c r="L991" i="1"/>
  <c r="K991" i="1"/>
  <c r="A991" i="1"/>
  <c r="P990" i="1"/>
  <c r="O990" i="1"/>
  <c r="M990" i="1"/>
  <c r="L990" i="1"/>
  <c r="K990" i="1"/>
  <c r="A990" i="1"/>
  <c r="P989" i="1"/>
  <c r="O989" i="1"/>
  <c r="M989" i="1"/>
  <c r="L989" i="1"/>
  <c r="K989" i="1"/>
  <c r="A989" i="1"/>
  <c r="P988" i="1"/>
  <c r="O988" i="1"/>
  <c r="M988" i="1"/>
  <c r="L988" i="1"/>
  <c r="K988" i="1"/>
  <c r="A988" i="1"/>
  <c r="P987" i="1"/>
  <c r="O987" i="1"/>
  <c r="M987" i="1"/>
  <c r="L987" i="1"/>
  <c r="K987" i="1"/>
  <c r="A987" i="1"/>
  <c r="P986" i="1"/>
  <c r="O986" i="1"/>
  <c r="M986" i="1"/>
  <c r="L986" i="1"/>
  <c r="K986" i="1"/>
  <c r="A986" i="1"/>
  <c r="P985" i="1"/>
  <c r="O985" i="1"/>
  <c r="M985" i="1"/>
  <c r="L985" i="1"/>
  <c r="K985" i="1"/>
  <c r="A985" i="1"/>
  <c r="P984" i="1"/>
  <c r="O984" i="1"/>
  <c r="M984" i="1"/>
  <c r="L984" i="1"/>
  <c r="K984" i="1"/>
  <c r="A984" i="1"/>
  <c r="P983" i="1"/>
  <c r="O983" i="1"/>
  <c r="M983" i="1"/>
  <c r="L983" i="1"/>
  <c r="K983" i="1"/>
  <c r="A983" i="1"/>
  <c r="P982" i="1"/>
  <c r="O982" i="1"/>
  <c r="M982" i="1"/>
  <c r="L982" i="1"/>
  <c r="K982" i="1"/>
  <c r="A982" i="1"/>
  <c r="P981" i="1"/>
  <c r="O981" i="1"/>
  <c r="M981" i="1"/>
  <c r="L981" i="1"/>
  <c r="K981" i="1"/>
  <c r="A981" i="1"/>
  <c r="P980" i="1"/>
  <c r="O980" i="1"/>
  <c r="M980" i="1"/>
  <c r="L980" i="1"/>
  <c r="K980" i="1"/>
  <c r="A980" i="1"/>
  <c r="P979" i="1"/>
  <c r="O979" i="1"/>
  <c r="M979" i="1"/>
  <c r="L979" i="1"/>
  <c r="K979" i="1"/>
  <c r="A979" i="1"/>
  <c r="P978" i="1"/>
  <c r="O978" i="1"/>
  <c r="M978" i="1"/>
  <c r="L978" i="1"/>
  <c r="K978" i="1"/>
  <c r="A978" i="1"/>
  <c r="P977" i="1"/>
  <c r="O977" i="1"/>
  <c r="M977" i="1"/>
  <c r="L977" i="1"/>
  <c r="K977" i="1"/>
  <c r="A977" i="1"/>
  <c r="P976" i="1"/>
  <c r="O976" i="1"/>
  <c r="M976" i="1"/>
  <c r="L976" i="1"/>
  <c r="K976" i="1"/>
  <c r="A976" i="1"/>
  <c r="P975" i="1"/>
  <c r="O975" i="1"/>
  <c r="M975" i="1"/>
  <c r="L975" i="1"/>
  <c r="K975" i="1"/>
  <c r="A975" i="1"/>
  <c r="P974" i="1"/>
  <c r="O974" i="1"/>
  <c r="M974" i="1"/>
  <c r="L974" i="1"/>
  <c r="K974" i="1"/>
  <c r="A974" i="1"/>
  <c r="P973" i="1"/>
  <c r="O973" i="1"/>
  <c r="M973" i="1"/>
  <c r="L973" i="1"/>
  <c r="K973" i="1"/>
  <c r="A973" i="1"/>
  <c r="P972" i="1"/>
  <c r="O972" i="1"/>
  <c r="M972" i="1"/>
  <c r="L972" i="1"/>
  <c r="K972" i="1"/>
  <c r="A972" i="1"/>
  <c r="P971" i="1"/>
  <c r="O971" i="1"/>
  <c r="M971" i="1"/>
  <c r="L971" i="1"/>
  <c r="K971" i="1"/>
  <c r="A971" i="1"/>
  <c r="P970" i="1"/>
  <c r="O970" i="1"/>
  <c r="M970" i="1"/>
  <c r="L970" i="1"/>
  <c r="K970" i="1"/>
  <c r="A970" i="1"/>
  <c r="P969" i="1"/>
  <c r="O969" i="1"/>
  <c r="M969" i="1"/>
  <c r="L969" i="1"/>
  <c r="K969" i="1"/>
  <c r="A969" i="1"/>
  <c r="P968" i="1"/>
  <c r="O968" i="1"/>
  <c r="M968" i="1"/>
  <c r="L968" i="1"/>
  <c r="K968" i="1"/>
  <c r="A968" i="1"/>
  <c r="P967" i="1"/>
  <c r="O967" i="1"/>
  <c r="M967" i="1"/>
  <c r="L967" i="1"/>
  <c r="K967" i="1"/>
  <c r="A967" i="1"/>
  <c r="P966" i="1"/>
  <c r="O966" i="1"/>
  <c r="M966" i="1"/>
  <c r="L966" i="1"/>
  <c r="K966" i="1"/>
  <c r="A966" i="1"/>
  <c r="P965" i="1"/>
  <c r="O965" i="1"/>
  <c r="M965" i="1"/>
  <c r="L965" i="1"/>
  <c r="K965" i="1"/>
  <c r="A965" i="1"/>
  <c r="P964" i="1"/>
  <c r="O964" i="1"/>
  <c r="M964" i="1"/>
  <c r="L964" i="1"/>
  <c r="K964" i="1"/>
  <c r="A964" i="1"/>
  <c r="P963" i="1"/>
  <c r="O963" i="1"/>
  <c r="M963" i="1"/>
  <c r="L963" i="1"/>
  <c r="K963" i="1"/>
  <c r="A963" i="1"/>
  <c r="P962" i="1"/>
  <c r="O962" i="1"/>
  <c r="M962" i="1"/>
  <c r="L962" i="1"/>
  <c r="K962" i="1"/>
  <c r="A962" i="1"/>
  <c r="P961" i="1"/>
  <c r="O961" i="1"/>
  <c r="M961" i="1"/>
  <c r="L961" i="1"/>
  <c r="K961" i="1"/>
  <c r="A961" i="1"/>
  <c r="P960" i="1"/>
  <c r="O960" i="1"/>
  <c r="M960" i="1"/>
  <c r="L960" i="1"/>
  <c r="K960" i="1"/>
  <c r="A960" i="1"/>
  <c r="P959" i="1"/>
  <c r="O959" i="1"/>
  <c r="M959" i="1"/>
  <c r="L959" i="1"/>
  <c r="K959" i="1"/>
  <c r="A959" i="1"/>
  <c r="P958" i="1"/>
  <c r="O958" i="1"/>
  <c r="M958" i="1"/>
  <c r="L958" i="1"/>
  <c r="K958" i="1"/>
  <c r="A958" i="1"/>
  <c r="P957" i="1"/>
  <c r="O957" i="1"/>
  <c r="M957" i="1"/>
  <c r="L957" i="1"/>
  <c r="K957" i="1"/>
  <c r="A957" i="1"/>
  <c r="P956" i="1"/>
  <c r="O956" i="1"/>
  <c r="M956" i="1"/>
  <c r="L956" i="1"/>
  <c r="K956" i="1"/>
  <c r="A956" i="1"/>
  <c r="P955" i="1"/>
  <c r="O955" i="1"/>
  <c r="M955" i="1"/>
  <c r="L955" i="1"/>
  <c r="K955" i="1"/>
  <c r="A955" i="1"/>
  <c r="P954" i="1"/>
  <c r="O954" i="1"/>
  <c r="M954" i="1"/>
  <c r="L954" i="1"/>
  <c r="K954" i="1"/>
  <c r="A954" i="1"/>
  <c r="P953" i="1"/>
  <c r="O953" i="1"/>
  <c r="M953" i="1"/>
  <c r="L953" i="1"/>
  <c r="K953" i="1"/>
  <c r="A953" i="1"/>
  <c r="P952" i="1"/>
  <c r="O952" i="1"/>
  <c r="M952" i="1"/>
  <c r="L952" i="1"/>
  <c r="K952" i="1"/>
  <c r="A952" i="1"/>
  <c r="P951" i="1"/>
  <c r="O951" i="1"/>
  <c r="M951" i="1"/>
  <c r="L951" i="1"/>
  <c r="K951" i="1"/>
  <c r="A951" i="1"/>
  <c r="P950" i="1"/>
  <c r="O950" i="1"/>
  <c r="M950" i="1"/>
  <c r="L950" i="1"/>
  <c r="K950" i="1"/>
  <c r="A950" i="1"/>
  <c r="P949" i="1"/>
  <c r="O949" i="1"/>
  <c r="M949" i="1"/>
  <c r="L949" i="1"/>
  <c r="K949" i="1"/>
  <c r="A949" i="1"/>
  <c r="P948" i="1"/>
  <c r="O948" i="1"/>
  <c r="M948" i="1"/>
  <c r="L948" i="1"/>
  <c r="K948" i="1"/>
  <c r="A948" i="1"/>
  <c r="P947" i="1"/>
  <c r="O947" i="1"/>
  <c r="M947" i="1"/>
  <c r="L947" i="1"/>
  <c r="K947" i="1"/>
  <c r="A947" i="1"/>
  <c r="P946" i="1"/>
  <c r="O946" i="1"/>
  <c r="M946" i="1"/>
  <c r="L946" i="1"/>
  <c r="K946" i="1"/>
  <c r="A946" i="1"/>
  <c r="P945" i="1"/>
  <c r="O945" i="1"/>
  <c r="M945" i="1"/>
  <c r="L945" i="1"/>
  <c r="K945" i="1"/>
  <c r="A945" i="1"/>
  <c r="P944" i="1"/>
  <c r="O944" i="1"/>
  <c r="M944" i="1"/>
  <c r="L944" i="1"/>
  <c r="K944" i="1"/>
  <c r="A944" i="1"/>
  <c r="P943" i="1"/>
  <c r="O943" i="1"/>
  <c r="M943" i="1"/>
  <c r="L943" i="1"/>
  <c r="K943" i="1"/>
  <c r="A943" i="1"/>
  <c r="P942" i="1"/>
  <c r="O942" i="1"/>
  <c r="M942" i="1"/>
  <c r="L942" i="1"/>
  <c r="K942" i="1"/>
  <c r="A942" i="1"/>
  <c r="P941" i="1"/>
  <c r="O941" i="1"/>
  <c r="M941" i="1"/>
  <c r="L941" i="1"/>
  <c r="K941" i="1"/>
  <c r="A941" i="1"/>
  <c r="P940" i="1"/>
  <c r="O940" i="1"/>
  <c r="M940" i="1"/>
  <c r="L940" i="1"/>
  <c r="K940" i="1"/>
  <c r="A940" i="1"/>
  <c r="P939" i="1"/>
  <c r="O939" i="1"/>
  <c r="M939" i="1"/>
  <c r="L939" i="1"/>
  <c r="K939" i="1"/>
  <c r="A939" i="1"/>
  <c r="P938" i="1"/>
  <c r="O938" i="1"/>
  <c r="M938" i="1"/>
  <c r="L938" i="1"/>
  <c r="K938" i="1"/>
  <c r="A938" i="1"/>
  <c r="P937" i="1"/>
  <c r="O937" i="1"/>
  <c r="M937" i="1"/>
  <c r="L937" i="1"/>
  <c r="K937" i="1"/>
  <c r="A937" i="1"/>
  <c r="P936" i="1"/>
  <c r="O936" i="1"/>
  <c r="M936" i="1"/>
  <c r="L936" i="1"/>
  <c r="K936" i="1"/>
  <c r="A936" i="1"/>
  <c r="P935" i="1"/>
  <c r="O935" i="1"/>
  <c r="M935" i="1"/>
  <c r="L935" i="1"/>
  <c r="K935" i="1"/>
  <c r="A935" i="1"/>
  <c r="P934" i="1"/>
  <c r="O934" i="1"/>
  <c r="M934" i="1"/>
  <c r="L934" i="1"/>
  <c r="K934" i="1"/>
  <c r="A934" i="1"/>
  <c r="P933" i="1"/>
  <c r="O933" i="1"/>
  <c r="M933" i="1"/>
  <c r="L933" i="1"/>
  <c r="K933" i="1"/>
  <c r="A933" i="1"/>
  <c r="P932" i="1"/>
  <c r="O932" i="1"/>
  <c r="M932" i="1"/>
  <c r="L932" i="1"/>
  <c r="K932" i="1"/>
  <c r="A932" i="1"/>
  <c r="P931" i="1"/>
  <c r="O931" i="1"/>
  <c r="M931" i="1"/>
  <c r="L931" i="1"/>
  <c r="K931" i="1"/>
  <c r="A931" i="1"/>
  <c r="P930" i="1"/>
  <c r="O930" i="1"/>
  <c r="M930" i="1"/>
  <c r="L930" i="1"/>
  <c r="K930" i="1"/>
  <c r="A930" i="1"/>
  <c r="P929" i="1"/>
  <c r="O929" i="1"/>
  <c r="M929" i="1"/>
  <c r="L929" i="1"/>
  <c r="K929" i="1"/>
  <c r="A929" i="1"/>
  <c r="P928" i="1"/>
  <c r="O928" i="1"/>
  <c r="M928" i="1"/>
  <c r="L928" i="1"/>
  <c r="K928" i="1"/>
  <c r="A928" i="1"/>
  <c r="P927" i="1"/>
  <c r="O927" i="1"/>
  <c r="M927" i="1"/>
  <c r="L927" i="1"/>
  <c r="K927" i="1"/>
  <c r="A927" i="1"/>
  <c r="P926" i="1"/>
  <c r="O926" i="1"/>
  <c r="M926" i="1"/>
  <c r="L926" i="1"/>
  <c r="K926" i="1"/>
  <c r="A926" i="1"/>
  <c r="P925" i="1"/>
  <c r="O925" i="1"/>
  <c r="M925" i="1"/>
  <c r="L925" i="1"/>
  <c r="K925" i="1"/>
  <c r="A925" i="1"/>
  <c r="P924" i="1"/>
  <c r="O924" i="1"/>
  <c r="M924" i="1"/>
  <c r="L924" i="1"/>
  <c r="K924" i="1"/>
  <c r="A924" i="1"/>
  <c r="P923" i="1"/>
  <c r="O923" i="1"/>
  <c r="M923" i="1"/>
  <c r="L923" i="1"/>
  <c r="K923" i="1"/>
  <c r="A923" i="1"/>
  <c r="P922" i="1"/>
  <c r="O922" i="1"/>
  <c r="M922" i="1"/>
  <c r="L922" i="1"/>
  <c r="K922" i="1"/>
  <c r="A922" i="1"/>
  <c r="P921" i="1"/>
  <c r="O921" i="1"/>
  <c r="M921" i="1"/>
  <c r="L921" i="1"/>
  <c r="K921" i="1"/>
  <c r="A921" i="1"/>
  <c r="P920" i="1"/>
  <c r="O920" i="1"/>
  <c r="M920" i="1"/>
  <c r="L920" i="1"/>
  <c r="K920" i="1"/>
  <c r="A920" i="1"/>
  <c r="P919" i="1"/>
  <c r="O919" i="1"/>
  <c r="M919" i="1"/>
  <c r="L919" i="1"/>
  <c r="K919" i="1"/>
  <c r="A919" i="1"/>
  <c r="P918" i="1"/>
  <c r="O918" i="1"/>
  <c r="M918" i="1"/>
  <c r="L918" i="1"/>
  <c r="K918" i="1"/>
  <c r="A918" i="1"/>
  <c r="P917" i="1"/>
  <c r="O917" i="1"/>
  <c r="M917" i="1"/>
  <c r="L917" i="1"/>
  <c r="K917" i="1"/>
  <c r="A917" i="1"/>
  <c r="P916" i="1"/>
  <c r="O916" i="1"/>
  <c r="M916" i="1"/>
  <c r="L916" i="1"/>
  <c r="K916" i="1"/>
  <c r="A916" i="1"/>
  <c r="P915" i="1"/>
  <c r="O915" i="1"/>
  <c r="M915" i="1"/>
  <c r="L915" i="1"/>
  <c r="K915" i="1"/>
  <c r="A915" i="1"/>
  <c r="P914" i="1"/>
  <c r="O914" i="1"/>
  <c r="M914" i="1"/>
  <c r="L914" i="1"/>
  <c r="K914" i="1"/>
  <c r="A914" i="1"/>
  <c r="P913" i="1"/>
  <c r="O913" i="1"/>
  <c r="M913" i="1"/>
  <c r="L913" i="1"/>
  <c r="K913" i="1"/>
  <c r="A913" i="1"/>
  <c r="P912" i="1"/>
  <c r="O912" i="1"/>
  <c r="M912" i="1"/>
  <c r="L912" i="1"/>
  <c r="K912" i="1"/>
  <c r="A912" i="1"/>
  <c r="P911" i="1"/>
  <c r="O911" i="1"/>
  <c r="M911" i="1"/>
  <c r="L911" i="1"/>
  <c r="K911" i="1"/>
  <c r="A911" i="1"/>
  <c r="P910" i="1"/>
  <c r="O910" i="1"/>
  <c r="M910" i="1"/>
  <c r="L910" i="1"/>
  <c r="K910" i="1"/>
  <c r="A910" i="1"/>
  <c r="P909" i="1"/>
  <c r="O909" i="1"/>
  <c r="M909" i="1"/>
  <c r="L909" i="1"/>
  <c r="K909" i="1"/>
  <c r="A909" i="1"/>
  <c r="P908" i="1"/>
  <c r="O908" i="1"/>
  <c r="M908" i="1"/>
  <c r="L908" i="1"/>
  <c r="K908" i="1"/>
  <c r="A908" i="1"/>
  <c r="P907" i="1"/>
  <c r="O907" i="1"/>
  <c r="M907" i="1"/>
  <c r="L907" i="1"/>
  <c r="K907" i="1"/>
  <c r="A907" i="1"/>
  <c r="P906" i="1"/>
  <c r="O906" i="1"/>
  <c r="M906" i="1"/>
  <c r="L906" i="1"/>
  <c r="K906" i="1"/>
  <c r="A906" i="1"/>
  <c r="P905" i="1"/>
  <c r="O905" i="1"/>
  <c r="M905" i="1"/>
  <c r="L905" i="1"/>
  <c r="K905" i="1"/>
  <c r="A905" i="1"/>
  <c r="P904" i="1"/>
  <c r="O904" i="1"/>
  <c r="M904" i="1"/>
  <c r="L904" i="1"/>
  <c r="K904" i="1"/>
  <c r="A904" i="1"/>
  <c r="P903" i="1"/>
  <c r="O903" i="1"/>
  <c r="M903" i="1"/>
  <c r="L903" i="1"/>
  <c r="K903" i="1"/>
  <c r="A903" i="1"/>
  <c r="P902" i="1"/>
  <c r="O902" i="1"/>
  <c r="M902" i="1"/>
  <c r="L902" i="1"/>
  <c r="K902" i="1"/>
  <c r="A902" i="1"/>
  <c r="P901" i="1"/>
  <c r="O901" i="1"/>
  <c r="M901" i="1"/>
  <c r="L901" i="1"/>
  <c r="K901" i="1"/>
  <c r="A901" i="1"/>
  <c r="P900" i="1"/>
  <c r="O900" i="1"/>
  <c r="M900" i="1"/>
  <c r="L900" i="1"/>
  <c r="K900" i="1"/>
  <c r="A900" i="1"/>
  <c r="P899" i="1"/>
  <c r="O899" i="1"/>
  <c r="M899" i="1"/>
  <c r="L899" i="1"/>
  <c r="K899" i="1"/>
  <c r="A899" i="1"/>
  <c r="P898" i="1"/>
  <c r="O898" i="1"/>
  <c r="M898" i="1"/>
  <c r="L898" i="1"/>
  <c r="K898" i="1"/>
  <c r="A898" i="1"/>
  <c r="P897" i="1"/>
  <c r="O897" i="1"/>
  <c r="M897" i="1"/>
  <c r="L897" i="1"/>
  <c r="K897" i="1"/>
  <c r="A897" i="1"/>
  <c r="P896" i="1"/>
  <c r="O896" i="1"/>
  <c r="M896" i="1"/>
  <c r="L896" i="1"/>
  <c r="K896" i="1"/>
  <c r="A896" i="1"/>
  <c r="P895" i="1"/>
  <c r="O895" i="1"/>
  <c r="M895" i="1"/>
  <c r="L895" i="1"/>
  <c r="K895" i="1"/>
  <c r="A895" i="1"/>
  <c r="P894" i="1"/>
  <c r="O894" i="1"/>
  <c r="M894" i="1"/>
  <c r="L894" i="1"/>
  <c r="K894" i="1"/>
  <c r="A894" i="1"/>
  <c r="P893" i="1"/>
  <c r="O893" i="1"/>
  <c r="M893" i="1"/>
  <c r="L893" i="1"/>
  <c r="K893" i="1"/>
  <c r="A893" i="1"/>
  <c r="P892" i="1"/>
  <c r="O892" i="1"/>
  <c r="M892" i="1"/>
  <c r="L892" i="1"/>
  <c r="K892" i="1"/>
  <c r="A892" i="1"/>
  <c r="P891" i="1"/>
  <c r="O891" i="1"/>
  <c r="M891" i="1"/>
  <c r="L891" i="1"/>
  <c r="K891" i="1"/>
  <c r="A891" i="1"/>
  <c r="P890" i="1"/>
  <c r="O890" i="1"/>
  <c r="M890" i="1"/>
  <c r="L890" i="1"/>
  <c r="K890" i="1"/>
  <c r="A890" i="1"/>
  <c r="P889" i="1"/>
  <c r="O889" i="1"/>
  <c r="M889" i="1"/>
  <c r="L889" i="1"/>
  <c r="K889" i="1"/>
  <c r="A889" i="1"/>
  <c r="P888" i="1"/>
  <c r="O888" i="1"/>
  <c r="M888" i="1"/>
  <c r="L888" i="1"/>
  <c r="K888" i="1"/>
  <c r="A888" i="1"/>
  <c r="P887" i="1"/>
  <c r="O887" i="1"/>
  <c r="M887" i="1"/>
  <c r="L887" i="1"/>
  <c r="K887" i="1"/>
  <c r="A887" i="1"/>
  <c r="P886" i="1"/>
  <c r="O886" i="1"/>
  <c r="M886" i="1"/>
  <c r="L886" i="1"/>
  <c r="K886" i="1"/>
  <c r="A886" i="1"/>
  <c r="P885" i="1"/>
  <c r="O885" i="1"/>
  <c r="M885" i="1"/>
  <c r="L885" i="1"/>
  <c r="K885" i="1"/>
  <c r="A885" i="1"/>
  <c r="P884" i="1"/>
  <c r="O884" i="1"/>
  <c r="M884" i="1"/>
  <c r="L884" i="1"/>
  <c r="K884" i="1"/>
  <c r="A884" i="1"/>
  <c r="P883" i="1"/>
  <c r="O883" i="1"/>
  <c r="M883" i="1"/>
  <c r="L883" i="1"/>
  <c r="K883" i="1"/>
  <c r="A883" i="1"/>
  <c r="P882" i="1"/>
  <c r="O882" i="1"/>
  <c r="M882" i="1"/>
  <c r="L882" i="1"/>
  <c r="K882" i="1"/>
  <c r="A882" i="1"/>
  <c r="P881" i="1"/>
  <c r="O881" i="1"/>
  <c r="M881" i="1"/>
  <c r="L881" i="1"/>
  <c r="K881" i="1"/>
  <c r="A881" i="1"/>
  <c r="P880" i="1"/>
  <c r="O880" i="1"/>
  <c r="M880" i="1"/>
  <c r="L880" i="1"/>
  <c r="K880" i="1"/>
  <c r="A880" i="1"/>
  <c r="P879" i="1"/>
  <c r="O879" i="1"/>
  <c r="M879" i="1"/>
  <c r="L879" i="1"/>
  <c r="K879" i="1"/>
  <c r="A879" i="1"/>
  <c r="P878" i="1"/>
  <c r="O878" i="1"/>
  <c r="M878" i="1"/>
  <c r="L878" i="1"/>
  <c r="K878" i="1"/>
  <c r="A878" i="1"/>
  <c r="P877" i="1"/>
  <c r="O877" i="1"/>
  <c r="M877" i="1"/>
  <c r="L877" i="1"/>
  <c r="K877" i="1"/>
  <c r="A877" i="1"/>
  <c r="P876" i="1"/>
  <c r="O876" i="1"/>
  <c r="M876" i="1"/>
  <c r="L876" i="1"/>
  <c r="K876" i="1"/>
  <c r="A876" i="1"/>
  <c r="P875" i="1"/>
  <c r="O875" i="1"/>
  <c r="M875" i="1"/>
  <c r="L875" i="1"/>
  <c r="K875" i="1"/>
  <c r="A875" i="1"/>
  <c r="P874" i="1"/>
  <c r="O874" i="1"/>
  <c r="M874" i="1"/>
  <c r="L874" i="1"/>
  <c r="K874" i="1"/>
  <c r="A874" i="1"/>
  <c r="P873" i="1"/>
  <c r="O873" i="1"/>
  <c r="M873" i="1"/>
  <c r="L873" i="1"/>
  <c r="K873" i="1"/>
  <c r="A873" i="1"/>
  <c r="P872" i="1"/>
  <c r="O872" i="1"/>
  <c r="M872" i="1"/>
  <c r="L872" i="1"/>
  <c r="K872" i="1"/>
  <c r="A872" i="1"/>
  <c r="P871" i="1"/>
  <c r="O871" i="1"/>
  <c r="M871" i="1"/>
  <c r="L871" i="1"/>
  <c r="K871" i="1"/>
  <c r="A871" i="1"/>
  <c r="P870" i="1"/>
  <c r="O870" i="1"/>
  <c r="M870" i="1"/>
  <c r="L870" i="1"/>
  <c r="K870" i="1"/>
  <c r="A870" i="1"/>
  <c r="P869" i="1"/>
  <c r="O869" i="1"/>
  <c r="M869" i="1"/>
  <c r="L869" i="1"/>
  <c r="K869" i="1"/>
  <c r="A869" i="1"/>
  <c r="P868" i="1"/>
  <c r="O868" i="1"/>
  <c r="M868" i="1"/>
  <c r="L868" i="1"/>
  <c r="K868" i="1"/>
  <c r="A868" i="1"/>
  <c r="P867" i="1"/>
  <c r="O867" i="1"/>
  <c r="M867" i="1"/>
  <c r="L867" i="1"/>
  <c r="K867" i="1"/>
  <c r="A867" i="1"/>
  <c r="P866" i="1"/>
  <c r="O866" i="1"/>
  <c r="M866" i="1"/>
  <c r="L866" i="1"/>
  <c r="K866" i="1"/>
  <c r="A866" i="1"/>
  <c r="P865" i="1"/>
  <c r="O865" i="1"/>
  <c r="M865" i="1"/>
  <c r="L865" i="1"/>
  <c r="K865" i="1"/>
  <c r="A865" i="1"/>
  <c r="P864" i="1"/>
  <c r="O864" i="1"/>
  <c r="M864" i="1"/>
  <c r="L864" i="1"/>
  <c r="K864" i="1"/>
  <c r="A864" i="1"/>
  <c r="P863" i="1"/>
  <c r="O863" i="1"/>
  <c r="M863" i="1"/>
  <c r="L863" i="1"/>
  <c r="K863" i="1"/>
  <c r="A863" i="1"/>
  <c r="P862" i="1"/>
  <c r="O862" i="1"/>
  <c r="M862" i="1"/>
  <c r="L862" i="1"/>
  <c r="K862" i="1"/>
  <c r="A862" i="1"/>
  <c r="P861" i="1"/>
  <c r="O861" i="1"/>
  <c r="M861" i="1"/>
  <c r="L861" i="1"/>
  <c r="K861" i="1"/>
  <c r="A861" i="1"/>
  <c r="P860" i="1"/>
  <c r="O860" i="1"/>
  <c r="M860" i="1"/>
  <c r="L860" i="1"/>
  <c r="K860" i="1"/>
  <c r="A860" i="1"/>
  <c r="P859" i="1"/>
  <c r="O859" i="1"/>
  <c r="M859" i="1"/>
  <c r="L859" i="1"/>
  <c r="K859" i="1"/>
  <c r="A859" i="1"/>
  <c r="P858" i="1"/>
  <c r="O858" i="1"/>
  <c r="M858" i="1"/>
  <c r="L858" i="1"/>
  <c r="K858" i="1"/>
  <c r="A858" i="1"/>
  <c r="P857" i="1"/>
  <c r="O857" i="1"/>
  <c r="M857" i="1"/>
  <c r="L857" i="1"/>
  <c r="K857" i="1"/>
  <c r="A857" i="1"/>
  <c r="P856" i="1"/>
  <c r="O856" i="1"/>
  <c r="M856" i="1"/>
  <c r="L856" i="1"/>
  <c r="K856" i="1"/>
  <c r="A856" i="1"/>
  <c r="P854" i="1"/>
  <c r="O854" i="1"/>
  <c r="M854" i="1"/>
  <c r="L854" i="1"/>
  <c r="K854" i="1"/>
  <c r="A854" i="1"/>
  <c r="P853" i="1"/>
  <c r="O853" i="1"/>
  <c r="M853" i="1"/>
  <c r="L853" i="1"/>
  <c r="K853" i="1"/>
  <c r="A853" i="1"/>
  <c r="P851" i="1"/>
  <c r="O851" i="1"/>
  <c r="M851" i="1"/>
  <c r="L851" i="1"/>
  <c r="K851" i="1"/>
  <c r="A851" i="1"/>
  <c r="P850" i="1"/>
  <c r="O850" i="1"/>
  <c r="M850" i="1"/>
  <c r="L850" i="1"/>
  <c r="K850" i="1"/>
  <c r="A850" i="1"/>
  <c r="P849" i="1"/>
  <c r="O849" i="1"/>
  <c r="M849" i="1"/>
  <c r="L849" i="1"/>
  <c r="K849" i="1"/>
  <c r="A849" i="1"/>
  <c r="P848" i="1"/>
  <c r="O848" i="1"/>
  <c r="M848" i="1"/>
  <c r="L848" i="1"/>
  <c r="K848" i="1"/>
  <c r="A848" i="1"/>
  <c r="P847" i="1"/>
  <c r="O847" i="1"/>
  <c r="M847" i="1"/>
  <c r="L847" i="1"/>
  <c r="K847" i="1"/>
  <c r="A847" i="1"/>
  <c r="P846" i="1"/>
  <c r="O846" i="1"/>
  <c r="M846" i="1"/>
  <c r="L846" i="1"/>
  <c r="K846" i="1"/>
  <c r="A846" i="1"/>
  <c r="P845" i="1"/>
  <c r="O845" i="1"/>
  <c r="M845" i="1"/>
  <c r="L845" i="1"/>
  <c r="K845" i="1"/>
  <c r="A845" i="1"/>
  <c r="P844" i="1"/>
  <c r="O844" i="1"/>
  <c r="M844" i="1"/>
  <c r="L844" i="1"/>
  <c r="K844" i="1"/>
  <c r="A844" i="1"/>
  <c r="P843" i="1"/>
  <c r="O843" i="1"/>
  <c r="M843" i="1"/>
  <c r="L843" i="1"/>
  <c r="K843" i="1"/>
  <c r="A843" i="1"/>
  <c r="P842" i="1"/>
  <c r="O842" i="1"/>
  <c r="M842" i="1"/>
  <c r="L842" i="1"/>
  <c r="K842" i="1"/>
  <c r="A842" i="1"/>
  <c r="P841" i="1"/>
  <c r="O841" i="1"/>
  <c r="M841" i="1"/>
  <c r="L841" i="1"/>
  <c r="K841" i="1"/>
  <c r="A841" i="1"/>
  <c r="P840" i="1"/>
  <c r="O840" i="1"/>
  <c r="M840" i="1"/>
  <c r="L840" i="1"/>
  <c r="K840" i="1"/>
  <c r="A840" i="1"/>
  <c r="P839" i="1"/>
  <c r="O839" i="1"/>
  <c r="M839" i="1"/>
  <c r="L839" i="1"/>
  <c r="K839" i="1"/>
  <c r="A839" i="1"/>
  <c r="P838" i="1"/>
  <c r="O838" i="1"/>
  <c r="M838" i="1"/>
  <c r="L838" i="1"/>
  <c r="K838" i="1"/>
  <c r="A838" i="1"/>
  <c r="P837" i="1"/>
  <c r="O837" i="1"/>
  <c r="M837" i="1"/>
  <c r="L837" i="1"/>
  <c r="K837" i="1"/>
  <c r="A837" i="1"/>
  <c r="P836" i="1"/>
  <c r="O836" i="1"/>
  <c r="M836" i="1"/>
  <c r="L836" i="1"/>
  <c r="K836" i="1"/>
  <c r="A836" i="1"/>
  <c r="P835" i="1"/>
  <c r="O835" i="1"/>
  <c r="M835" i="1"/>
  <c r="L835" i="1"/>
  <c r="K835" i="1"/>
  <c r="A835" i="1"/>
  <c r="P834" i="1"/>
  <c r="O834" i="1"/>
  <c r="M834" i="1"/>
  <c r="L834" i="1"/>
  <c r="K834" i="1"/>
  <c r="A834" i="1"/>
  <c r="P833" i="1"/>
  <c r="O833" i="1"/>
  <c r="M833" i="1"/>
  <c r="L833" i="1"/>
  <c r="K833" i="1"/>
  <c r="A833" i="1"/>
  <c r="P832" i="1"/>
  <c r="O832" i="1"/>
  <c r="M832" i="1"/>
  <c r="L832" i="1"/>
  <c r="K832" i="1"/>
  <c r="A832" i="1"/>
  <c r="P831" i="1"/>
  <c r="O831" i="1"/>
  <c r="M831" i="1"/>
  <c r="L831" i="1"/>
  <c r="K831" i="1"/>
  <c r="A831" i="1"/>
  <c r="P830" i="1"/>
  <c r="O830" i="1"/>
  <c r="M830" i="1"/>
  <c r="L830" i="1"/>
  <c r="K830" i="1"/>
  <c r="A830" i="1"/>
  <c r="P829" i="1"/>
  <c r="O829" i="1"/>
  <c r="M829" i="1"/>
  <c r="L829" i="1"/>
  <c r="K829" i="1"/>
  <c r="A829" i="1"/>
  <c r="P828" i="1"/>
  <c r="O828" i="1"/>
  <c r="M828" i="1"/>
  <c r="L828" i="1"/>
  <c r="K828" i="1"/>
  <c r="A828" i="1"/>
  <c r="P827" i="1"/>
  <c r="O827" i="1"/>
  <c r="M827" i="1"/>
  <c r="L827" i="1"/>
  <c r="K827" i="1"/>
  <c r="A827" i="1"/>
  <c r="P826" i="1"/>
  <c r="O826" i="1"/>
  <c r="M826" i="1"/>
  <c r="L826" i="1"/>
  <c r="K826" i="1"/>
  <c r="A826" i="1"/>
  <c r="P825" i="1"/>
  <c r="O825" i="1"/>
  <c r="M825" i="1"/>
  <c r="L825" i="1"/>
  <c r="K825" i="1"/>
  <c r="A825" i="1"/>
  <c r="P824" i="1"/>
  <c r="O824" i="1"/>
  <c r="M824" i="1"/>
  <c r="L824" i="1"/>
  <c r="K824" i="1"/>
  <c r="A824" i="1"/>
  <c r="P823" i="1"/>
  <c r="O823" i="1"/>
  <c r="M823" i="1"/>
  <c r="L823" i="1"/>
  <c r="K823" i="1"/>
  <c r="A823" i="1"/>
  <c r="P822" i="1"/>
  <c r="O822" i="1"/>
  <c r="M822" i="1"/>
  <c r="L822" i="1"/>
  <c r="K822" i="1"/>
  <c r="A822" i="1"/>
  <c r="P821" i="1"/>
  <c r="O821" i="1"/>
  <c r="M821" i="1"/>
  <c r="L821" i="1"/>
  <c r="K821" i="1"/>
  <c r="A821" i="1"/>
  <c r="P820" i="1"/>
  <c r="O820" i="1"/>
  <c r="M820" i="1"/>
  <c r="L820" i="1"/>
  <c r="K820" i="1"/>
  <c r="A820" i="1"/>
  <c r="P819" i="1"/>
  <c r="O819" i="1"/>
  <c r="M819" i="1"/>
  <c r="L819" i="1"/>
  <c r="K819" i="1"/>
  <c r="A819" i="1"/>
  <c r="P818" i="1"/>
  <c r="O818" i="1"/>
  <c r="M818" i="1"/>
  <c r="L818" i="1"/>
  <c r="K818" i="1"/>
  <c r="A818" i="1"/>
  <c r="P817" i="1"/>
  <c r="O817" i="1"/>
  <c r="M817" i="1"/>
  <c r="L817" i="1"/>
  <c r="K817" i="1"/>
  <c r="A817" i="1"/>
  <c r="P816" i="1"/>
  <c r="O816" i="1"/>
  <c r="M816" i="1"/>
  <c r="L816" i="1"/>
  <c r="K816" i="1"/>
  <c r="A816" i="1"/>
  <c r="P815" i="1"/>
  <c r="O815" i="1"/>
  <c r="M815" i="1"/>
  <c r="L815" i="1"/>
  <c r="K815" i="1"/>
  <c r="A815" i="1"/>
  <c r="P814" i="1"/>
  <c r="O814" i="1"/>
  <c r="M814" i="1"/>
  <c r="L814" i="1"/>
  <c r="K814" i="1"/>
  <c r="A814" i="1"/>
  <c r="P813" i="1"/>
  <c r="O813" i="1"/>
  <c r="M813" i="1"/>
  <c r="L813" i="1"/>
  <c r="K813" i="1"/>
  <c r="A813" i="1"/>
  <c r="P812" i="1"/>
  <c r="O812" i="1"/>
  <c r="M812" i="1"/>
  <c r="L812" i="1"/>
  <c r="K812" i="1"/>
  <c r="A812" i="1"/>
  <c r="P811" i="1"/>
  <c r="O811" i="1"/>
  <c r="M811" i="1"/>
  <c r="L811" i="1"/>
  <c r="K811" i="1"/>
  <c r="A811" i="1"/>
  <c r="P810" i="1"/>
  <c r="O810" i="1"/>
  <c r="M810" i="1"/>
  <c r="L810" i="1"/>
  <c r="K810" i="1"/>
  <c r="A810" i="1"/>
  <c r="P809" i="1"/>
  <c r="O809" i="1"/>
  <c r="M809" i="1"/>
  <c r="L809" i="1"/>
  <c r="K809" i="1"/>
  <c r="A809" i="1"/>
  <c r="P808" i="1"/>
  <c r="O808" i="1"/>
  <c r="M808" i="1"/>
  <c r="L808" i="1"/>
  <c r="K808" i="1"/>
  <c r="A808" i="1"/>
  <c r="P807" i="1"/>
  <c r="O807" i="1"/>
  <c r="M807" i="1"/>
  <c r="L807" i="1"/>
  <c r="K807" i="1"/>
  <c r="A807" i="1"/>
  <c r="P806" i="1"/>
  <c r="O806" i="1"/>
  <c r="M806" i="1"/>
  <c r="L806" i="1"/>
  <c r="K806" i="1"/>
  <c r="A806" i="1"/>
  <c r="P805" i="1"/>
  <c r="O805" i="1"/>
  <c r="M805" i="1"/>
  <c r="L805" i="1"/>
  <c r="K805" i="1"/>
  <c r="A805" i="1"/>
  <c r="P804" i="1"/>
  <c r="O804" i="1"/>
  <c r="M804" i="1"/>
  <c r="L804" i="1"/>
  <c r="K804" i="1"/>
  <c r="A804" i="1"/>
  <c r="P803" i="1"/>
  <c r="O803" i="1"/>
  <c r="M803" i="1"/>
  <c r="L803" i="1"/>
  <c r="K803" i="1"/>
  <c r="A803" i="1"/>
  <c r="P802" i="1"/>
  <c r="O802" i="1"/>
  <c r="M802" i="1"/>
  <c r="L802" i="1"/>
  <c r="K802" i="1"/>
  <c r="A802" i="1"/>
  <c r="P801" i="1"/>
  <c r="O801" i="1"/>
  <c r="M801" i="1"/>
  <c r="L801" i="1"/>
  <c r="K801" i="1"/>
  <c r="A801" i="1"/>
  <c r="P800" i="1"/>
  <c r="O800" i="1"/>
  <c r="M800" i="1"/>
  <c r="L800" i="1"/>
  <c r="K800" i="1"/>
  <c r="A800" i="1"/>
  <c r="P799" i="1"/>
  <c r="O799" i="1"/>
  <c r="M799" i="1"/>
  <c r="L799" i="1"/>
  <c r="K799" i="1"/>
  <c r="A799" i="1"/>
  <c r="P798" i="1"/>
  <c r="O798" i="1"/>
  <c r="M798" i="1"/>
  <c r="L798" i="1"/>
  <c r="K798" i="1"/>
  <c r="A798" i="1"/>
  <c r="P797" i="1"/>
  <c r="O797" i="1"/>
  <c r="M797" i="1"/>
  <c r="L797" i="1"/>
  <c r="K797" i="1"/>
  <c r="A797" i="1"/>
  <c r="P796" i="1"/>
  <c r="O796" i="1"/>
  <c r="M796" i="1"/>
  <c r="L796" i="1"/>
  <c r="K796" i="1"/>
  <c r="A796" i="1"/>
  <c r="P795" i="1"/>
  <c r="O795" i="1"/>
  <c r="M795" i="1"/>
  <c r="L795" i="1"/>
  <c r="K795" i="1"/>
  <c r="A795" i="1"/>
  <c r="P794" i="1"/>
  <c r="O794" i="1"/>
  <c r="M794" i="1"/>
  <c r="L794" i="1"/>
  <c r="K794" i="1"/>
  <c r="A794" i="1"/>
  <c r="P793" i="1"/>
  <c r="O793" i="1"/>
  <c r="M793" i="1"/>
  <c r="L793" i="1"/>
  <c r="K793" i="1"/>
  <c r="A793" i="1"/>
  <c r="P792" i="1"/>
  <c r="O792" i="1"/>
  <c r="M792" i="1"/>
  <c r="L792" i="1"/>
  <c r="K792" i="1"/>
  <c r="A792" i="1"/>
  <c r="P791" i="1"/>
  <c r="O791" i="1"/>
  <c r="M791" i="1"/>
  <c r="L791" i="1"/>
  <c r="K791" i="1"/>
  <c r="A791" i="1"/>
  <c r="P790" i="1"/>
  <c r="O790" i="1"/>
  <c r="M790" i="1"/>
  <c r="L790" i="1"/>
  <c r="K790" i="1"/>
  <c r="A790" i="1"/>
  <c r="P789" i="1"/>
  <c r="O789" i="1"/>
  <c r="M789" i="1"/>
  <c r="L789" i="1"/>
  <c r="K789" i="1"/>
  <c r="A789" i="1"/>
  <c r="P788" i="1"/>
  <c r="O788" i="1"/>
  <c r="M788" i="1"/>
  <c r="L788" i="1"/>
  <c r="K788" i="1"/>
  <c r="A788" i="1"/>
  <c r="P787" i="1"/>
  <c r="O787" i="1"/>
  <c r="M787" i="1"/>
  <c r="L787" i="1"/>
  <c r="K787" i="1"/>
  <c r="A787" i="1"/>
  <c r="P786" i="1"/>
  <c r="O786" i="1"/>
  <c r="M786" i="1"/>
  <c r="L786" i="1"/>
  <c r="K786" i="1"/>
  <c r="A786" i="1"/>
  <c r="P785" i="1"/>
  <c r="O785" i="1"/>
  <c r="M785" i="1"/>
  <c r="L785" i="1"/>
  <c r="K785" i="1"/>
  <c r="A785" i="1"/>
  <c r="P784" i="1"/>
  <c r="O784" i="1"/>
  <c r="M784" i="1"/>
  <c r="L784" i="1"/>
  <c r="K784" i="1"/>
  <c r="A784" i="1"/>
  <c r="P783" i="1"/>
  <c r="O783" i="1"/>
  <c r="M783" i="1"/>
  <c r="L783" i="1"/>
  <c r="K783" i="1"/>
  <c r="A783" i="1"/>
  <c r="P782" i="1"/>
  <c r="O782" i="1"/>
  <c r="M782" i="1"/>
  <c r="L782" i="1"/>
  <c r="K782" i="1"/>
  <c r="A782" i="1"/>
  <c r="P781" i="1"/>
  <c r="O781" i="1"/>
  <c r="M781" i="1"/>
  <c r="L781" i="1"/>
  <c r="K781" i="1"/>
  <c r="A781" i="1"/>
  <c r="P780" i="1"/>
  <c r="O780" i="1"/>
  <c r="M780" i="1"/>
  <c r="L780" i="1"/>
  <c r="K780" i="1"/>
  <c r="A780" i="1"/>
  <c r="P779" i="1"/>
  <c r="O779" i="1"/>
  <c r="M779" i="1"/>
  <c r="L779" i="1"/>
  <c r="K779" i="1"/>
  <c r="A779" i="1"/>
  <c r="P778" i="1"/>
  <c r="O778" i="1"/>
  <c r="M778" i="1"/>
  <c r="L778" i="1"/>
  <c r="K778" i="1"/>
  <c r="A778" i="1"/>
  <c r="P777" i="1"/>
  <c r="O777" i="1"/>
  <c r="M777" i="1"/>
  <c r="L777" i="1"/>
  <c r="K777" i="1"/>
  <c r="A777" i="1"/>
  <c r="P776" i="1"/>
  <c r="O776" i="1"/>
  <c r="M776" i="1"/>
  <c r="L776" i="1"/>
  <c r="K776" i="1"/>
  <c r="A776" i="1"/>
  <c r="P775" i="1"/>
  <c r="O775" i="1"/>
  <c r="M775" i="1"/>
  <c r="L775" i="1"/>
  <c r="K775" i="1"/>
  <c r="A775" i="1"/>
  <c r="P774" i="1"/>
  <c r="O774" i="1"/>
  <c r="M774" i="1"/>
  <c r="L774" i="1"/>
  <c r="K774" i="1"/>
  <c r="A774" i="1"/>
  <c r="P773" i="1"/>
  <c r="O773" i="1"/>
  <c r="M773" i="1"/>
  <c r="L773" i="1"/>
  <c r="K773" i="1"/>
  <c r="A773" i="1"/>
  <c r="P772" i="1"/>
  <c r="O772" i="1"/>
  <c r="M772" i="1"/>
  <c r="L772" i="1"/>
  <c r="K772" i="1"/>
  <c r="A772" i="1"/>
  <c r="P771" i="1"/>
  <c r="O771" i="1"/>
  <c r="M771" i="1"/>
  <c r="L771" i="1"/>
  <c r="K771" i="1"/>
  <c r="A771" i="1"/>
  <c r="P770" i="1"/>
  <c r="O770" i="1"/>
  <c r="M770" i="1"/>
  <c r="L770" i="1"/>
  <c r="K770" i="1"/>
  <c r="A770" i="1"/>
  <c r="P769" i="1"/>
  <c r="O769" i="1"/>
  <c r="M769" i="1"/>
  <c r="L769" i="1"/>
  <c r="K769" i="1"/>
  <c r="A769" i="1"/>
  <c r="P768" i="1"/>
  <c r="O768" i="1"/>
  <c r="M768" i="1"/>
  <c r="L768" i="1"/>
  <c r="K768" i="1"/>
  <c r="A768" i="1"/>
  <c r="P767" i="1"/>
  <c r="O767" i="1"/>
  <c r="M767" i="1"/>
  <c r="L767" i="1"/>
  <c r="K767" i="1"/>
  <c r="A767" i="1"/>
  <c r="P766" i="1"/>
  <c r="O766" i="1"/>
  <c r="M766" i="1"/>
  <c r="L766" i="1"/>
  <c r="K766" i="1"/>
  <c r="A766" i="1"/>
  <c r="P765" i="1"/>
  <c r="O765" i="1"/>
  <c r="M765" i="1"/>
  <c r="L765" i="1"/>
  <c r="K765" i="1"/>
  <c r="A765" i="1"/>
  <c r="P764" i="1"/>
  <c r="O764" i="1"/>
  <c r="M764" i="1"/>
  <c r="L764" i="1"/>
  <c r="K764" i="1"/>
  <c r="A764" i="1"/>
  <c r="P763" i="1"/>
  <c r="O763" i="1"/>
  <c r="M763" i="1"/>
  <c r="L763" i="1"/>
  <c r="K763" i="1"/>
  <c r="A763" i="1"/>
  <c r="P762" i="1"/>
  <c r="O762" i="1"/>
  <c r="M762" i="1"/>
  <c r="L762" i="1"/>
  <c r="K762" i="1"/>
  <c r="A762" i="1"/>
  <c r="P761" i="1"/>
  <c r="O761" i="1"/>
  <c r="M761" i="1"/>
  <c r="L761" i="1"/>
  <c r="K761" i="1"/>
  <c r="A761" i="1"/>
  <c r="P760" i="1"/>
  <c r="O760" i="1"/>
  <c r="M760" i="1"/>
  <c r="L760" i="1"/>
  <c r="K760" i="1"/>
  <c r="A760" i="1"/>
  <c r="P759" i="1"/>
  <c r="O759" i="1"/>
  <c r="M759" i="1"/>
  <c r="L759" i="1"/>
  <c r="K759" i="1"/>
  <c r="A759" i="1"/>
  <c r="P758" i="1"/>
  <c r="O758" i="1"/>
  <c r="M758" i="1"/>
  <c r="L758" i="1"/>
  <c r="K758" i="1"/>
  <c r="A758" i="1"/>
  <c r="P757" i="1"/>
  <c r="O757" i="1"/>
  <c r="M757" i="1"/>
  <c r="L757" i="1"/>
  <c r="K757" i="1"/>
  <c r="A757" i="1"/>
  <c r="P756" i="1"/>
  <c r="O756" i="1"/>
  <c r="M756" i="1"/>
  <c r="L756" i="1"/>
  <c r="K756" i="1"/>
  <c r="A756" i="1"/>
  <c r="P754" i="1"/>
  <c r="O754" i="1"/>
  <c r="M754" i="1"/>
  <c r="L754" i="1"/>
  <c r="K754" i="1"/>
  <c r="A754" i="1"/>
  <c r="P753" i="1"/>
  <c r="O753" i="1"/>
  <c r="M753" i="1"/>
  <c r="L753" i="1"/>
  <c r="K753" i="1"/>
  <c r="A753" i="1"/>
  <c r="P752" i="1"/>
  <c r="O752" i="1"/>
  <c r="M752" i="1"/>
  <c r="L752" i="1"/>
  <c r="K752" i="1"/>
  <c r="A752" i="1"/>
  <c r="P751" i="1"/>
  <c r="O751" i="1"/>
  <c r="M751" i="1"/>
  <c r="L751" i="1"/>
  <c r="K751" i="1"/>
  <c r="A751" i="1"/>
  <c r="P750" i="1"/>
  <c r="O750" i="1"/>
  <c r="M750" i="1"/>
  <c r="L750" i="1"/>
  <c r="K750" i="1"/>
  <c r="A750" i="1"/>
  <c r="P749" i="1"/>
  <c r="O749" i="1"/>
  <c r="M749" i="1"/>
  <c r="L749" i="1"/>
  <c r="K749" i="1"/>
  <c r="A749" i="1"/>
  <c r="P748" i="1"/>
  <c r="O748" i="1"/>
  <c r="M748" i="1"/>
  <c r="L748" i="1"/>
  <c r="K748" i="1"/>
  <c r="A748" i="1"/>
  <c r="P747" i="1"/>
  <c r="O747" i="1"/>
  <c r="M747" i="1"/>
  <c r="L747" i="1"/>
  <c r="K747" i="1"/>
  <c r="A747" i="1"/>
  <c r="P746" i="1"/>
  <c r="O746" i="1"/>
  <c r="M746" i="1"/>
  <c r="L746" i="1"/>
  <c r="K746" i="1"/>
  <c r="A746" i="1"/>
  <c r="P745" i="1"/>
  <c r="O745" i="1"/>
  <c r="M745" i="1"/>
  <c r="L745" i="1"/>
  <c r="K745" i="1"/>
  <c r="A745" i="1"/>
  <c r="P744" i="1"/>
  <c r="O744" i="1"/>
  <c r="M744" i="1"/>
  <c r="L744" i="1"/>
  <c r="K744" i="1"/>
  <c r="A744" i="1"/>
  <c r="P743" i="1"/>
  <c r="O743" i="1"/>
  <c r="M743" i="1"/>
  <c r="L743" i="1"/>
  <c r="K743" i="1"/>
  <c r="A743" i="1"/>
  <c r="P742" i="1"/>
  <c r="O742" i="1"/>
  <c r="M742" i="1"/>
  <c r="L742" i="1"/>
  <c r="K742" i="1"/>
  <c r="A742" i="1"/>
  <c r="P741" i="1"/>
  <c r="O741" i="1"/>
  <c r="M741" i="1"/>
  <c r="L741" i="1"/>
  <c r="K741" i="1"/>
  <c r="A741" i="1"/>
  <c r="P740" i="1"/>
  <c r="O740" i="1"/>
  <c r="M740" i="1"/>
  <c r="L740" i="1"/>
  <c r="K740" i="1"/>
  <c r="A740" i="1"/>
  <c r="P739" i="1"/>
  <c r="O739" i="1"/>
  <c r="M739" i="1"/>
  <c r="L739" i="1"/>
  <c r="K739" i="1"/>
  <c r="A739" i="1"/>
  <c r="P738" i="1"/>
  <c r="O738" i="1"/>
  <c r="M738" i="1"/>
  <c r="L738" i="1"/>
  <c r="K738" i="1"/>
  <c r="A738" i="1"/>
  <c r="P737" i="1"/>
  <c r="O737" i="1"/>
  <c r="M737" i="1"/>
  <c r="L737" i="1"/>
  <c r="K737" i="1"/>
  <c r="A737" i="1"/>
  <c r="P736" i="1"/>
  <c r="O736" i="1"/>
  <c r="M736" i="1"/>
  <c r="L736" i="1"/>
  <c r="K736" i="1"/>
  <c r="A736" i="1"/>
  <c r="P735" i="1"/>
  <c r="O735" i="1"/>
  <c r="M735" i="1"/>
  <c r="L735" i="1"/>
  <c r="K735" i="1"/>
  <c r="A735" i="1"/>
  <c r="P734" i="1"/>
  <c r="O734" i="1"/>
  <c r="M734" i="1"/>
  <c r="L734" i="1"/>
  <c r="K734" i="1"/>
  <c r="A734" i="1"/>
  <c r="P733" i="1"/>
  <c r="O733" i="1"/>
  <c r="M733" i="1"/>
  <c r="L733" i="1"/>
  <c r="K733" i="1"/>
  <c r="A733" i="1"/>
  <c r="P732" i="1"/>
  <c r="O732" i="1"/>
  <c r="M732" i="1"/>
  <c r="L732" i="1"/>
  <c r="K732" i="1"/>
  <c r="A732" i="1"/>
  <c r="P731" i="1"/>
  <c r="O731" i="1"/>
  <c r="M731" i="1"/>
  <c r="L731" i="1"/>
  <c r="K731" i="1"/>
  <c r="A731" i="1"/>
  <c r="P730" i="1"/>
  <c r="O730" i="1"/>
  <c r="M730" i="1"/>
  <c r="L730" i="1"/>
  <c r="K730" i="1"/>
  <c r="A730" i="1"/>
  <c r="P729" i="1"/>
  <c r="O729" i="1"/>
  <c r="M729" i="1"/>
  <c r="L729" i="1"/>
  <c r="K729" i="1"/>
  <c r="A729" i="1"/>
  <c r="P728" i="1"/>
  <c r="O728" i="1"/>
  <c r="M728" i="1"/>
  <c r="L728" i="1"/>
  <c r="K728" i="1"/>
  <c r="A728" i="1"/>
  <c r="P727" i="1"/>
  <c r="O727" i="1"/>
  <c r="M727" i="1"/>
  <c r="L727" i="1"/>
  <c r="K727" i="1"/>
  <c r="A727" i="1"/>
  <c r="P726" i="1"/>
  <c r="O726" i="1"/>
  <c r="M726" i="1"/>
  <c r="L726" i="1"/>
  <c r="K726" i="1"/>
  <c r="A726" i="1"/>
  <c r="P725" i="1"/>
  <c r="O725" i="1"/>
  <c r="M725" i="1"/>
  <c r="L725" i="1"/>
  <c r="K725" i="1"/>
  <c r="A725" i="1"/>
  <c r="P724" i="1"/>
  <c r="O724" i="1"/>
  <c r="M724" i="1"/>
  <c r="L724" i="1"/>
  <c r="K724" i="1"/>
  <c r="A724" i="1"/>
  <c r="P723" i="1"/>
  <c r="O723" i="1"/>
  <c r="M723" i="1"/>
  <c r="L723" i="1"/>
  <c r="K723" i="1"/>
  <c r="A723" i="1"/>
  <c r="P722" i="1"/>
  <c r="O722" i="1"/>
  <c r="M722" i="1"/>
  <c r="L722" i="1"/>
  <c r="K722" i="1"/>
  <c r="A722" i="1"/>
  <c r="P721" i="1"/>
  <c r="O721" i="1"/>
  <c r="M721" i="1"/>
  <c r="L721" i="1"/>
  <c r="K721" i="1"/>
  <c r="A721" i="1"/>
  <c r="P720" i="1"/>
  <c r="O720" i="1"/>
  <c r="M720" i="1"/>
  <c r="L720" i="1"/>
  <c r="K720" i="1"/>
  <c r="A720" i="1"/>
  <c r="P719" i="1"/>
  <c r="O719" i="1"/>
  <c r="M719" i="1"/>
  <c r="L719" i="1"/>
  <c r="K719" i="1"/>
  <c r="A719" i="1"/>
  <c r="P718" i="1"/>
  <c r="O718" i="1"/>
  <c r="M718" i="1"/>
  <c r="L718" i="1"/>
  <c r="K718" i="1"/>
  <c r="A718" i="1"/>
  <c r="P717" i="1"/>
  <c r="O717" i="1"/>
  <c r="M717" i="1"/>
  <c r="L717" i="1"/>
  <c r="K717" i="1"/>
  <c r="A717" i="1"/>
  <c r="P716" i="1"/>
  <c r="O716" i="1"/>
  <c r="M716" i="1"/>
  <c r="L716" i="1"/>
  <c r="K716" i="1"/>
  <c r="A716" i="1"/>
  <c r="P715" i="1"/>
  <c r="O715" i="1"/>
  <c r="M715" i="1"/>
  <c r="L715" i="1"/>
  <c r="K715" i="1"/>
  <c r="A715" i="1"/>
  <c r="P714" i="1"/>
  <c r="O714" i="1"/>
  <c r="M714" i="1"/>
  <c r="L714" i="1"/>
  <c r="K714" i="1"/>
  <c r="A714" i="1"/>
  <c r="P713" i="1"/>
  <c r="O713" i="1"/>
  <c r="M713" i="1"/>
  <c r="L713" i="1"/>
  <c r="K713" i="1"/>
  <c r="A713" i="1"/>
  <c r="P712" i="1"/>
  <c r="O712" i="1"/>
  <c r="M712" i="1"/>
  <c r="L712" i="1"/>
  <c r="K712" i="1"/>
  <c r="A712" i="1"/>
  <c r="P711" i="1"/>
  <c r="O711" i="1"/>
  <c r="M711" i="1"/>
  <c r="L711" i="1"/>
  <c r="K711" i="1"/>
  <c r="A711" i="1"/>
  <c r="P710" i="1"/>
  <c r="O710" i="1"/>
  <c r="M710" i="1"/>
  <c r="L710" i="1"/>
  <c r="K710" i="1"/>
  <c r="A710" i="1"/>
  <c r="P709" i="1"/>
  <c r="O709" i="1"/>
  <c r="M709" i="1"/>
  <c r="L709" i="1"/>
  <c r="K709" i="1"/>
  <c r="A709" i="1"/>
  <c r="P708" i="1"/>
  <c r="O708" i="1"/>
  <c r="M708" i="1"/>
  <c r="L708" i="1"/>
  <c r="K708" i="1"/>
  <c r="A708" i="1"/>
  <c r="P707" i="1"/>
  <c r="O707" i="1"/>
  <c r="M707" i="1"/>
  <c r="L707" i="1"/>
  <c r="K707" i="1"/>
  <c r="A707" i="1"/>
  <c r="P706" i="1"/>
  <c r="O706" i="1"/>
  <c r="M706" i="1"/>
  <c r="L706" i="1"/>
  <c r="K706" i="1"/>
  <c r="A706" i="1"/>
  <c r="P705" i="1"/>
  <c r="O705" i="1"/>
  <c r="M705" i="1"/>
  <c r="L705" i="1"/>
  <c r="K705" i="1"/>
  <c r="A705" i="1"/>
  <c r="P704" i="1"/>
  <c r="O704" i="1"/>
  <c r="M704" i="1"/>
  <c r="L704" i="1"/>
  <c r="K704" i="1"/>
  <c r="A704" i="1"/>
  <c r="P703" i="1"/>
  <c r="O703" i="1"/>
  <c r="M703" i="1"/>
  <c r="L703" i="1"/>
  <c r="K703" i="1"/>
  <c r="A703" i="1"/>
  <c r="P702" i="1"/>
  <c r="O702" i="1"/>
  <c r="M702" i="1"/>
  <c r="L702" i="1"/>
  <c r="K702" i="1"/>
  <c r="A702" i="1"/>
  <c r="P701" i="1"/>
  <c r="O701" i="1"/>
  <c r="M701" i="1"/>
  <c r="L701" i="1"/>
  <c r="K701" i="1"/>
  <c r="A701" i="1"/>
  <c r="P700" i="1"/>
  <c r="O700" i="1"/>
  <c r="M700" i="1"/>
  <c r="L700" i="1"/>
  <c r="K700" i="1"/>
  <c r="A700" i="1"/>
  <c r="P699" i="1"/>
  <c r="O699" i="1"/>
  <c r="M699" i="1"/>
  <c r="L699" i="1"/>
  <c r="K699" i="1"/>
  <c r="A699" i="1"/>
  <c r="P698" i="1"/>
  <c r="O698" i="1"/>
  <c r="M698" i="1"/>
  <c r="L698" i="1"/>
  <c r="K698" i="1"/>
  <c r="A698" i="1"/>
  <c r="P697" i="1"/>
  <c r="O697" i="1"/>
  <c r="M697" i="1"/>
  <c r="L697" i="1"/>
  <c r="K697" i="1"/>
  <c r="A697" i="1"/>
  <c r="P696" i="1"/>
  <c r="O696" i="1"/>
  <c r="M696" i="1"/>
  <c r="L696" i="1"/>
  <c r="K696" i="1"/>
  <c r="A696" i="1"/>
  <c r="P695" i="1"/>
  <c r="O695" i="1"/>
  <c r="M695" i="1"/>
  <c r="L695" i="1"/>
  <c r="K695" i="1"/>
  <c r="A695" i="1"/>
  <c r="P694" i="1"/>
  <c r="O694" i="1"/>
  <c r="M694" i="1"/>
  <c r="L694" i="1"/>
  <c r="K694" i="1"/>
  <c r="A694" i="1"/>
  <c r="P693" i="1"/>
  <c r="O693" i="1"/>
  <c r="M693" i="1"/>
  <c r="L693" i="1"/>
  <c r="K693" i="1"/>
  <c r="A693" i="1"/>
  <c r="P692" i="1"/>
  <c r="O692" i="1"/>
  <c r="M692" i="1"/>
  <c r="L692" i="1"/>
  <c r="K692" i="1"/>
  <c r="A692" i="1"/>
  <c r="P691" i="1"/>
  <c r="O691" i="1"/>
  <c r="M691" i="1"/>
  <c r="L691" i="1"/>
  <c r="K691" i="1"/>
  <c r="A691" i="1"/>
  <c r="P690" i="1"/>
  <c r="O690" i="1"/>
  <c r="M690" i="1"/>
  <c r="L690" i="1"/>
  <c r="K690" i="1"/>
  <c r="A690" i="1"/>
  <c r="P689" i="1"/>
  <c r="O689" i="1"/>
  <c r="M689" i="1"/>
  <c r="L689" i="1"/>
  <c r="K689" i="1"/>
  <c r="A689" i="1"/>
  <c r="P688" i="1"/>
  <c r="O688" i="1"/>
  <c r="M688" i="1"/>
  <c r="L688" i="1"/>
  <c r="K688" i="1"/>
  <c r="A688" i="1"/>
  <c r="P687" i="1"/>
  <c r="O687" i="1"/>
  <c r="M687" i="1"/>
  <c r="L687" i="1"/>
  <c r="K687" i="1"/>
  <c r="A687" i="1"/>
  <c r="P686" i="1"/>
  <c r="O686" i="1"/>
  <c r="M686" i="1"/>
  <c r="L686" i="1"/>
  <c r="K686" i="1"/>
  <c r="A686" i="1"/>
  <c r="P685" i="1"/>
  <c r="O685" i="1"/>
  <c r="M685" i="1"/>
  <c r="L685" i="1"/>
  <c r="K685" i="1"/>
  <c r="A685" i="1"/>
  <c r="P684" i="1"/>
  <c r="O684" i="1"/>
  <c r="M684" i="1"/>
  <c r="L684" i="1"/>
  <c r="K684" i="1"/>
  <c r="A684" i="1"/>
  <c r="P683" i="1"/>
  <c r="O683" i="1"/>
  <c r="M683" i="1"/>
  <c r="L683" i="1"/>
  <c r="K683" i="1"/>
  <c r="A683" i="1"/>
  <c r="P682" i="1"/>
  <c r="O682" i="1"/>
  <c r="M682" i="1"/>
  <c r="L682" i="1"/>
  <c r="K682" i="1"/>
  <c r="A682" i="1"/>
  <c r="P681" i="1"/>
  <c r="O681" i="1"/>
  <c r="M681" i="1"/>
  <c r="L681" i="1"/>
  <c r="K681" i="1"/>
  <c r="A681" i="1"/>
  <c r="P680" i="1"/>
  <c r="O680" i="1"/>
  <c r="M680" i="1"/>
  <c r="L680" i="1"/>
  <c r="K680" i="1"/>
  <c r="A680" i="1"/>
  <c r="P679" i="1"/>
  <c r="O679" i="1"/>
  <c r="M679" i="1"/>
  <c r="L679" i="1"/>
  <c r="K679" i="1"/>
  <c r="A679" i="1"/>
  <c r="P678" i="1"/>
  <c r="O678" i="1"/>
  <c r="M678" i="1"/>
  <c r="L678" i="1"/>
  <c r="K678" i="1"/>
  <c r="A678" i="1"/>
  <c r="P677" i="1"/>
  <c r="O677" i="1"/>
  <c r="M677" i="1"/>
  <c r="L677" i="1"/>
  <c r="K677" i="1"/>
  <c r="A677" i="1"/>
  <c r="P676" i="1"/>
  <c r="O676" i="1"/>
  <c r="M676" i="1"/>
  <c r="L676" i="1"/>
  <c r="K676" i="1"/>
  <c r="A676" i="1"/>
  <c r="P675" i="1"/>
  <c r="O675" i="1"/>
  <c r="M675" i="1"/>
  <c r="L675" i="1"/>
  <c r="K675" i="1"/>
  <c r="A675" i="1"/>
  <c r="P674" i="1"/>
  <c r="O674" i="1"/>
  <c r="M674" i="1"/>
  <c r="L674" i="1"/>
  <c r="K674" i="1"/>
  <c r="A674" i="1"/>
  <c r="P673" i="1"/>
  <c r="O673" i="1"/>
  <c r="M673" i="1"/>
  <c r="L673" i="1"/>
  <c r="K673" i="1"/>
  <c r="A673" i="1"/>
  <c r="P672" i="1"/>
  <c r="O672" i="1"/>
  <c r="M672" i="1"/>
  <c r="L672" i="1"/>
  <c r="K672" i="1"/>
  <c r="A672" i="1"/>
  <c r="P671" i="1"/>
  <c r="O671" i="1"/>
  <c r="M671" i="1"/>
  <c r="L671" i="1"/>
  <c r="K671" i="1"/>
  <c r="A671" i="1"/>
  <c r="P670" i="1"/>
  <c r="O670" i="1"/>
  <c r="M670" i="1"/>
  <c r="L670" i="1"/>
  <c r="K670" i="1"/>
  <c r="A670" i="1"/>
  <c r="P669" i="1"/>
  <c r="O669" i="1"/>
  <c r="M669" i="1"/>
  <c r="L669" i="1"/>
  <c r="K669" i="1"/>
  <c r="A669" i="1"/>
  <c r="P668" i="1"/>
  <c r="O668" i="1"/>
  <c r="M668" i="1"/>
  <c r="L668" i="1"/>
  <c r="K668" i="1"/>
  <c r="A668" i="1"/>
  <c r="P667" i="1"/>
  <c r="O667" i="1"/>
  <c r="M667" i="1"/>
  <c r="L667" i="1"/>
  <c r="K667" i="1"/>
  <c r="A667" i="1"/>
  <c r="P666" i="1"/>
  <c r="O666" i="1"/>
  <c r="M666" i="1"/>
  <c r="L666" i="1"/>
  <c r="K666" i="1"/>
  <c r="A666" i="1"/>
  <c r="P665" i="1"/>
  <c r="O665" i="1"/>
  <c r="M665" i="1"/>
  <c r="L665" i="1"/>
  <c r="K665" i="1"/>
  <c r="A665" i="1"/>
  <c r="P664" i="1"/>
  <c r="O664" i="1"/>
  <c r="M664" i="1"/>
  <c r="L664" i="1"/>
  <c r="K664" i="1"/>
  <c r="A664" i="1"/>
  <c r="P663" i="1"/>
  <c r="O663" i="1"/>
  <c r="M663" i="1"/>
  <c r="L663" i="1"/>
  <c r="K663" i="1"/>
  <c r="A663" i="1"/>
  <c r="P662" i="1"/>
  <c r="O662" i="1"/>
  <c r="M662" i="1"/>
  <c r="L662" i="1"/>
  <c r="K662" i="1"/>
  <c r="A662" i="1"/>
  <c r="P661" i="1"/>
  <c r="O661" i="1"/>
  <c r="M661" i="1"/>
  <c r="L661" i="1"/>
  <c r="K661" i="1"/>
  <c r="A661" i="1"/>
  <c r="P660" i="1"/>
  <c r="O660" i="1"/>
  <c r="M660" i="1"/>
  <c r="L660" i="1"/>
  <c r="K660" i="1"/>
  <c r="A660" i="1"/>
  <c r="P659" i="1"/>
  <c r="O659" i="1"/>
  <c r="M659" i="1"/>
  <c r="L659" i="1"/>
  <c r="K659" i="1"/>
  <c r="A659" i="1"/>
  <c r="P658" i="1"/>
  <c r="O658" i="1"/>
  <c r="M658" i="1"/>
  <c r="L658" i="1"/>
  <c r="K658" i="1"/>
  <c r="A658" i="1"/>
  <c r="P657" i="1"/>
  <c r="O657" i="1"/>
  <c r="M657" i="1"/>
  <c r="L657" i="1"/>
  <c r="K657" i="1"/>
  <c r="A657" i="1"/>
  <c r="P656" i="1"/>
  <c r="O656" i="1"/>
  <c r="M656" i="1"/>
  <c r="L656" i="1"/>
  <c r="K656" i="1"/>
  <c r="A656" i="1"/>
  <c r="P655" i="1"/>
  <c r="O655" i="1"/>
  <c r="M655" i="1"/>
  <c r="L655" i="1"/>
  <c r="K655" i="1"/>
  <c r="A655" i="1"/>
  <c r="P654" i="1"/>
  <c r="O654" i="1"/>
  <c r="M654" i="1"/>
  <c r="L654" i="1"/>
  <c r="K654" i="1"/>
  <c r="A654" i="1"/>
  <c r="P653" i="1"/>
  <c r="O653" i="1"/>
  <c r="M653" i="1"/>
  <c r="L653" i="1"/>
  <c r="K653" i="1"/>
  <c r="A653" i="1"/>
  <c r="P652" i="1"/>
  <c r="O652" i="1"/>
  <c r="M652" i="1"/>
  <c r="L652" i="1"/>
  <c r="K652" i="1"/>
  <c r="A652" i="1"/>
  <c r="P651" i="1"/>
  <c r="O651" i="1"/>
  <c r="M651" i="1"/>
  <c r="L651" i="1"/>
  <c r="K651" i="1"/>
  <c r="A651" i="1"/>
  <c r="P650" i="1"/>
  <c r="O650" i="1"/>
  <c r="M650" i="1"/>
  <c r="L650" i="1"/>
  <c r="K650" i="1"/>
  <c r="A650" i="1"/>
  <c r="P649" i="1"/>
  <c r="O649" i="1"/>
  <c r="M649" i="1"/>
  <c r="L649" i="1"/>
  <c r="K649" i="1"/>
  <c r="A649" i="1"/>
  <c r="P648" i="1"/>
  <c r="O648" i="1"/>
  <c r="M648" i="1"/>
  <c r="L648" i="1"/>
  <c r="K648" i="1"/>
  <c r="A648" i="1"/>
  <c r="P647" i="1"/>
  <c r="O647" i="1"/>
  <c r="M647" i="1"/>
  <c r="L647" i="1"/>
  <c r="K647" i="1"/>
  <c r="A647" i="1"/>
  <c r="P646" i="1"/>
  <c r="O646" i="1"/>
  <c r="M646" i="1"/>
  <c r="L646" i="1"/>
  <c r="K646" i="1"/>
  <c r="A646" i="1"/>
  <c r="P645" i="1"/>
  <c r="O645" i="1"/>
  <c r="M645" i="1"/>
  <c r="L645" i="1"/>
  <c r="K645" i="1"/>
  <c r="A645" i="1"/>
  <c r="P644" i="1"/>
  <c r="O644" i="1"/>
  <c r="M644" i="1"/>
  <c r="L644" i="1"/>
  <c r="K644" i="1"/>
  <c r="A644" i="1"/>
  <c r="P643" i="1"/>
  <c r="O643" i="1"/>
  <c r="M643" i="1"/>
  <c r="L643" i="1"/>
  <c r="K643" i="1"/>
  <c r="A643" i="1"/>
  <c r="P642" i="1"/>
  <c r="O642" i="1"/>
  <c r="M642" i="1"/>
  <c r="L642" i="1"/>
  <c r="K642" i="1"/>
  <c r="A642" i="1"/>
  <c r="P641" i="1"/>
  <c r="O641" i="1"/>
  <c r="M641" i="1"/>
  <c r="L641" i="1"/>
  <c r="K641" i="1"/>
  <c r="A641" i="1"/>
  <c r="P640" i="1"/>
  <c r="O640" i="1"/>
  <c r="M640" i="1"/>
  <c r="L640" i="1"/>
  <c r="K640" i="1"/>
  <c r="A640" i="1"/>
  <c r="P639" i="1"/>
  <c r="O639" i="1"/>
  <c r="M639" i="1"/>
  <c r="L639" i="1"/>
  <c r="K639" i="1"/>
  <c r="A639" i="1"/>
  <c r="P638" i="1"/>
  <c r="O638" i="1"/>
  <c r="M638" i="1"/>
  <c r="L638" i="1"/>
  <c r="K638" i="1"/>
  <c r="A638" i="1"/>
  <c r="P637" i="1"/>
  <c r="O637" i="1"/>
  <c r="M637" i="1"/>
  <c r="L637" i="1"/>
  <c r="K637" i="1"/>
  <c r="A637" i="1"/>
  <c r="P636" i="1"/>
  <c r="O636" i="1"/>
  <c r="M636" i="1"/>
  <c r="L636" i="1"/>
  <c r="K636" i="1"/>
  <c r="A636" i="1"/>
  <c r="P635" i="1"/>
  <c r="O635" i="1"/>
  <c r="M635" i="1"/>
  <c r="L635" i="1"/>
  <c r="K635" i="1"/>
  <c r="A635" i="1"/>
  <c r="P634" i="1"/>
  <c r="O634" i="1"/>
  <c r="M634" i="1"/>
  <c r="L634" i="1"/>
  <c r="K634" i="1"/>
  <c r="A634" i="1"/>
  <c r="P633" i="1"/>
  <c r="O633" i="1"/>
  <c r="M633" i="1"/>
  <c r="L633" i="1"/>
  <c r="K633" i="1"/>
  <c r="A633" i="1"/>
  <c r="P632" i="1"/>
  <c r="O632" i="1"/>
  <c r="M632" i="1"/>
  <c r="L632" i="1"/>
  <c r="K632" i="1"/>
  <c r="A632" i="1"/>
  <c r="P631" i="1"/>
  <c r="O631" i="1"/>
  <c r="M631" i="1"/>
  <c r="L631" i="1"/>
  <c r="K631" i="1"/>
  <c r="A631" i="1"/>
  <c r="P630" i="1"/>
  <c r="O630" i="1"/>
  <c r="M630" i="1"/>
  <c r="L630" i="1"/>
  <c r="K630" i="1"/>
  <c r="A630" i="1"/>
  <c r="P629" i="1"/>
  <c r="O629" i="1"/>
  <c r="M629" i="1"/>
  <c r="L629" i="1"/>
  <c r="K629" i="1"/>
  <c r="A629" i="1"/>
  <c r="P628" i="1"/>
  <c r="O628" i="1"/>
  <c r="M628" i="1"/>
  <c r="L628" i="1"/>
  <c r="K628" i="1"/>
  <c r="A628" i="1"/>
  <c r="P627" i="1"/>
  <c r="O627" i="1"/>
  <c r="M627" i="1"/>
  <c r="L627" i="1"/>
  <c r="K627" i="1"/>
  <c r="A627" i="1"/>
  <c r="P626" i="1"/>
  <c r="O626" i="1"/>
  <c r="M626" i="1"/>
  <c r="L626" i="1"/>
  <c r="K626" i="1"/>
  <c r="A626" i="1"/>
  <c r="P625" i="1"/>
  <c r="O625" i="1"/>
  <c r="M625" i="1"/>
  <c r="L625" i="1"/>
  <c r="K625" i="1"/>
  <c r="A625" i="1"/>
  <c r="P624" i="1"/>
  <c r="O624" i="1"/>
  <c r="M624" i="1"/>
  <c r="L624" i="1"/>
  <c r="K624" i="1"/>
  <c r="A624" i="1"/>
  <c r="P623" i="1"/>
  <c r="O623" i="1"/>
  <c r="M623" i="1"/>
  <c r="L623" i="1"/>
  <c r="K623" i="1"/>
  <c r="A623" i="1"/>
  <c r="P622" i="1"/>
  <c r="O622" i="1"/>
  <c r="M622" i="1"/>
  <c r="L622" i="1"/>
  <c r="K622" i="1"/>
  <c r="A622" i="1"/>
  <c r="P621" i="1"/>
  <c r="O621" i="1"/>
  <c r="M621" i="1"/>
  <c r="L621" i="1"/>
  <c r="K621" i="1"/>
  <c r="A621" i="1"/>
  <c r="P620" i="1"/>
  <c r="O620" i="1"/>
  <c r="M620" i="1"/>
  <c r="L620" i="1"/>
  <c r="K620" i="1"/>
  <c r="A620" i="1"/>
  <c r="P619" i="1"/>
  <c r="O619" i="1"/>
  <c r="M619" i="1"/>
  <c r="L619" i="1"/>
  <c r="K619" i="1"/>
  <c r="A619" i="1"/>
  <c r="P618" i="1"/>
  <c r="O618" i="1"/>
  <c r="M618" i="1"/>
  <c r="L618" i="1"/>
  <c r="K618" i="1"/>
  <c r="A618" i="1"/>
  <c r="P617" i="1"/>
  <c r="O617" i="1"/>
  <c r="M617" i="1"/>
  <c r="L617" i="1"/>
  <c r="K617" i="1"/>
  <c r="A617" i="1"/>
  <c r="P616" i="1"/>
  <c r="O616" i="1"/>
  <c r="M616" i="1"/>
  <c r="L616" i="1"/>
  <c r="K616" i="1"/>
  <c r="A616" i="1"/>
  <c r="P615" i="1"/>
  <c r="O615" i="1"/>
  <c r="M615" i="1"/>
  <c r="L615" i="1"/>
  <c r="K615" i="1"/>
  <c r="A615" i="1"/>
  <c r="P614" i="1"/>
  <c r="O614" i="1"/>
  <c r="M614" i="1"/>
  <c r="L614" i="1"/>
  <c r="K614" i="1"/>
  <c r="A614" i="1"/>
  <c r="P613" i="1"/>
  <c r="O613" i="1"/>
  <c r="M613" i="1"/>
  <c r="L613" i="1"/>
  <c r="K613" i="1"/>
  <c r="A613" i="1"/>
  <c r="P612" i="1"/>
  <c r="O612" i="1"/>
  <c r="M612" i="1"/>
  <c r="L612" i="1"/>
  <c r="K612" i="1"/>
  <c r="A612" i="1"/>
  <c r="P611" i="1"/>
  <c r="O611" i="1"/>
  <c r="M611" i="1"/>
  <c r="L611" i="1"/>
  <c r="K611" i="1"/>
  <c r="A611" i="1"/>
  <c r="P610" i="1"/>
  <c r="O610" i="1"/>
  <c r="M610" i="1"/>
  <c r="L610" i="1"/>
  <c r="K610" i="1"/>
  <c r="A610" i="1"/>
  <c r="P609" i="1"/>
  <c r="O609" i="1"/>
  <c r="M609" i="1"/>
  <c r="L609" i="1"/>
  <c r="K609" i="1"/>
  <c r="A609" i="1"/>
  <c r="P608" i="1"/>
  <c r="O608" i="1"/>
  <c r="M608" i="1"/>
  <c r="L608" i="1"/>
  <c r="K608" i="1"/>
  <c r="A608" i="1"/>
  <c r="P607" i="1"/>
  <c r="O607" i="1"/>
  <c r="M607" i="1"/>
  <c r="L607" i="1"/>
  <c r="K607" i="1"/>
  <c r="A607" i="1"/>
  <c r="P606" i="1"/>
  <c r="O606" i="1"/>
  <c r="M606" i="1"/>
  <c r="L606" i="1"/>
  <c r="K606" i="1"/>
  <c r="A606" i="1"/>
  <c r="P605" i="1"/>
  <c r="O605" i="1"/>
  <c r="M605" i="1"/>
  <c r="L605" i="1"/>
  <c r="K605" i="1"/>
  <c r="A605" i="1"/>
  <c r="P604" i="1"/>
  <c r="O604" i="1"/>
  <c r="M604" i="1"/>
  <c r="L604" i="1"/>
  <c r="K604" i="1"/>
  <c r="A604" i="1"/>
  <c r="P603" i="1"/>
  <c r="O603" i="1"/>
  <c r="M603" i="1"/>
  <c r="L603" i="1"/>
  <c r="K603" i="1"/>
  <c r="A603" i="1"/>
  <c r="P602" i="1"/>
  <c r="O602" i="1"/>
  <c r="M602" i="1"/>
  <c r="L602" i="1"/>
  <c r="K602" i="1"/>
  <c r="A602" i="1"/>
  <c r="P601" i="1"/>
  <c r="O601" i="1"/>
  <c r="M601" i="1"/>
  <c r="L601" i="1"/>
  <c r="K601" i="1"/>
  <c r="A601" i="1"/>
  <c r="P600" i="1"/>
  <c r="O600" i="1"/>
  <c r="M600" i="1"/>
  <c r="L600" i="1"/>
  <c r="K600" i="1"/>
  <c r="A600" i="1"/>
  <c r="P599" i="1"/>
  <c r="O599" i="1"/>
  <c r="M599" i="1"/>
  <c r="L599" i="1"/>
  <c r="K599" i="1"/>
  <c r="A599" i="1"/>
  <c r="P598" i="1"/>
  <c r="O598" i="1"/>
  <c r="M598" i="1"/>
  <c r="L598" i="1"/>
  <c r="K598" i="1"/>
  <c r="A598" i="1"/>
  <c r="P597" i="1"/>
  <c r="O597" i="1"/>
  <c r="M597" i="1"/>
  <c r="L597" i="1"/>
  <c r="K597" i="1"/>
  <c r="A597" i="1"/>
  <c r="P596" i="1"/>
  <c r="O596" i="1"/>
  <c r="M596" i="1"/>
  <c r="L596" i="1"/>
  <c r="K596" i="1"/>
  <c r="A596" i="1"/>
  <c r="P595" i="1"/>
  <c r="O595" i="1"/>
  <c r="M595" i="1"/>
  <c r="L595" i="1"/>
  <c r="K595" i="1"/>
  <c r="A595" i="1"/>
  <c r="P594" i="1"/>
  <c r="O594" i="1"/>
  <c r="M594" i="1"/>
  <c r="L594" i="1"/>
  <c r="K594" i="1"/>
  <c r="A594" i="1"/>
  <c r="P593" i="1"/>
  <c r="O593" i="1"/>
  <c r="M593" i="1"/>
  <c r="L593" i="1"/>
  <c r="K593" i="1"/>
  <c r="A593" i="1"/>
  <c r="P592" i="1"/>
  <c r="O592" i="1"/>
  <c r="M592" i="1"/>
  <c r="L592" i="1"/>
  <c r="K592" i="1"/>
  <c r="A592" i="1"/>
  <c r="P591" i="1"/>
  <c r="O591" i="1"/>
  <c r="M591" i="1"/>
  <c r="L591" i="1"/>
  <c r="K591" i="1"/>
  <c r="A591" i="1"/>
  <c r="P590" i="1"/>
  <c r="O590" i="1"/>
  <c r="M590" i="1"/>
  <c r="L590" i="1"/>
  <c r="K590" i="1"/>
  <c r="A590" i="1"/>
  <c r="P589" i="1"/>
  <c r="O589" i="1"/>
  <c r="M589" i="1"/>
  <c r="L589" i="1"/>
  <c r="K589" i="1"/>
  <c r="A589" i="1"/>
  <c r="P588" i="1"/>
  <c r="O588" i="1"/>
  <c r="M588" i="1"/>
  <c r="L588" i="1"/>
  <c r="K588" i="1"/>
  <c r="A588" i="1"/>
  <c r="P587" i="1"/>
  <c r="O587" i="1"/>
  <c r="M587" i="1"/>
  <c r="L587" i="1"/>
  <c r="K587" i="1"/>
  <c r="A587" i="1"/>
  <c r="P586" i="1"/>
  <c r="O586" i="1"/>
  <c r="M586" i="1"/>
  <c r="L586" i="1"/>
  <c r="K586" i="1"/>
  <c r="A586" i="1"/>
  <c r="P585" i="1"/>
  <c r="O585" i="1"/>
  <c r="M585" i="1"/>
  <c r="L585" i="1"/>
  <c r="K585" i="1"/>
  <c r="A585" i="1"/>
  <c r="P584" i="1"/>
  <c r="O584" i="1"/>
  <c r="M584" i="1"/>
  <c r="L584" i="1"/>
  <c r="K584" i="1"/>
  <c r="A584" i="1"/>
  <c r="P583" i="1"/>
  <c r="O583" i="1"/>
  <c r="M583" i="1"/>
  <c r="L583" i="1"/>
  <c r="K583" i="1"/>
  <c r="A583" i="1"/>
  <c r="P582" i="1"/>
  <c r="O582" i="1"/>
  <c r="M582" i="1"/>
  <c r="L582" i="1"/>
  <c r="K582" i="1"/>
  <c r="A582" i="1"/>
  <c r="P581" i="1"/>
  <c r="O581" i="1"/>
  <c r="M581" i="1"/>
  <c r="L581" i="1"/>
  <c r="K581" i="1"/>
  <c r="A581" i="1"/>
  <c r="P580" i="1"/>
  <c r="O580" i="1"/>
  <c r="M580" i="1"/>
  <c r="L580" i="1"/>
  <c r="K580" i="1"/>
  <c r="A580" i="1"/>
  <c r="P579" i="1"/>
  <c r="O579" i="1"/>
  <c r="M579" i="1"/>
  <c r="L579" i="1"/>
  <c r="K579" i="1"/>
  <c r="A579" i="1"/>
  <c r="P578" i="1"/>
  <c r="O578" i="1"/>
  <c r="M578" i="1"/>
  <c r="L578" i="1"/>
  <c r="K578" i="1"/>
  <c r="A578" i="1"/>
  <c r="P577" i="1"/>
  <c r="O577" i="1"/>
  <c r="M577" i="1"/>
  <c r="L577" i="1"/>
  <c r="K577" i="1"/>
  <c r="A577" i="1"/>
  <c r="P576" i="1"/>
  <c r="O576" i="1"/>
  <c r="M576" i="1"/>
  <c r="L576" i="1"/>
  <c r="K576" i="1"/>
  <c r="A576" i="1"/>
  <c r="P575" i="1"/>
  <c r="O575" i="1"/>
  <c r="M575" i="1"/>
  <c r="L575" i="1"/>
  <c r="K575" i="1"/>
  <c r="A575" i="1"/>
  <c r="P574" i="1"/>
  <c r="O574" i="1"/>
  <c r="M574" i="1"/>
  <c r="L574" i="1"/>
  <c r="K574" i="1"/>
  <c r="A574" i="1"/>
  <c r="P573" i="1"/>
  <c r="O573" i="1"/>
  <c r="M573" i="1"/>
  <c r="L573" i="1"/>
  <c r="K573" i="1"/>
  <c r="A573" i="1"/>
  <c r="P572" i="1"/>
  <c r="O572" i="1"/>
  <c r="M572" i="1"/>
  <c r="L572" i="1"/>
  <c r="K572" i="1"/>
  <c r="A572" i="1"/>
  <c r="P571" i="1"/>
  <c r="O571" i="1"/>
  <c r="M571" i="1"/>
  <c r="L571" i="1"/>
  <c r="K571" i="1"/>
  <c r="A571" i="1"/>
  <c r="P570" i="1"/>
  <c r="O570" i="1"/>
  <c r="M570" i="1"/>
  <c r="L570" i="1"/>
  <c r="K570" i="1"/>
  <c r="A570" i="1"/>
  <c r="P569" i="1"/>
  <c r="O569" i="1"/>
  <c r="M569" i="1"/>
  <c r="L569" i="1"/>
  <c r="K569" i="1"/>
  <c r="A569" i="1"/>
  <c r="P568" i="1"/>
  <c r="O568" i="1"/>
  <c r="M568" i="1"/>
  <c r="L568" i="1"/>
  <c r="K568" i="1"/>
  <c r="A568" i="1"/>
  <c r="P567" i="1"/>
  <c r="O567" i="1"/>
  <c r="M567" i="1"/>
  <c r="L567" i="1"/>
  <c r="K567" i="1"/>
  <c r="A567" i="1"/>
  <c r="P566" i="1"/>
  <c r="O566" i="1"/>
  <c r="M566" i="1"/>
  <c r="L566" i="1"/>
  <c r="K566" i="1"/>
  <c r="A566" i="1"/>
  <c r="P565" i="1"/>
  <c r="O565" i="1"/>
  <c r="M565" i="1"/>
  <c r="L565" i="1"/>
  <c r="K565" i="1"/>
  <c r="A565" i="1"/>
  <c r="P564" i="1"/>
  <c r="O564" i="1"/>
  <c r="M564" i="1"/>
  <c r="L564" i="1"/>
  <c r="K564" i="1"/>
  <c r="A564" i="1"/>
  <c r="P563" i="1"/>
  <c r="O563" i="1"/>
  <c r="M563" i="1"/>
  <c r="L563" i="1"/>
  <c r="K563" i="1"/>
  <c r="A563" i="1"/>
  <c r="P562" i="1"/>
  <c r="O562" i="1"/>
  <c r="M562" i="1"/>
  <c r="L562" i="1"/>
  <c r="K562" i="1"/>
  <c r="A562" i="1"/>
  <c r="P561" i="1"/>
  <c r="O561" i="1"/>
  <c r="M561" i="1"/>
  <c r="L561" i="1"/>
  <c r="K561" i="1"/>
  <c r="A561" i="1"/>
  <c r="P560" i="1"/>
  <c r="O560" i="1"/>
  <c r="M560" i="1"/>
  <c r="L560" i="1"/>
  <c r="K560" i="1"/>
  <c r="A560" i="1"/>
  <c r="P559" i="1"/>
  <c r="O559" i="1"/>
  <c r="M559" i="1"/>
  <c r="L559" i="1"/>
  <c r="K559" i="1"/>
  <c r="A559" i="1"/>
  <c r="P558" i="1"/>
  <c r="O558" i="1"/>
  <c r="M558" i="1"/>
  <c r="L558" i="1"/>
  <c r="K558" i="1"/>
  <c r="A558" i="1"/>
  <c r="P557" i="1"/>
  <c r="O557" i="1"/>
  <c r="M557" i="1"/>
  <c r="L557" i="1"/>
  <c r="K557" i="1"/>
  <c r="A557" i="1"/>
  <c r="P556" i="1"/>
  <c r="O556" i="1"/>
  <c r="M556" i="1"/>
  <c r="L556" i="1"/>
  <c r="K556" i="1"/>
  <c r="A556" i="1"/>
  <c r="P555" i="1"/>
  <c r="O555" i="1"/>
  <c r="M555" i="1"/>
  <c r="L555" i="1"/>
  <c r="K555" i="1"/>
  <c r="A555" i="1"/>
  <c r="P554" i="1"/>
  <c r="O554" i="1"/>
  <c r="M554" i="1"/>
  <c r="L554" i="1"/>
  <c r="K554" i="1"/>
  <c r="A554" i="1"/>
  <c r="P553" i="1"/>
  <c r="O553" i="1"/>
  <c r="M553" i="1"/>
  <c r="L553" i="1"/>
  <c r="K553" i="1"/>
  <c r="A553" i="1"/>
  <c r="P552" i="1"/>
  <c r="O552" i="1"/>
  <c r="M552" i="1"/>
  <c r="L552" i="1"/>
  <c r="K552" i="1"/>
  <c r="A552" i="1"/>
  <c r="P551" i="1"/>
  <c r="O551" i="1"/>
  <c r="M551" i="1"/>
  <c r="L551" i="1"/>
  <c r="K551" i="1"/>
  <c r="A551" i="1"/>
  <c r="P550" i="1"/>
  <c r="O550" i="1"/>
  <c r="M550" i="1"/>
  <c r="L550" i="1"/>
  <c r="K550" i="1"/>
  <c r="A550" i="1"/>
  <c r="P549" i="1"/>
  <c r="O549" i="1"/>
  <c r="M549" i="1"/>
  <c r="L549" i="1"/>
  <c r="K549" i="1"/>
  <c r="A549" i="1"/>
  <c r="P547" i="1"/>
  <c r="O547" i="1"/>
  <c r="M547" i="1"/>
  <c r="L547" i="1"/>
  <c r="K547" i="1"/>
  <c r="A547" i="1"/>
  <c r="P546" i="1"/>
  <c r="O546" i="1"/>
  <c r="M546" i="1"/>
  <c r="L546" i="1"/>
  <c r="K546" i="1"/>
  <c r="A546" i="1"/>
  <c r="P545" i="1"/>
  <c r="O545" i="1"/>
  <c r="M545" i="1"/>
  <c r="L545" i="1"/>
  <c r="K545" i="1"/>
  <c r="A545" i="1"/>
  <c r="P544" i="1"/>
  <c r="O544" i="1"/>
  <c r="M544" i="1"/>
  <c r="L544" i="1"/>
  <c r="K544" i="1"/>
  <c r="A544" i="1"/>
  <c r="P542" i="1"/>
  <c r="O542" i="1"/>
  <c r="M542" i="1"/>
  <c r="L542" i="1"/>
  <c r="K542" i="1"/>
  <c r="A542" i="1"/>
  <c r="P541" i="1"/>
  <c r="O541" i="1"/>
  <c r="M541" i="1"/>
  <c r="L541" i="1"/>
  <c r="K541" i="1"/>
  <c r="A541" i="1"/>
  <c r="P540" i="1"/>
  <c r="O540" i="1"/>
  <c r="M540" i="1"/>
  <c r="L540" i="1"/>
  <c r="K540" i="1"/>
  <c r="A540" i="1"/>
  <c r="P539" i="1"/>
  <c r="O539" i="1"/>
  <c r="M539" i="1"/>
  <c r="L539" i="1"/>
  <c r="K539" i="1"/>
  <c r="A539" i="1"/>
  <c r="P538" i="1"/>
  <c r="O538" i="1"/>
  <c r="M538" i="1"/>
  <c r="L538" i="1"/>
  <c r="K538" i="1"/>
  <c r="A538" i="1"/>
  <c r="P537" i="1"/>
  <c r="O537" i="1"/>
  <c r="M537" i="1"/>
  <c r="L537" i="1"/>
  <c r="K537" i="1"/>
  <c r="A537" i="1"/>
  <c r="P536" i="1"/>
  <c r="O536" i="1"/>
  <c r="M536" i="1"/>
  <c r="L536" i="1"/>
  <c r="K536" i="1"/>
  <c r="A536" i="1"/>
  <c r="P535" i="1"/>
  <c r="O535" i="1"/>
  <c r="M535" i="1"/>
  <c r="L535" i="1"/>
  <c r="K535" i="1"/>
  <c r="A535" i="1"/>
  <c r="P534" i="1"/>
  <c r="O534" i="1"/>
  <c r="M534" i="1"/>
  <c r="L534" i="1"/>
  <c r="K534" i="1"/>
  <c r="A534" i="1"/>
  <c r="P533" i="1"/>
  <c r="O533" i="1"/>
  <c r="M533" i="1"/>
  <c r="L533" i="1"/>
  <c r="K533" i="1"/>
  <c r="A533" i="1"/>
  <c r="P532" i="1"/>
  <c r="O532" i="1"/>
  <c r="M532" i="1"/>
  <c r="L532" i="1"/>
  <c r="K532" i="1"/>
  <c r="A532" i="1"/>
  <c r="P531" i="1"/>
  <c r="O531" i="1"/>
  <c r="M531" i="1"/>
  <c r="L531" i="1"/>
  <c r="K531" i="1"/>
  <c r="A531" i="1"/>
  <c r="P530" i="1"/>
  <c r="O530" i="1"/>
  <c r="M530" i="1"/>
  <c r="L530" i="1"/>
  <c r="K530" i="1"/>
  <c r="A530" i="1"/>
  <c r="P529" i="1"/>
  <c r="O529" i="1"/>
  <c r="M529" i="1"/>
  <c r="L529" i="1"/>
  <c r="K529" i="1"/>
  <c r="A529" i="1"/>
  <c r="P528" i="1"/>
  <c r="O528" i="1"/>
  <c r="M528" i="1"/>
  <c r="L528" i="1"/>
  <c r="K528" i="1"/>
  <c r="A528" i="1"/>
  <c r="P527" i="1"/>
  <c r="O527" i="1"/>
  <c r="M527" i="1"/>
  <c r="L527" i="1"/>
  <c r="K527" i="1"/>
  <c r="A527" i="1"/>
  <c r="P526" i="1"/>
  <c r="O526" i="1"/>
  <c r="M526" i="1"/>
  <c r="L526" i="1"/>
  <c r="K526" i="1"/>
  <c r="A526" i="1"/>
  <c r="P525" i="1"/>
  <c r="O525" i="1"/>
  <c r="M525" i="1"/>
  <c r="L525" i="1"/>
  <c r="K525" i="1"/>
  <c r="A525" i="1"/>
  <c r="P524" i="1"/>
  <c r="O524" i="1"/>
  <c r="M524" i="1"/>
  <c r="L524" i="1"/>
  <c r="K524" i="1"/>
  <c r="A524" i="1"/>
  <c r="P523" i="1"/>
  <c r="O523" i="1"/>
  <c r="M523" i="1"/>
  <c r="L523" i="1"/>
  <c r="K523" i="1"/>
  <c r="A523" i="1"/>
  <c r="P522" i="1"/>
  <c r="O522" i="1"/>
  <c r="M522" i="1"/>
  <c r="L522" i="1"/>
  <c r="K522" i="1"/>
  <c r="A522" i="1"/>
  <c r="P521" i="1"/>
  <c r="O521" i="1"/>
  <c r="M521" i="1"/>
  <c r="L521" i="1"/>
  <c r="K521" i="1"/>
  <c r="A521" i="1"/>
  <c r="P520" i="1"/>
  <c r="O520" i="1"/>
  <c r="M520" i="1"/>
  <c r="L520" i="1"/>
  <c r="K520" i="1"/>
  <c r="A520" i="1"/>
  <c r="P519" i="1"/>
  <c r="O519" i="1"/>
  <c r="M519" i="1"/>
  <c r="L519" i="1"/>
  <c r="K519" i="1"/>
  <c r="A519" i="1"/>
  <c r="P518" i="1"/>
  <c r="O518" i="1"/>
  <c r="M518" i="1"/>
  <c r="L518" i="1"/>
  <c r="K518" i="1"/>
  <c r="A518" i="1"/>
  <c r="P517" i="1"/>
  <c r="O517" i="1"/>
  <c r="M517" i="1"/>
  <c r="L517" i="1"/>
  <c r="K517" i="1"/>
  <c r="A517" i="1"/>
  <c r="P516" i="1"/>
  <c r="O516" i="1"/>
  <c r="M516" i="1"/>
  <c r="L516" i="1"/>
  <c r="K516" i="1"/>
  <c r="A516" i="1"/>
  <c r="P515" i="1"/>
  <c r="O515" i="1"/>
  <c r="M515" i="1"/>
  <c r="L515" i="1"/>
  <c r="K515" i="1"/>
  <c r="A515" i="1"/>
  <c r="P514" i="1"/>
  <c r="O514" i="1"/>
  <c r="M514" i="1"/>
  <c r="L514" i="1"/>
  <c r="K514" i="1"/>
  <c r="A514" i="1"/>
  <c r="P513" i="1"/>
  <c r="O513" i="1"/>
  <c r="M513" i="1"/>
  <c r="L513" i="1"/>
  <c r="K513" i="1"/>
  <c r="A513" i="1"/>
  <c r="P512" i="1"/>
  <c r="O512" i="1"/>
  <c r="M512" i="1"/>
  <c r="L512" i="1"/>
  <c r="K512" i="1"/>
  <c r="A512" i="1"/>
  <c r="P511" i="1"/>
  <c r="O511" i="1"/>
  <c r="M511" i="1"/>
  <c r="L511" i="1"/>
  <c r="K511" i="1"/>
  <c r="A511" i="1"/>
  <c r="P510" i="1"/>
  <c r="O510" i="1"/>
  <c r="M510" i="1"/>
  <c r="L510" i="1"/>
  <c r="K510" i="1"/>
  <c r="A510" i="1"/>
  <c r="P509" i="1"/>
  <c r="O509" i="1"/>
  <c r="M509" i="1"/>
  <c r="L509" i="1"/>
  <c r="K509" i="1"/>
  <c r="A509" i="1"/>
  <c r="P508" i="1"/>
  <c r="O508" i="1"/>
  <c r="M508" i="1"/>
  <c r="L508" i="1"/>
  <c r="K508" i="1"/>
  <c r="A508" i="1"/>
  <c r="P507" i="1"/>
  <c r="O507" i="1"/>
  <c r="M507" i="1"/>
  <c r="L507" i="1"/>
  <c r="K507" i="1"/>
  <c r="A507" i="1"/>
  <c r="P506" i="1"/>
  <c r="O506" i="1"/>
  <c r="M506" i="1"/>
  <c r="L506" i="1"/>
  <c r="K506" i="1"/>
  <c r="A506" i="1"/>
  <c r="P505" i="1"/>
  <c r="O505" i="1"/>
  <c r="M505" i="1"/>
  <c r="L505" i="1"/>
  <c r="K505" i="1"/>
  <c r="A505" i="1"/>
  <c r="P504" i="1"/>
  <c r="O504" i="1"/>
  <c r="M504" i="1"/>
  <c r="L504" i="1"/>
  <c r="K504" i="1"/>
  <c r="A504" i="1"/>
  <c r="P503" i="1"/>
  <c r="O503" i="1"/>
  <c r="M503" i="1"/>
  <c r="L503" i="1"/>
  <c r="K503" i="1"/>
  <c r="A503" i="1"/>
  <c r="P502" i="1"/>
  <c r="O502" i="1"/>
  <c r="M502" i="1"/>
  <c r="L502" i="1"/>
  <c r="K502" i="1"/>
  <c r="A502" i="1"/>
  <c r="P501" i="1"/>
  <c r="O501" i="1"/>
  <c r="M501" i="1"/>
  <c r="L501" i="1"/>
  <c r="K501" i="1"/>
  <c r="A501" i="1"/>
  <c r="P500" i="1"/>
  <c r="O500" i="1"/>
  <c r="M500" i="1"/>
  <c r="L500" i="1"/>
  <c r="K500" i="1"/>
  <c r="A500" i="1"/>
  <c r="P499" i="1"/>
  <c r="O499" i="1"/>
  <c r="M499" i="1"/>
  <c r="L499" i="1"/>
  <c r="K499" i="1"/>
  <c r="A499" i="1"/>
  <c r="P498" i="1"/>
  <c r="O498" i="1"/>
  <c r="M498" i="1"/>
  <c r="L498" i="1"/>
  <c r="K498" i="1"/>
  <c r="A498" i="1"/>
  <c r="P497" i="1"/>
  <c r="O497" i="1"/>
  <c r="M497" i="1"/>
  <c r="L497" i="1"/>
  <c r="K497" i="1"/>
  <c r="A497" i="1"/>
  <c r="P496" i="1"/>
  <c r="O496" i="1"/>
  <c r="M496" i="1"/>
  <c r="L496" i="1"/>
  <c r="K496" i="1"/>
  <c r="A496" i="1"/>
  <c r="P495" i="1"/>
  <c r="O495" i="1"/>
  <c r="M495" i="1"/>
  <c r="L495" i="1"/>
  <c r="K495" i="1"/>
  <c r="A495" i="1"/>
  <c r="P494" i="1"/>
  <c r="O494" i="1"/>
  <c r="M494" i="1"/>
  <c r="L494" i="1"/>
  <c r="K494" i="1"/>
  <c r="A494" i="1"/>
  <c r="P493" i="1"/>
  <c r="O493" i="1"/>
  <c r="M493" i="1"/>
  <c r="L493" i="1"/>
  <c r="K493" i="1"/>
  <c r="A493" i="1"/>
  <c r="P492" i="1"/>
  <c r="O492" i="1"/>
  <c r="M492" i="1"/>
  <c r="L492" i="1"/>
  <c r="K492" i="1"/>
  <c r="A492" i="1"/>
  <c r="P491" i="1"/>
  <c r="O491" i="1"/>
  <c r="M491" i="1"/>
  <c r="L491" i="1"/>
  <c r="K491" i="1"/>
  <c r="A491" i="1"/>
  <c r="P490" i="1"/>
  <c r="O490" i="1"/>
  <c r="M490" i="1"/>
  <c r="L490" i="1"/>
  <c r="K490" i="1"/>
  <c r="A490" i="1"/>
  <c r="P489" i="1"/>
  <c r="O489" i="1"/>
  <c r="M489" i="1"/>
  <c r="L489" i="1"/>
  <c r="K489" i="1"/>
  <c r="A489" i="1"/>
  <c r="P488" i="1"/>
  <c r="O488" i="1"/>
  <c r="M488" i="1"/>
  <c r="L488" i="1"/>
  <c r="K488" i="1"/>
  <c r="A488" i="1"/>
  <c r="P487" i="1"/>
  <c r="O487" i="1"/>
  <c r="M487" i="1"/>
  <c r="L487" i="1"/>
  <c r="K487" i="1"/>
  <c r="A487" i="1"/>
  <c r="P486" i="1"/>
  <c r="O486" i="1"/>
  <c r="M486" i="1"/>
  <c r="L486" i="1"/>
  <c r="K486" i="1"/>
  <c r="A486" i="1"/>
  <c r="P485" i="1"/>
  <c r="O485" i="1"/>
  <c r="M485" i="1"/>
  <c r="L485" i="1"/>
  <c r="K485" i="1"/>
  <c r="A485" i="1"/>
  <c r="P484" i="1"/>
  <c r="O484" i="1"/>
  <c r="M484" i="1"/>
  <c r="L484" i="1"/>
  <c r="K484" i="1"/>
  <c r="A484" i="1"/>
  <c r="P483" i="1"/>
  <c r="O483" i="1"/>
  <c r="M483" i="1"/>
  <c r="L483" i="1"/>
  <c r="K483" i="1"/>
  <c r="A483" i="1"/>
  <c r="P482" i="1"/>
  <c r="O482" i="1"/>
  <c r="M482" i="1"/>
  <c r="L482" i="1"/>
  <c r="K482" i="1"/>
  <c r="A482" i="1"/>
  <c r="P481" i="1"/>
  <c r="O481" i="1"/>
  <c r="M481" i="1"/>
  <c r="L481" i="1"/>
  <c r="K481" i="1"/>
  <c r="A481" i="1"/>
  <c r="P480" i="1"/>
  <c r="O480" i="1"/>
  <c r="M480" i="1"/>
  <c r="L480" i="1"/>
  <c r="K480" i="1"/>
  <c r="A480" i="1"/>
  <c r="P479" i="1"/>
  <c r="O479" i="1"/>
  <c r="M479" i="1"/>
  <c r="L479" i="1"/>
  <c r="K479" i="1"/>
  <c r="A479" i="1"/>
  <c r="P478" i="1"/>
  <c r="O478" i="1"/>
  <c r="M478" i="1"/>
  <c r="L478" i="1"/>
  <c r="K478" i="1"/>
  <c r="A478" i="1"/>
  <c r="P477" i="1"/>
  <c r="O477" i="1"/>
  <c r="M477" i="1"/>
  <c r="L477" i="1"/>
  <c r="K477" i="1"/>
  <c r="A477" i="1"/>
  <c r="P476" i="1"/>
  <c r="O476" i="1"/>
  <c r="M476" i="1"/>
  <c r="L476" i="1"/>
  <c r="K476" i="1"/>
  <c r="A476" i="1"/>
  <c r="P475" i="1"/>
  <c r="O475" i="1"/>
  <c r="M475" i="1"/>
  <c r="L475" i="1"/>
  <c r="K475" i="1"/>
  <c r="A475" i="1"/>
  <c r="P474" i="1"/>
  <c r="O474" i="1"/>
  <c r="M474" i="1"/>
  <c r="L474" i="1"/>
  <c r="K474" i="1"/>
  <c r="A474" i="1"/>
  <c r="P473" i="1"/>
  <c r="O473" i="1"/>
  <c r="M473" i="1"/>
  <c r="L473" i="1"/>
  <c r="K473" i="1"/>
  <c r="A473" i="1"/>
  <c r="P472" i="1"/>
  <c r="O472" i="1"/>
  <c r="M472" i="1"/>
  <c r="L472" i="1"/>
  <c r="K472" i="1"/>
  <c r="A472" i="1"/>
  <c r="P471" i="1"/>
  <c r="O471" i="1"/>
  <c r="M471" i="1"/>
  <c r="L471" i="1"/>
  <c r="K471" i="1"/>
  <c r="A471" i="1"/>
  <c r="P470" i="1"/>
  <c r="O470" i="1"/>
  <c r="M470" i="1"/>
  <c r="L470" i="1"/>
  <c r="K470" i="1"/>
  <c r="A470" i="1"/>
  <c r="P469" i="1"/>
  <c r="O469" i="1"/>
  <c r="M469" i="1"/>
  <c r="L469" i="1"/>
  <c r="K469" i="1"/>
  <c r="A469" i="1"/>
  <c r="P468" i="1"/>
  <c r="O468" i="1"/>
  <c r="M468" i="1"/>
  <c r="L468" i="1"/>
  <c r="K468" i="1"/>
  <c r="A468" i="1"/>
  <c r="P467" i="1"/>
  <c r="O467" i="1"/>
  <c r="M467" i="1"/>
  <c r="L467" i="1"/>
  <c r="K467" i="1"/>
  <c r="A467" i="1"/>
  <c r="P466" i="1"/>
  <c r="O466" i="1"/>
  <c r="M466" i="1"/>
  <c r="L466" i="1"/>
  <c r="K466" i="1"/>
  <c r="A466" i="1"/>
  <c r="P465" i="1"/>
  <c r="O465" i="1"/>
  <c r="M465" i="1"/>
  <c r="L465" i="1"/>
  <c r="K465" i="1"/>
  <c r="A465" i="1"/>
  <c r="P464" i="1"/>
  <c r="O464" i="1"/>
  <c r="M464" i="1"/>
  <c r="L464" i="1"/>
  <c r="K464" i="1"/>
  <c r="A464" i="1"/>
  <c r="P463" i="1"/>
  <c r="O463" i="1"/>
  <c r="M463" i="1"/>
  <c r="L463" i="1"/>
  <c r="K463" i="1"/>
  <c r="A463" i="1"/>
  <c r="P462" i="1"/>
  <c r="O462" i="1"/>
  <c r="M462" i="1"/>
  <c r="L462" i="1"/>
  <c r="K462" i="1"/>
  <c r="A462" i="1"/>
  <c r="P461" i="1"/>
  <c r="O461" i="1"/>
  <c r="M461" i="1"/>
  <c r="L461" i="1"/>
  <c r="K461" i="1"/>
  <c r="A461" i="1"/>
  <c r="P460" i="1"/>
  <c r="O460" i="1"/>
  <c r="M460" i="1"/>
  <c r="L460" i="1"/>
  <c r="K460" i="1"/>
  <c r="A460" i="1"/>
  <c r="P459" i="1"/>
  <c r="O459" i="1"/>
  <c r="M459" i="1"/>
  <c r="L459" i="1"/>
  <c r="K459" i="1"/>
  <c r="A459" i="1"/>
  <c r="P458" i="1"/>
  <c r="O458" i="1"/>
  <c r="M458" i="1"/>
  <c r="L458" i="1"/>
  <c r="K458" i="1"/>
  <c r="A458" i="1"/>
  <c r="P457" i="1"/>
  <c r="O457" i="1"/>
  <c r="M457" i="1"/>
  <c r="L457" i="1"/>
  <c r="K457" i="1"/>
  <c r="A457" i="1"/>
  <c r="P456" i="1"/>
  <c r="O456" i="1"/>
  <c r="M456" i="1"/>
  <c r="L456" i="1"/>
  <c r="K456" i="1"/>
  <c r="A456" i="1"/>
  <c r="P455" i="1"/>
  <c r="O455" i="1"/>
  <c r="M455" i="1"/>
  <c r="L455" i="1"/>
  <c r="K455" i="1"/>
  <c r="A455" i="1"/>
  <c r="P454" i="1"/>
  <c r="O454" i="1"/>
  <c r="M454" i="1"/>
  <c r="L454" i="1"/>
  <c r="K454" i="1"/>
  <c r="A454" i="1"/>
  <c r="P453" i="1"/>
  <c r="O453" i="1"/>
  <c r="M453" i="1"/>
  <c r="L453" i="1"/>
  <c r="K453" i="1"/>
  <c r="A453" i="1"/>
  <c r="P452" i="1"/>
  <c r="O452" i="1"/>
  <c r="M452" i="1"/>
  <c r="L452" i="1"/>
  <c r="K452" i="1"/>
  <c r="A452" i="1"/>
  <c r="P451" i="1"/>
  <c r="O451" i="1"/>
  <c r="M451" i="1"/>
  <c r="L451" i="1"/>
  <c r="K451" i="1"/>
  <c r="A451" i="1"/>
  <c r="P450" i="1"/>
  <c r="O450" i="1"/>
  <c r="M450" i="1"/>
  <c r="L450" i="1"/>
  <c r="K450" i="1"/>
  <c r="A450" i="1"/>
  <c r="P449" i="1"/>
  <c r="O449" i="1"/>
  <c r="M449" i="1"/>
  <c r="L449" i="1"/>
  <c r="K449" i="1"/>
  <c r="A449" i="1"/>
  <c r="P448" i="1"/>
  <c r="O448" i="1"/>
  <c r="M448" i="1"/>
  <c r="L448" i="1"/>
  <c r="K448" i="1"/>
  <c r="A448" i="1"/>
  <c r="P447" i="1"/>
  <c r="O447" i="1"/>
  <c r="M447" i="1"/>
  <c r="L447" i="1"/>
  <c r="K447" i="1"/>
  <c r="A447" i="1"/>
  <c r="P446" i="1"/>
  <c r="O446" i="1"/>
  <c r="M446" i="1"/>
  <c r="L446" i="1"/>
  <c r="K446" i="1"/>
  <c r="A446" i="1"/>
  <c r="P445" i="1"/>
  <c r="O445" i="1"/>
  <c r="M445" i="1"/>
  <c r="L445" i="1"/>
  <c r="K445" i="1"/>
  <c r="A445" i="1"/>
  <c r="P444" i="1"/>
  <c r="O444" i="1"/>
  <c r="M444" i="1"/>
  <c r="L444" i="1"/>
  <c r="K444" i="1"/>
  <c r="A444" i="1"/>
  <c r="P443" i="1"/>
  <c r="O443" i="1"/>
  <c r="M443" i="1"/>
  <c r="L443" i="1"/>
  <c r="K443" i="1"/>
  <c r="A443" i="1"/>
  <c r="P442" i="1"/>
  <c r="O442" i="1"/>
  <c r="M442" i="1"/>
  <c r="L442" i="1"/>
  <c r="K442" i="1"/>
  <c r="A442" i="1"/>
  <c r="P441" i="1"/>
  <c r="O441" i="1"/>
  <c r="M441" i="1"/>
  <c r="L441" i="1"/>
  <c r="K441" i="1"/>
  <c r="A441" i="1"/>
  <c r="P440" i="1"/>
  <c r="O440" i="1"/>
  <c r="M440" i="1"/>
  <c r="L440" i="1"/>
  <c r="K440" i="1"/>
  <c r="A440" i="1"/>
  <c r="P439" i="1"/>
  <c r="O439" i="1"/>
  <c r="M439" i="1"/>
  <c r="L439" i="1"/>
  <c r="K439" i="1"/>
  <c r="A439" i="1"/>
  <c r="P438" i="1"/>
  <c r="O438" i="1"/>
  <c r="M438" i="1"/>
  <c r="L438" i="1"/>
  <c r="K438" i="1"/>
  <c r="A438" i="1"/>
  <c r="P437" i="1"/>
  <c r="O437" i="1"/>
  <c r="M437" i="1"/>
  <c r="L437" i="1"/>
  <c r="K437" i="1"/>
  <c r="A437" i="1"/>
  <c r="P436" i="1"/>
  <c r="O436" i="1"/>
  <c r="M436" i="1"/>
  <c r="L436" i="1"/>
  <c r="K436" i="1"/>
  <c r="A436" i="1"/>
  <c r="P435" i="1"/>
  <c r="O435" i="1"/>
  <c r="M435" i="1"/>
  <c r="L435" i="1"/>
  <c r="K435" i="1"/>
  <c r="A435" i="1"/>
  <c r="P434" i="1"/>
  <c r="O434" i="1"/>
  <c r="M434" i="1"/>
  <c r="L434" i="1"/>
  <c r="K434" i="1"/>
  <c r="A434" i="1"/>
  <c r="P433" i="1"/>
  <c r="O433" i="1"/>
  <c r="M433" i="1"/>
  <c r="L433" i="1"/>
  <c r="K433" i="1"/>
  <c r="A433" i="1"/>
  <c r="P432" i="1"/>
  <c r="O432" i="1"/>
  <c r="M432" i="1"/>
  <c r="L432" i="1"/>
  <c r="K432" i="1"/>
  <c r="A432" i="1"/>
  <c r="P431" i="1"/>
  <c r="O431" i="1"/>
  <c r="M431" i="1"/>
  <c r="L431" i="1"/>
  <c r="K431" i="1"/>
  <c r="A431" i="1"/>
  <c r="P430" i="1"/>
  <c r="O430" i="1"/>
  <c r="M430" i="1"/>
  <c r="L430" i="1"/>
  <c r="K430" i="1"/>
  <c r="A430" i="1"/>
  <c r="P429" i="1"/>
  <c r="O429" i="1"/>
  <c r="M429" i="1"/>
  <c r="L429" i="1"/>
  <c r="K429" i="1"/>
  <c r="A429" i="1"/>
  <c r="P428" i="1"/>
  <c r="O428" i="1"/>
  <c r="M428" i="1"/>
  <c r="L428" i="1"/>
  <c r="K428" i="1"/>
  <c r="A428" i="1"/>
  <c r="P427" i="1"/>
  <c r="O427" i="1"/>
  <c r="M427" i="1"/>
  <c r="L427" i="1"/>
  <c r="K427" i="1"/>
  <c r="A427" i="1"/>
  <c r="P426" i="1"/>
  <c r="O426" i="1"/>
  <c r="M426" i="1"/>
  <c r="L426" i="1"/>
  <c r="K426" i="1"/>
  <c r="A426" i="1"/>
  <c r="P425" i="1"/>
  <c r="O425" i="1"/>
  <c r="M425" i="1"/>
  <c r="L425" i="1"/>
  <c r="K425" i="1"/>
  <c r="A425" i="1"/>
  <c r="P424" i="1"/>
  <c r="O424" i="1"/>
  <c r="M424" i="1"/>
  <c r="L424" i="1"/>
  <c r="K424" i="1"/>
  <c r="A424" i="1"/>
  <c r="P423" i="1"/>
  <c r="O423" i="1"/>
  <c r="M423" i="1"/>
  <c r="L423" i="1"/>
  <c r="K423" i="1"/>
  <c r="A423" i="1"/>
  <c r="P422" i="1"/>
  <c r="O422" i="1"/>
  <c r="M422" i="1"/>
  <c r="L422" i="1"/>
  <c r="K422" i="1"/>
  <c r="A422" i="1"/>
  <c r="P421" i="1"/>
  <c r="O421" i="1"/>
  <c r="M421" i="1"/>
  <c r="L421" i="1"/>
  <c r="K421" i="1"/>
  <c r="A421" i="1"/>
  <c r="P420" i="1"/>
  <c r="O420" i="1"/>
  <c r="M420" i="1"/>
  <c r="L420" i="1"/>
  <c r="K420" i="1"/>
  <c r="A420" i="1"/>
  <c r="P419" i="1"/>
  <c r="O419" i="1"/>
  <c r="M419" i="1"/>
  <c r="L419" i="1"/>
  <c r="K419" i="1"/>
  <c r="A419" i="1"/>
  <c r="P418" i="1"/>
  <c r="O418" i="1"/>
  <c r="M418" i="1"/>
  <c r="L418" i="1"/>
  <c r="K418" i="1"/>
  <c r="A418" i="1"/>
  <c r="P417" i="1"/>
  <c r="O417" i="1"/>
  <c r="M417" i="1"/>
  <c r="L417" i="1"/>
  <c r="K417" i="1"/>
  <c r="A417" i="1"/>
  <c r="P416" i="1"/>
  <c r="O416" i="1"/>
  <c r="M416" i="1"/>
  <c r="L416" i="1"/>
  <c r="K416" i="1"/>
  <c r="A416" i="1"/>
  <c r="P415" i="1"/>
  <c r="O415" i="1"/>
  <c r="M415" i="1"/>
  <c r="L415" i="1"/>
  <c r="K415" i="1"/>
  <c r="A415" i="1"/>
  <c r="P414" i="1"/>
  <c r="O414" i="1"/>
  <c r="M414" i="1"/>
  <c r="L414" i="1"/>
  <c r="K414" i="1"/>
  <c r="A414" i="1"/>
  <c r="P413" i="1"/>
  <c r="O413" i="1"/>
  <c r="M413" i="1"/>
  <c r="L413" i="1"/>
  <c r="K413" i="1"/>
  <c r="A413" i="1"/>
  <c r="P412" i="1"/>
  <c r="O412" i="1"/>
  <c r="M412" i="1"/>
  <c r="L412" i="1"/>
  <c r="K412" i="1"/>
  <c r="A412" i="1"/>
  <c r="P411" i="1"/>
  <c r="O411" i="1"/>
  <c r="M411" i="1"/>
  <c r="L411" i="1"/>
  <c r="K411" i="1"/>
  <c r="A411" i="1"/>
  <c r="P410" i="1"/>
  <c r="O410" i="1"/>
  <c r="M410" i="1"/>
  <c r="L410" i="1"/>
  <c r="K410" i="1"/>
  <c r="A410" i="1"/>
  <c r="P409" i="1"/>
  <c r="O409" i="1"/>
  <c r="M409" i="1"/>
  <c r="L409" i="1"/>
  <c r="K409" i="1"/>
  <c r="A409" i="1"/>
  <c r="P408" i="1"/>
  <c r="O408" i="1"/>
  <c r="M408" i="1"/>
  <c r="L408" i="1"/>
  <c r="K408" i="1"/>
  <c r="A408" i="1"/>
  <c r="P407" i="1"/>
  <c r="O407" i="1"/>
  <c r="M407" i="1"/>
  <c r="L407" i="1"/>
  <c r="K407" i="1"/>
  <c r="A407" i="1"/>
  <c r="P406" i="1"/>
  <c r="O406" i="1"/>
  <c r="M406" i="1"/>
  <c r="L406" i="1"/>
  <c r="K406" i="1"/>
  <c r="A406" i="1"/>
  <c r="P405" i="1"/>
  <c r="O405" i="1"/>
  <c r="M405" i="1"/>
  <c r="L405" i="1"/>
  <c r="K405" i="1"/>
  <c r="A405" i="1"/>
  <c r="P404" i="1"/>
  <c r="O404" i="1"/>
  <c r="M404" i="1"/>
  <c r="L404" i="1"/>
  <c r="K404" i="1"/>
  <c r="A404" i="1"/>
  <c r="P403" i="1"/>
  <c r="O403" i="1"/>
  <c r="M403" i="1"/>
  <c r="L403" i="1"/>
  <c r="K403" i="1"/>
  <c r="A403" i="1"/>
  <c r="P402" i="1"/>
  <c r="O402" i="1"/>
  <c r="M402" i="1"/>
  <c r="L402" i="1"/>
  <c r="K402" i="1"/>
  <c r="A402" i="1"/>
  <c r="P401" i="1"/>
  <c r="O401" i="1"/>
  <c r="M401" i="1"/>
  <c r="L401" i="1"/>
  <c r="K401" i="1"/>
  <c r="A401" i="1"/>
  <c r="P400" i="1"/>
  <c r="O400" i="1"/>
  <c r="M400" i="1"/>
  <c r="L400" i="1"/>
  <c r="K400" i="1"/>
  <c r="A400" i="1"/>
  <c r="P399" i="1"/>
  <c r="O399" i="1"/>
  <c r="M399" i="1"/>
  <c r="L399" i="1"/>
  <c r="K399" i="1"/>
  <c r="A399" i="1"/>
  <c r="P398" i="1"/>
  <c r="O398" i="1"/>
  <c r="M398" i="1"/>
  <c r="L398" i="1"/>
  <c r="K398" i="1"/>
  <c r="A398" i="1"/>
  <c r="P397" i="1"/>
  <c r="O397" i="1"/>
  <c r="M397" i="1"/>
  <c r="L397" i="1"/>
  <c r="K397" i="1"/>
  <c r="A397" i="1"/>
  <c r="P396" i="1"/>
  <c r="O396" i="1"/>
  <c r="M396" i="1"/>
  <c r="L396" i="1"/>
  <c r="K396" i="1"/>
  <c r="A396" i="1"/>
  <c r="P395" i="1"/>
  <c r="O395" i="1"/>
  <c r="M395" i="1"/>
  <c r="L395" i="1"/>
  <c r="K395" i="1"/>
  <c r="A395" i="1"/>
  <c r="P394" i="1"/>
  <c r="O394" i="1"/>
  <c r="M394" i="1"/>
  <c r="L394" i="1"/>
  <c r="K394" i="1"/>
  <c r="A394" i="1"/>
  <c r="P393" i="1"/>
  <c r="O393" i="1"/>
  <c r="M393" i="1"/>
  <c r="L393" i="1"/>
  <c r="K393" i="1"/>
  <c r="A393" i="1"/>
  <c r="P392" i="1"/>
  <c r="O392" i="1"/>
  <c r="M392" i="1"/>
  <c r="L392" i="1"/>
  <c r="K392" i="1"/>
  <c r="A392" i="1"/>
  <c r="P391" i="1"/>
  <c r="O391" i="1"/>
  <c r="M391" i="1"/>
  <c r="L391" i="1"/>
  <c r="K391" i="1"/>
  <c r="A391" i="1"/>
  <c r="P390" i="1"/>
  <c r="O390" i="1"/>
  <c r="M390" i="1"/>
  <c r="L390" i="1"/>
  <c r="K390" i="1"/>
  <c r="A390" i="1"/>
  <c r="P389" i="1"/>
  <c r="O389" i="1"/>
  <c r="M389" i="1"/>
  <c r="L389" i="1"/>
  <c r="K389" i="1"/>
  <c r="A389" i="1"/>
  <c r="P387" i="1"/>
  <c r="O387" i="1"/>
  <c r="M387" i="1"/>
  <c r="L387" i="1"/>
  <c r="K387" i="1"/>
  <c r="A387" i="1"/>
  <c r="P386" i="1"/>
  <c r="O386" i="1"/>
  <c r="M386" i="1"/>
  <c r="L386" i="1"/>
  <c r="K386" i="1"/>
  <c r="A386" i="1"/>
  <c r="P385" i="1"/>
  <c r="O385" i="1"/>
  <c r="M385" i="1"/>
  <c r="L385" i="1"/>
  <c r="K385" i="1"/>
  <c r="A385" i="1"/>
  <c r="P384" i="1"/>
  <c r="O384" i="1"/>
  <c r="M384" i="1"/>
  <c r="L384" i="1"/>
  <c r="K384" i="1"/>
  <c r="A384" i="1"/>
  <c r="P383" i="1"/>
  <c r="O383" i="1"/>
  <c r="M383" i="1"/>
  <c r="L383" i="1"/>
  <c r="K383" i="1"/>
  <c r="A383" i="1"/>
  <c r="P382" i="1"/>
  <c r="O382" i="1"/>
  <c r="M382" i="1"/>
  <c r="L382" i="1"/>
  <c r="K382" i="1"/>
  <c r="A382" i="1"/>
  <c r="P381" i="1"/>
  <c r="O381" i="1"/>
  <c r="M381" i="1"/>
  <c r="L381" i="1"/>
  <c r="K381" i="1"/>
  <c r="A381" i="1"/>
  <c r="P380" i="1"/>
  <c r="O380" i="1"/>
  <c r="M380" i="1"/>
  <c r="L380" i="1"/>
  <c r="K380" i="1"/>
  <c r="A380" i="1"/>
  <c r="P379" i="1"/>
  <c r="O379" i="1"/>
  <c r="M379" i="1"/>
  <c r="L379" i="1"/>
  <c r="K379" i="1"/>
  <c r="A379" i="1"/>
  <c r="P378" i="1"/>
  <c r="O378" i="1"/>
  <c r="M378" i="1"/>
  <c r="L378" i="1"/>
  <c r="K378" i="1"/>
  <c r="A378" i="1"/>
  <c r="P377" i="1"/>
  <c r="O377" i="1"/>
  <c r="M377" i="1"/>
  <c r="L377" i="1"/>
  <c r="K377" i="1"/>
  <c r="A377" i="1"/>
  <c r="P376" i="1"/>
  <c r="O376" i="1"/>
  <c r="M376" i="1"/>
  <c r="L376" i="1"/>
  <c r="K376" i="1"/>
  <c r="A376" i="1"/>
  <c r="P375" i="1"/>
  <c r="O375" i="1"/>
  <c r="M375" i="1"/>
  <c r="L375" i="1"/>
  <c r="K375" i="1"/>
  <c r="A375" i="1"/>
  <c r="P374" i="1"/>
  <c r="O374" i="1"/>
  <c r="M374" i="1"/>
  <c r="L374" i="1"/>
  <c r="K374" i="1"/>
  <c r="A374" i="1"/>
  <c r="P373" i="1"/>
  <c r="O373" i="1"/>
  <c r="M373" i="1"/>
  <c r="L373" i="1"/>
  <c r="K373" i="1"/>
  <c r="A373" i="1"/>
  <c r="P372" i="1"/>
  <c r="O372" i="1"/>
  <c r="M372" i="1"/>
  <c r="L372" i="1"/>
  <c r="K372" i="1"/>
  <c r="A372" i="1"/>
  <c r="P371" i="1"/>
  <c r="O371" i="1"/>
  <c r="M371" i="1"/>
  <c r="L371" i="1"/>
  <c r="K371" i="1"/>
  <c r="A371" i="1"/>
  <c r="P370" i="1"/>
  <c r="O370" i="1"/>
  <c r="M370" i="1"/>
  <c r="L370" i="1"/>
  <c r="K370" i="1"/>
  <c r="A370" i="1"/>
  <c r="P369" i="1"/>
  <c r="O369" i="1"/>
  <c r="M369" i="1"/>
  <c r="L369" i="1"/>
  <c r="K369" i="1"/>
  <c r="A369" i="1"/>
  <c r="P368" i="1"/>
  <c r="O368" i="1"/>
  <c r="M368" i="1"/>
  <c r="L368" i="1"/>
  <c r="K368" i="1"/>
  <c r="A368" i="1"/>
  <c r="P367" i="1"/>
  <c r="O367" i="1"/>
  <c r="M367" i="1"/>
  <c r="L367" i="1"/>
  <c r="K367" i="1"/>
  <c r="A367" i="1"/>
  <c r="P366" i="1"/>
  <c r="O366" i="1"/>
  <c r="M366" i="1"/>
  <c r="L366" i="1"/>
  <c r="K366" i="1"/>
  <c r="A366" i="1"/>
  <c r="P365" i="1"/>
  <c r="O365" i="1"/>
  <c r="M365" i="1"/>
  <c r="L365" i="1"/>
  <c r="K365" i="1"/>
  <c r="A365" i="1"/>
  <c r="P364" i="1"/>
  <c r="O364" i="1"/>
  <c r="M364" i="1"/>
  <c r="L364" i="1"/>
  <c r="K364" i="1"/>
  <c r="A364" i="1"/>
  <c r="P363" i="1"/>
  <c r="O363" i="1"/>
  <c r="M363" i="1"/>
  <c r="L363" i="1"/>
  <c r="K363" i="1"/>
  <c r="A363" i="1"/>
  <c r="P362" i="1"/>
  <c r="O362" i="1"/>
  <c r="M362" i="1"/>
  <c r="L362" i="1"/>
  <c r="K362" i="1"/>
  <c r="A362" i="1"/>
  <c r="P361" i="1"/>
  <c r="O361" i="1"/>
  <c r="M361" i="1"/>
  <c r="L361" i="1"/>
  <c r="K361" i="1"/>
  <c r="A361" i="1"/>
  <c r="P360" i="1"/>
  <c r="O360" i="1"/>
  <c r="M360" i="1"/>
  <c r="L360" i="1"/>
  <c r="K360" i="1"/>
  <c r="A360" i="1"/>
  <c r="P359" i="1"/>
  <c r="O359" i="1"/>
  <c r="M359" i="1"/>
  <c r="L359" i="1"/>
  <c r="K359" i="1"/>
  <c r="A359" i="1"/>
  <c r="P358" i="1"/>
  <c r="O358" i="1"/>
  <c r="M358" i="1"/>
  <c r="L358" i="1"/>
  <c r="K358" i="1"/>
  <c r="A358" i="1"/>
  <c r="P357" i="1"/>
  <c r="O357" i="1"/>
  <c r="M357" i="1"/>
  <c r="L357" i="1"/>
  <c r="K357" i="1"/>
  <c r="A357" i="1"/>
  <c r="P356" i="1"/>
  <c r="O356" i="1"/>
  <c r="M356" i="1"/>
  <c r="L356" i="1"/>
  <c r="K356" i="1"/>
  <c r="A356" i="1"/>
  <c r="P355" i="1"/>
  <c r="O355" i="1"/>
  <c r="M355" i="1"/>
  <c r="L355" i="1"/>
  <c r="K355" i="1"/>
  <c r="A355" i="1"/>
  <c r="P354" i="1"/>
  <c r="O354" i="1"/>
  <c r="M354" i="1"/>
  <c r="L354" i="1"/>
  <c r="K354" i="1"/>
  <c r="A354" i="1"/>
  <c r="P353" i="1"/>
  <c r="O353" i="1"/>
  <c r="M353" i="1"/>
  <c r="L353" i="1"/>
  <c r="K353" i="1"/>
  <c r="A353" i="1"/>
  <c r="P352" i="1"/>
  <c r="O352" i="1"/>
  <c r="M352" i="1"/>
  <c r="L352" i="1"/>
  <c r="K352" i="1"/>
  <c r="A352" i="1"/>
  <c r="P351" i="1"/>
  <c r="O351" i="1"/>
  <c r="M351" i="1"/>
  <c r="L351" i="1"/>
  <c r="K351" i="1"/>
  <c r="A351" i="1"/>
  <c r="P349" i="1"/>
  <c r="O349" i="1"/>
  <c r="M349" i="1"/>
  <c r="L349" i="1"/>
  <c r="K349" i="1"/>
  <c r="A349" i="1"/>
  <c r="P348" i="1"/>
  <c r="O348" i="1"/>
  <c r="M348" i="1"/>
  <c r="L348" i="1"/>
  <c r="K348" i="1"/>
  <c r="A348" i="1"/>
  <c r="P347" i="1"/>
  <c r="O347" i="1"/>
  <c r="M347" i="1"/>
  <c r="L347" i="1"/>
  <c r="K347" i="1"/>
  <c r="A347" i="1"/>
  <c r="P346" i="1"/>
  <c r="O346" i="1"/>
  <c r="M346" i="1"/>
  <c r="L346" i="1"/>
  <c r="K346" i="1"/>
  <c r="A346" i="1"/>
  <c r="P345" i="1"/>
  <c r="O345" i="1"/>
  <c r="M345" i="1"/>
  <c r="L345" i="1"/>
  <c r="K345" i="1"/>
  <c r="A345" i="1"/>
  <c r="P344" i="1"/>
  <c r="O344" i="1"/>
  <c r="M344" i="1"/>
  <c r="L344" i="1"/>
  <c r="K344" i="1"/>
  <c r="A344" i="1"/>
  <c r="P343" i="1"/>
  <c r="O343" i="1"/>
  <c r="M343" i="1"/>
  <c r="L343" i="1"/>
  <c r="K343" i="1"/>
  <c r="A343" i="1"/>
  <c r="P342" i="1"/>
  <c r="O342" i="1"/>
  <c r="M342" i="1"/>
  <c r="L342" i="1"/>
  <c r="K342" i="1"/>
  <c r="A342" i="1"/>
  <c r="P341" i="1"/>
  <c r="O341" i="1"/>
  <c r="M341" i="1"/>
  <c r="L341" i="1"/>
  <c r="K341" i="1"/>
  <c r="A341" i="1"/>
  <c r="P340" i="1"/>
  <c r="O340" i="1"/>
  <c r="M340" i="1"/>
  <c r="L340" i="1"/>
  <c r="K340" i="1"/>
  <c r="A340" i="1"/>
  <c r="P339" i="1"/>
  <c r="O339" i="1"/>
  <c r="M339" i="1"/>
  <c r="L339" i="1"/>
  <c r="K339" i="1"/>
  <c r="A339" i="1"/>
  <c r="P338" i="1"/>
  <c r="O338" i="1"/>
  <c r="M338" i="1"/>
  <c r="L338" i="1"/>
  <c r="K338" i="1"/>
  <c r="A338" i="1"/>
  <c r="P337" i="1"/>
  <c r="O337" i="1"/>
  <c r="M337" i="1"/>
  <c r="L337" i="1"/>
  <c r="K337" i="1"/>
  <c r="A337" i="1"/>
  <c r="P336" i="1"/>
  <c r="O336" i="1"/>
  <c r="M336" i="1"/>
  <c r="L336" i="1"/>
  <c r="K336" i="1"/>
  <c r="A336" i="1"/>
  <c r="P335" i="1"/>
  <c r="O335" i="1"/>
  <c r="M335" i="1"/>
  <c r="L335" i="1"/>
  <c r="K335" i="1"/>
  <c r="A335" i="1"/>
  <c r="P334" i="1"/>
  <c r="O334" i="1"/>
  <c r="M334" i="1"/>
  <c r="L334" i="1"/>
  <c r="K334" i="1"/>
  <c r="A334" i="1"/>
  <c r="P333" i="1"/>
  <c r="O333" i="1"/>
  <c r="M333" i="1"/>
  <c r="L333" i="1"/>
  <c r="K333" i="1"/>
  <c r="A333" i="1"/>
  <c r="P332" i="1"/>
  <c r="O332" i="1"/>
  <c r="M332" i="1"/>
  <c r="L332" i="1"/>
  <c r="K332" i="1"/>
  <c r="A332" i="1"/>
  <c r="P331" i="1"/>
  <c r="O331" i="1"/>
  <c r="M331" i="1"/>
  <c r="L331" i="1"/>
  <c r="K331" i="1"/>
  <c r="A331" i="1"/>
  <c r="P330" i="1"/>
  <c r="O330" i="1"/>
  <c r="M330" i="1"/>
  <c r="L330" i="1"/>
  <c r="K330" i="1"/>
  <c r="A330" i="1"/>
  <c r="P329" i="1"/>
  <c r="O329" i="1"/>
  <c r="M329" i="1"/>
  <c r="L329" i="1"/>
  <c r="K329" i="1"/>
  <c r="A329" i="1"/>
  <c r="P328" i="1"/>
  <c r="O328" i="1"/>
  <c r="M328" i="1"/>
  <c r="L328" i="1"/>
  <c r="K328" i="1"/>
  <c r="A328" i="1"/>
  <c r="P327" i="1"/>
  <c r="O327" i="1"/>
  <c r="M327" i="1"/>
  <c r="L327" i="1"/>
  <c r="K327" i="1"/>
  <c r="A327" i="1"/>
  <c r="P326" i="1"/>
  <c r="O326" i="1"/>
  <c r="M326" i="1"/>
  <c r="L326" i="1"/>
  <c r="K326" i="1"/>
  <c r="A326" i="1"/>
  <c r="P325" i="1"/>
  <c r="O325" i="1"/>
  <c r="M325" i="1"/>
  <c r="L325" i="1"/>
  <c r="K325" i="1"/>
  <c r="A325" i="1"/>
  <c r="P324" i="1"/>
  <c r="O324" i="1"/>
  <c r="M324" i="1"/>
  <c r="L324" i="1"/>
  <c r="K324" i="1"/>
  <c r="A324" i="1"/>
  <c r="P323" i="1"/>
  <c r="O323" i="1"/>
  <c r="M323" i="1"/>
  <c r="L323" i="1"/>
  <c r="K323" i="1"/>
  <c r="A323" i="1"/>
  <c r="P322" i="1"/>
  <c r="O322" i="1"/>
  <c r="M322" i="1"/>
  <c r="L322" i="1"/>
  <c r="K322" i="1"/>
  <c r="A322" i="1"/>
  <c r="P321" i="1"/>
  <c r="O321" i="1"/>
  <c r="M321" i="1"/>
  <c r="L321" i="1"/>
  <c r="K321" i="1"/>
  <c r="A321" i="1"/>
  <c r="P320" i="1"/>
  <c r="O320" i="1"/>
  <c r="M320" i="1"/>
  <c r="L320" i="1"/>
  <c r="K320" i="1"/>
  <c r="A320" i="1"/>
  <c r="P319" i="1"/>
  <c r="O319" i="1"/>
  <c r="M319" i="1"/>
  <c r="L319" i="1"/>
  <c r="K319" i="1"/>
  <c r="A319" i="1"/>
  <c r="P318" i="1"/>
  <c r="O318" i="1"/>
  <c r="M318" i="1"/>
  <c r="L318" i="1"/>
  <c r="K318" i="1"/>
  <c r="A318" i="1"/>
  <c r="P317" i="1"/>
  <c r="O317" i="1"/>
  <c r="M317" i="1"/>
  <c r="L317" i="1"/>
  <c r="K317" i="1"/>
  <c r="A317" i="1"/>
  <c r="P316" i="1"/>
  <c r="O316" i="1"/>
  <c r="M316" i="1"/>
  <c r="L316" i="1"/>
  <c r="K316" i="1"/>
  <c r="A316" i="1"/>
  <c r="P315" i="1"/>
  <c r="O315" i="1"/>
  <c r="M315" i="1"/>
  <c r="L315" i="1"/>
  <c r="K315" i="1"/>
  <c r="A315" i="1"/>
  <c r="P314" i="1"/>
  <c r="O314" i="1"/>
  <c r="M314" i="1"/>
  <c r="L314" i="1"/>
  <c r="K314" i="1"/>
  <c r="A314" i="1"/>
  <c r="P313" i="1"/>
  <c r="O313" i="1"/>
  <c r="M313" i="1"/>
  <c r="L313" i="1"/>
  <c r="K313" i="1"/>
  <c r="A313" i="1"/>
  <c r="P312" i="1"/>
  <c r="O312" i="1"/>
  <c r="M312" i="1"/>
  <c r="L312" i="1"/>
  <c r="K312" i="1"/>
  <c r="A312" i="1"/>
  <c r="P311" i="1"/>
  <c r="O311" i="1"/>
  <c r="M311" i="1"/>
  <c r="L311" i="1"/>
  <c r="K311" i="1"/>
  <c r="A311" i="1"/>
  <c r="P310" i="1"/>
  <c r="O310" i="1"/>
  <c r="M310" i="1"/>
  <c r="L310" i="1"/>
  <c r="K310" i="1"/>
  <c r="A310" i="1"/>
  <c r="P309" i="1"/>
  <c r="O309" i="1"/>
  <c r="M309" i="1"/>
  <c r="L309" i="1"/>
  <c r="K309" i="1"/>
  <c r="A309" i="1"/>
  <c r="P308" i="1"/>
  <c r="O308" i="1"/>
  <c r="M308" i="1"/>
  <c r="L308" i="1"/>
  <c r="K308" i="1"/>
  <c r="A308" i="1"/>
  <c r="P307" i="1"/>
  <c r="O307" i="1"/>
  <c r="M307" i="1"/>
  <c r="L307" i="1"/>
  <c r="K307" i="1"/>
  <c r="A307" i="1"/>
  <c r="P306" i="1"/>
  <c r="O306" i="1"/>
  <c r="M306" i="1"/>
  <c r="L306" i="1"/>
  <c r="K306" i="1"/>
  <c r="A306" i="1"/>
  <c r="P305" i="1"/>
  <c r="O305" i="1"/>
  <c r="M305" i="1"/>
  <c r="L305" i="1"/>
  <c r="K305" i="1"/>
  <c r="A305" i="1"/>
  <c r="P304" i="1"/>
  <c r="O304" i="1"/>
  <c r="M304" i="1"/>
  <c r="L304" i="1"/>
  <c r="K304" i="1"/>
  <c r="A304" i="1"/>
  <c r="P303" i="1"/>
  <c r="O303" i="1"/>
  <c r="M303" i="1"/>
  <c r="L303" i="1"/>
  <c r="K303" i="1"/>
  <c r="A303" i="1"/>
  <c r="P302" i="1"/>
  <c r="O302" i="1"/>
  <c r="M302" i="1"/>
  <c r="L302" i="1"/>
  <c r="K302" i="1"/>
  <c r="A302" i="1"/>
  <c r="P301" i="1"/>
  <c r="O301" i="1"/>
  <c r="M301" i="1"/>
  <c r="L301" i="1"/>
  <c r="K301" i="1"/>
  <c r="A301" i="1"/>
  <c r="P300" i="1"/>
  <c r="O300" i="1"/>
  <c r="M300" i="1"/>
  <c r="L300" i="1"/>
  <c r="K300" i="1"/>
  <c r="A300" i="1"/>
  <c r="P299" i="1"/>
  <c r="O299" i="1"/>
  <c r="M299" i="1"/>
  <c r="L299" i="1"/>
  <c r="K299" i="1"/>
  <c r="A299" i="1"/>
  <c r="P298" i="1"/>
  <c r="O298" i="1"/>
  <c r="M298" i="1"/>
  <c r="L298" i="1"/>
  <c r="K298" i="1"/>
  <c r="A298" i="1"/>
  <c r="P297" i="1"/>
  <c r="O297" i="1"/>
  <c r="M297" i="1"/>
  <c r="L297" i="1"/>
  <c r="K297" i="1"/>
  <c r="A297" i="1"/>
  <c r="P296" i="1"/>
  <c r="O296" i="1"/>
  <c r="M296" i="1"/>
  <c r="L296" i="1"/>
  <c r="K296" i="1"/>
  <c r="A296" i="1"/>
  <c r="P295" i="1"/>
  <c r="O295" i="1"/>
  <c r="M295" i="1"/>
  <c r="L295" i="1"/>
  <c r="K295" i="1"/>
  <c r="A295" i="1"/>
  <c r="P294" i="1"/>
  <c r="O294" i="1"/>
  <c r="M294" i="1"/>
  <c r="L294" i="1"/>
  <c r="K294" i="1"/>
  <c r="A294" i="1"/>
  <c r="P293" i="1"/>
  <c r="O293" i="1"/>
  <c r="M293" i="1"/>
  <c r="L293" i="1"/>
  <c r="K293" i="1"/>
  <c r="A293" i="1"/>
  <c r="P292" i="1"/>
  <c r="O292" i="1"/>
  <c r="M292" i="1"/>
  <c r="L292" i="1"/>
  <c r="K292" i="1"/>
  <c r="A292" i="1"/>
  <c r="P291" i="1"/>
  <c r="O291" i="1"/>
  <c r="M291" i="1"/>
  <c r="L291" i="1"/>
  <c r="K291" i="1"/>
  <c r="A291" i="1"/>
  <c r="P290" i="1"/>
  <c r="O290" i="1"/>
  <c r="M290" i="1"/>
  <c r="L290" i="1"/>
  <c r="K290" i="1"/>
  <c r="A290" i="1"/>
  <c r="P289" i="1"/>
  <c r="O289" i="1"/>
  <c r="M289" i="1"/>
  <c r="L289" i="1"/>
  <c r="K289" i="1"/>
  <c r="A289" i="1"/>
  <c r="P288" i="1"/>
  <c r="O288" i="1"/>
  <c r="M288" i="1"/>
  <c r="L288" i="1"/>
  <c r="K288" i="1"/>
  <c r="A288" i="1"/>
  <c r="P287" i="1"/>
  <c r="O287" i="1"/>
  <c r="M287" i="1"/>
  <c r="L287" i="1"/>
  <c r="K287" i="1"/>
  <c r="A287" i="1"/>
  <c r="P286" i="1"/>
  <c r="O286" i="1"/>
  <c r="M286" i="1"/>
  <c r="L286" i="1"/>
  <c r="K286" i="1"/>
  <c r="A286" i="1"/>
  <c r="P285" i="1"/>
  <c r="O285" i="1"/>
  <c r="M285" i="1"/>
  <c r="L285" i="1"/>
  <c r="K285" i="1"/>
  <c r="A285" i="1"/>
  <c r="P284" i="1"/>
  <c r="O284" i="1"/>
  <c r="M284" i="1"/>
  <c r="L284" i="1"/>
  <c r="K284" i="1"/>
  <c r="A284" i="1"/>
  <c r="P283" i="1"/>
  <c r="O283" i="1"/>
  <c r="M283" i="1"/>
  <c r="L283" i="1"/>
  <c r="K283" i="1"/>
  <c r="A283" i="1"/>
  <c r="P282" i="1"/>
  <c r="O282" i="1"/>
  <c r="M282" i="1"/>
  <c r="L282" i="1"/>
  <c r="K282" i="1"/>
  <c r="A282" i="1"/>
  <c r="P281" i="1"/>
  <c r="O281" i="1"/>
  <c r="M281" i="1"/>
  <c r="L281" i="1"/>
  <c r="K281" i="1"/>
  <c r="A281" i="1"/>
  <c r="P280" i="1"/>
  <c r="O280" i="1"/>
  <c r="M280" i="1"/>
  <c r="L280" i="1"/>
  <c r="K280" i="1"/>
  <c r="A280" i="1"/>
  <c r="P279" i="1"/>
  <c r="O279" i="1"/>
  <c r="M279" i="1"/>
  <c r="L279" i="1"/>
  <c r="K279" i="1"/>
  <c r="A279" i="1"/>
  <c r="P278" i="1"/>
  <c r="O278" i="1"/>
  <c r="M278" i="1"/>
  <c r="L278" i="1"/>
  <c r="K278" i="1"/>
  <c r="A278" i="1"/>
  <c r="P277" i="1"/>
  <c r="O277" i="1"/>
  <c r="M277" i="1"/>
  <c r="L277" i="1"/>
  <c r="K277" i="1"/>
  <c r="A277" i="1"/>
  <c r="P276" i="1"/>
  <c r="O276" i="1"/>
  <c r="M276" i="1"/>
  <c r="L276" i="1"/>
  <c r="K276" i="1"/>
  <c r="A276" i="1"/>
  <c r="P275" i="1"/>
  <c r="O275" i="1"/>
  <c r="M275" i="1"/>
  <c r="L275" i="1"/>
  <c r="K275" i="1"/>
  <c r="A275" i="1"/>
  <c r="P274" i="1"/>
  <c r="O274" i="1"/>
  <c r="M274" i="1"/>
  <c r="L274" i="1"/>
  <c r="K274" i="1"/>
  <c r="A274" i="1"/>
  <c r="P273" i="1"/>
  <c r="O273" i="1"/>
  <c r="M273" i="1"/>
  <c r="L273" i="1"/>
  <c r="K273" i="1"/>
  <c r="A273" i="1"/>
  <c r="P272" i="1"/>
  <c r="O272" i="1"/>
  <c r="M272" i="1"/>
  <c r="L272" i="1"/>
  <c r="K272" i="1"/>
  <c r="A272" i="1"/>
  <c r="P271" i="1"/>
  <c r="O271" i="1"/>
  <c r="M271" i="1"/>
  <c r="L271" i="1"/>
  <c r="K271" i="1"/>
  <c r="A271" i="1"/>
  <c r="P270" i="1"/>
  <c r="O270" i="1"/>
  <c r="M270" i="1"/>
  <c r="L270" i="1"/>
  <c r="K270" i="1"/>
  <c r="A270" i="1"/>
  <c r="P269" i="1"/>
  <c r="O269" i="1"/>
  <c r="M269" i="1"/>
  <c r="L269" i="1"/>
  <c r="K269" i="1"/>
  <c r="A269" i="1"/>
  <c r="P268" i="1"/>
  <c r="O268" i="1"/>
  <c r="M268" i="1"/>
  <c r="L268" i="1"/>
  <c r="K268" i="1"/>
  <c r="A268" i="1"/>
  <c r="P267" i="1"/>
  <c r="O267" i="1"/>
  <c r="M267" i="1"/>
  <c r="L267" i="1"/>
  <c r="K267" i="1"/>
  <c r="A267" i="1"/>
  <c r="P266" i="1"/>
  <c r="O266" i="1"/>
  <c r="M266" i="1"/>
  <c r="L266" i="1"/>
  <c r="K266" i="1"/>
  <c r="A266" i="1"/>
  <c r="P265" i="1"/>
  <c r="O265" i="1"/>
  <c r="M265" i="1"/>
  <c r="L265" i="1"/>
  <c r="K265" i="1"/>
  <c r="A265" i="1"/>
  <c r="P264" i="1"/>
  <c r="O264" i="1"/>
  <c r="M264" i="1"/>
  <c r="L264" i="1"/>
  <c r="K264" i="1"/>
  <c r="A264" i="1"/>
  <c r="P263" i="1"/>
  <c r="O263" i="1"/>
  <c r="M263" i="1"/>
  <c r="L263" i="1"/>
  <c r="K263" i="1"/>
  <c r="A263" i="1"/>
  <c r="P262" i="1"/>
  <c r="O262" i="1"/>
  <c r="M262" i="1"/>
  <c r="L262" i="1"/>
  <c r="K262" i="1"/>
  <c r="A262" i="1"/>
  <c r="P261" i="1"/>
  <c r="O261" i="1"/>
  <c r="M261" i="1"/>
  <c r="L261" i="1"/>
  <c r="K261" i="1"/>
  <c r="A261" i="1"/>
  <c r="P260" i="1"/>
  <c r="O260" i="1"/>
  <c r="M260" i="1"/>
  <c r="L260" i="1"/>
  <c r="K260" i="1"/>
  <c r="A260" i="1"/>
  <c r="P259" i="1"/>
  <c r="O259" i="1"/>
  <c r="M259" i="1"/>
  <c r="L259" i="1"/>
  <c r="K259" i="1"/>
  <c r="A259" i="1"/>
  <c r="P258" i="1"/>
  <c r="O258" i="1"/>
  <c r="M258" i="1"/>
  <c r="L258" i="1"/>
  <c r="K258" i="1"/>
  <c r="A258" i="1"/>
  <c r="P257" i="1"/>
  <c r="O257" i="1"/>
  <c r="M257" i="1"/>
  <c r="L257" i="1"/>
  <c r="K257" i="1"/>
  <c r="A257" i="1"/>
  <c r="P256" i="1"/>
  <c r="O256" i="1"/>
  <c r="M256" i="1"/>
  <c r="L256" i="1"/>
  <c r="K256" i="1"/>
  <c r="A256" i="1"/>
  <c r="P255" i="1"/>
  <c r="O255" i="1"/>
  <c r="M255" i="1"/>
  <c r="L255" i="1"/>
  <c r="K255" i="1"/>
  <c r="A255" i="1"/>
  <c r="P254" i="1"/>
  <c r="O254" i="1"/>
  <c r="M254" i="1"/>
  <c r="L254" i="1"/>
  <c r="K254" i="1"/>
  <c r="A254" i="1"/>
  <c r="P253" i="1"/>
  <c r="O253" i="1"/>
  <c r="M253" i="1"/>
  <c r="L253" i="1"/>
  <c r="K253" i="1"/>
  <c r="A253" i="1"/>
  <c r="P252" i="1"/>
  <c r="O252" i="1"/>
  <c r="M252" i="1"/>
  <c r="L252" i="1"/>
  <c r="K252" i="1"/>
  <c r="A252" i="1"/>
  <c r="P251" i="1"/>
  <c r="O251" i="1"/>
  <c r="M251" i="1"/>
  <c r="L251" i="1"/>
  <c r="K251" i="1"/>
  <c r="A251" i="1"/>
  <c r="P250" i="1"/>
  <c r="O250" i="1"/>
  <c r="M250" i="1"/>
  <c r="L250" i="1"/>
  <c r="K250" i="1"/>
  <c r="A250" i="1"/>
  <c r="P249" i="1"/>
  <c r="O249" i="1"/>
  <c r="M249" i="1"/>
  <c r="L249" i="1"/>
  <c r="K249" i="1"/>
  <c r="A249" i="1"/>
  <c r="P248" i="1"/>
  <c r="O248" i="1"/>
  <c r="M248" i="1"/>
  <c r="L248" i="1"/>
  <c r="K248" i="1"/>
  <c r="A248" i="1"/>
  <c r="P247" i="1"/>
  <c r="O247" i="1"/>
  <c r="M247" i="1"/>
  <c r="L247" i="1"/>
  <c r="K247" i="1"/>
  <c r="A247" i="1"/>
  <c r="P246" i="1"/>
  <c r="O246" i="1"/>
  <c r="M246" i="1"/>
  <c r="L246" i="1"/>
  <c r="K246" i="1"/>
  <c r="A246" i="1"/>
  <c r="P245" i="1"/>
  <c r="O245" i="1"/>
  <c r="M245" i="1"/>
  <c r="L245" i="1"/>
  <c r="K245" i="1"/>
  <c r="A245" i="1"/>
  <c r="P244" i="1"/>
  <c r="O244" i="1"/>
  <c r="M244" i="1"/>
  <c r="L244" i="1"/>
  <c r="K244" i="1"/>
  <c r="A244" i="1"/>
  <c r="P243" i="1"/>
  <c r="O243" i="1"/>
  <c r="M243" i="1"/>
  <c r="L243" i="1"/>
  <c r="K243" i="1"/>
  <c r="A243" i="1"/>
  <c r="P242" i="1"/>
  <c r="O242" i="1"/>
  <c r="M242" i="1"/>
  <c r="L242" i="1"/>
  <c r="K242" i="1"/>
  <c r="A242" i="1"/>
  <c r="P241" i="1"/>
  <c r="O241" i="1"/>
  <c r="M241" i="1"/>
  <c r="L241" i="1"/>
  <c r="K241" i="1"/>
  <c r="A241" i="1"/>
  <c r="P240" i="1"/>
  <c r="O240" i="1"/>
  <c r="M240" i="1"/>
  <c r="L240" i="1"/>
  <c r="K240" i="1"/>
  <c r="A240" i="1"/>
  <c r="P239" i="1"/>
  <c r="O239" i="1"/>
  <c r="M239" i="1"/>
  <c r="L239" i="1"/>
  <c r="K239" i="1"/>
  <c r="A239" i="1"/>
  <c r="P238" i="1"/>
  <c r="O238" i="1"/>
  <c r="M238" i="1"/>
  <c r="L238" i="1"/>
  <c r="K238" i="1"/>
  <c r="A238" i="1"/>
  <c r="P237" i="1"/>
  <c r="O237" i="1"/>
  <c r="M237" i="1"/>
  <c r="L237" i="1"/>
  <c r="K237" i="1"/>
  <c r="A237" i="1"/>
  <c r="P236" i="1"/>
  <c r="O236" i="1"/>
  <c r="M236" i="1"/>
  <c r="L236" i="1"/>
  <c r="K236" i="1"/>
  <c r="A236" i="1"/>
  <c r="P235" i="1"/>
  <c r="O235" i="1"/>
  <c r="M235" i="1"/>
  <c r="L235" i="1"/>
  <c r="K235" i="1"/>
  <c r="A235" i="1"/>
  <c r="P234" i="1"/>
  <c r="O234" i="1"/>
  <c r="M234" i="1"/>
  <c r="L234" i="1"/>
  <c r="K234" i="1"/>
  <c r="A234" i="1"/>
  <c r="P233" i="1"/>
  <c r="O233" i="1"/>
  <c r="M233" i="1"/>
  <c r="L233" i="1"/>
  <c r="K233" i="1"/>
  <c r="A233" i="1"/>
  <c r="P232" i="1"/>
  <c r="O232" i="1"/>
  <c r="M232" i="1"/>
  <c r="L232" i="1"/>
  <c r="K232" i="1"/>
  <c r="A232" i="1"/>
  <c r="P231" i="1"/>
  <c r="O231" i="1"/>
  <c r="M231" i="1"/>
  <c r="L231" i="1"/>
  <c r="K231" i="1"/>
  <c r="A231" i="1"/>
  <c r="P230" i="1"/>
  <c r="O230" i="1"/>
  <c r="M230" i="1"/>
  <c r="L230" i="1"/>
  <c r="K230" i="1"/>
  <c r="A230" i="1"/>
  <c r="P229" i="1"/>
  <c r="O229" i="1"/>
  <c r="M229" i="1"/>
  <c r="L229" i="1"/>
  <c r="K229" i="1"/>
  <c r="A229" i="1"/>
  <c r="P228" i="1"/>
  <c r="O228" i="1"/>
  <c r="M228" i="1"/>
  <c r="L228" i="1"/>
  <c r="K228" i="1"/>
  <c r="A228" i="1"/>
  <c r="P227" i="1"/>
  <c r="O227" i="1"/>
  <c r="M227" i="1"/>
  <c r="L227" i="1"/>
  <c r="K227" i="1"/>
  <c r="A227" i="1"/>
  <c r="P226" i="1"/>
  <c r="O226" i="1"/>
  <c r="M226" i="1"/>
  <c r="L226" i="1"/>
  <c r="K226" i="1"/>
  <c r="A226" i="1"/>
  <c r="P225" i="1"/>
  <c r="O225" i="1"/>
  <c r="M225" i="1"/>
  <c r="L225" i="1"/>
  <c r="K225" i="1"/>
  <c r="A225" i="1"/>
  <c r="P224" i="1"/>
  <c r="O224" i="1"/>
  <c r="M224" i="1"/>
  <c r="L224" i="1"/>
  <c r="K224" i="1"/>
  <c r="A224" i="1"/>
  <c r="P223" i="1"/>
  <c r="O223" i="1"/>
  <c r="M223" i="1"/>
  <c r="L223" i="1"/>
  <c r="K223" i="1"/>
  <c r="A223" i="1"/>
  <c r="P222" i="1"/>
  <c r="O222" i="1"/>
  <c r="M222" i="1"/>
  <c r="L222" i="1"/>
  <c r="K222" i="1"/>
  <c r="A222" i="1"/>
  <c r="P221" i="1"/>
  <c r="O221" i="1"/>
  <c r="M221" i="1"/>
  <c r="L221" i="1"/>
  <c r="K221" i="1"/>
  <c r="A221" i="1"/>
  <c r="P220" i="1"/>
  <c r="O220" i="1"/>
  <c r="M220" i="1"/>
  <c r="L220" i="1"/>
  <c r="K220" i="1"/>
  <c r="A220" i="1"/>
  <c r="P219" i="1"/>
  <c r="O219" i="1"/>
  <c r="M219" i="1"/>
  <c r="L219" i="1"/>
  <c r="K219" i="1"/>
  <c r="A219" i="1"/>
  <c r="P218" i="1"/>
  <c r="O218" i="1"/>
  <c r="M218" i="1"/>
  <c r="L218" i="1"/>
  <c r="K218" i="1"/>
  <c r="A218" i="1"/>
  <c r="P217" i="1"/>
  <c r="O217" i="1"/>
  <c r="M217" i="1"/>
  <c r="L217" i="1"/>
  <c r="K217" i="1"/>
  <c r="A217" i="1"/>
  <c r="P216" i="1"/>
  <c r="O216" i="1"/>
  <c r="M216" i="1"/>
  <c r="L216" i="1"/>
  <c r="K216" i="1"/>
  <c r="A216" i="1"/>
  <c r="P215" i="1"/>
  <c r="O215" i="1"/>
  <c r="M215" i="1"/>
  <c r="L215" i="1"/>
  <c r="K215" i="1"/>
  <c r="A215" i="1"/>
  <c r="P214" i="1"/>
  <c r="O214" i="1"/>
  <c r="M214" i="1"/>
  <c r="L214" i="1"/>
  <c r="K214" i="1"/>
  <c r="A214" i="1"/>
  <c r="P213" i="1"/>
  <c r="O213" i="1"/>
  <c r="M213" i="1"/>
  <c r="L213" i="1"/>
  <c r="K213" i="1"/>
  <c r="A213" i="1"/>
  <c r="P212" i="1"/>
  <c r="O212" i="1"/>
  <c r="M212" i="1"/>
  <c r="L212" i="1"/>
  <c r="K212" i="1"/>
  <c r="A212" i="1"/>
  <c r="P211" i="1"/>
  <c r="O211" i="1"/>
  <c r="M211" i="1"/>
  <c r="L211" i="1"/>
  <c r="K211" i="1"/>
  <c r="A211" i="1"/>
  <c r="P210" i="1"/>
  <c r="O210" i="1"/>
  <c r="M210" i="1"/>
  <c r="L210" i="1"/>
  <c r="K210" i="1"/>
  <c r="A210" i="1"/>
  <c r="P209" i="1"/>
  <c r="O209" i="1"/>
  <c r="M209" i="1"/>
  <c r="L209" i="1"/>
  <c r="K209" i="1"/>
  <c r="A209" i="1"/>
  <c r="P208" i="1"/>
  <c r="O208" i="1"/>
  <c r="M208" i="1"/>
  <c r="L208" i="1"/>
  <c r="K208" i="1"/>
  <c r="A208" i="1"/>
  <c r="P207" i="1"/>
  <c r="O207" i="1"/>
  <c r="M207" i="1"/>
  <c r="L207" i="1"/>
  <c r="K207" i="1"/>
  <c r="A207" i="1"/>
  <c r="P206" i="1"/>
  <c r="O206" i="1"/>
  <c r="M206" i="1"/>
  <c r="L206" i="1"/>
  <c r="K206" i="1"/>
  <c r="A206" i="1"/>
  <c r="P205" i="1"/>
  <c r="O205" i="1"/>
  <c r="M205" i="1"/>
  <c r="L205" i="1"/>
  <c r="K205" i="1"/>
  <c r="A205" i="1"/>
  <c r="P204" i="1"/>
  <c r="O204" i="1"/>
  <c r="M204" i="1"/>
  <c r="L204" i="1"/>
  <c r="K204" i="1"/>
  <c r="A204" i="1"/>
  <c r="P203" i="1"/>
  <c r="O203" i="1"/>
  <c r="M203" i="1"/>
  <c r="L203" i="1"/>
  <c r="K203" i="1"/>
  <c r="A203" i="1"/>
  <c r="P202" i="1"/>
  <c r="O202" i="1"/>
  <c r="M202" i="1"/>
  <c r="L202" i="1"/>
  <c r="K202" i="1"/>
  <c r="A202" i="1"/>
  <c r="P201" i="1"/>
  <c r="O201" i="1"/>
  <c r="M201" i="1"/>
  <c r="L201" i="1"/>
  <c r="K201" i="1"/>
  <c r="A201" i="1"/>
  <c r="P200" i="1"/>
  <c r="O200" i="1"/>
  <c r="M200" i="1"/>
  <c r="L200" i="1"/>
  <c r="K200" i="1"/>
  <c r="A200" i="1"/>
  <c r="P199" i="1"/>
  <c r="O199" i="1"/>
  <c r="M199" i="1"/>
  <c r="L199" i="1"/>
  <c r="K199" i="1"/>
  <c r="A199" i="1"/>
  <c r="P198" i="1"/>
  <c r="O198" i="1"/>
  <c r="M198" i="1"/>
  <c r="L198" i="1"/>
  <c r="K198" i="1"/>
  <c r="A198" i="1"/>
  <c r="P197" i="1"/>
  <c r="O197" i="1"/>
  <c r="M197" i="1"/>
  <c r="L197" i="1"/>
  <c r="K197" i="1"/>
  <c r="A197" i="1"/>
  <c r="P196" i="1"/>
  <c r="O196" i="1"/>
  <c r="M196" i="1"/>
  <c r="L196" i="1"/>
  <c r="K196" i="1"/>
  <c r="A196" i="1"/>
  <c r="P195" i="1"/>
  <c r="O195" i="1"/>
  <c r="M195" i="1"/>
  <c r="L195" i="1"/>
  <c r="K195" i="1"/>
  <c r="A195" i="1"/>
  <c r="P194" i="1"/>
  <c r="O194" i="1"/>
  <c r="M194" i="1"/>
  <c r="L194" i="1"/>
  <c r="K194" i="1"/>
  <c r="A194" i="1"/>
  <c r="P193" i="1"/>
  <c r="O193" i="1"/>
  <c r="M193" i="1"/>
  <c r="L193" i="1"/>
  <c r="K193" i="1"/>
  <c r="A193" i="1"/>
  <c r="P192" i="1"/>
  <c r="O192" i="1"/>
  <c r="M192" i="1"/>
  <c r="L192" i="1"/>
  <c r="K192" i="1"/>
  <c r="A192" i="1"/>
  <c r="P191" i="1"/>
  <c r="O191" i="1"/>
  <c r="M191" i="1"/>
  <c r="L191" i="1"/>
  <c r="K191" i="1"/>
  <c r="A191" i="1"/>
  <c r="P190" i="1"/>
  <c r="O190" i="1"/>
  <c r="M190" i="1"/>
  <c r="L190" i="1"/>
  <c r="K190" i="1"/>
  <c r="A190" i="1"/>
  <c r="P189" i="1"/>
  <c r="O189" i="1"/>
  <c r="M189" i="1"/>
  <c r="L189" i="1"/>
  <c r="K189" i="1"/>
  <c r="A189" i="1"/>
  <c r="P188" i="1"/>
  <c r="O188" i="1"/>
  <c r="M188" i="1"/>
  <c r="L188" i="1"/>
  <c r="K188" i="1"/>
  <c r="A188" i="1"/>
  <c r="P187" i="1"/>
  <c r="O187" i="1"/>
  <c r="M187" i="1"/>
  <c r="L187" i="1"/>
  <c r="K187" i="1"/>
  <c r="A187" i="1"/>
  <c r="P186" i="1"/>
  <c r="O186" i="1"/>
  <c r="M186" i="1"/>
  <c r="L186" i="1"/>
  <c r="K186" i="1"/>
  <c r="A186" i="1"/>
  <c r="P185" i="1"/>
  <c r="O185" i="1"/>
  <c r="M185" i="1"/>
  <c r="L185" i="1"/>
  <c r="K185" i="1"/>
  <c r="A185" i="1"/>
  <c r="P184" i="1"/>
  <c r="O184" i="1"/>
  <c r="M184" i="1"/>
  <c r="L184" i="1"/>
  <c r="K184" i="1"/>
  <c r="A184" i="1"/>
  <c r="P183" i="1"/>
  <c r="O183" i="1"/>
  <c r="M183" i="1"/>
  <c r="L183" i="1"/>
  <c r="K183" i="1"/>
  <c r="A183" i="1"/>
  <c r="P182" i="1"/>
  <c r="O182" i="1"/>
  <c r="M182" i="1"/>
  <c r="L182" i="1"/>
  <c r="K182" i="1"/>
  <c r="A182" i="1"/>
  <c r="P181" i="1"/>
  <c r="O181" i="1"/>
  <c r="M181" i="1"/>
  <c r="L181" i="1"/>
  <c r="K181" i="1"/>
  <c r="A181" i="1"/>
  <c r="P180" i="1"/>
  <c r="O180" i="1"/>
  <c r="M180" i="1"/>
  <c r="L180" i="1"/>
  <c r="K180" i="1"/>
  <c r="A180" i="1"/>
  <c r="P179" i="1"/>
  <c r="O179" i="1"/>
  <c r="M179" i="1"/>
  <c r="L179" i="1"/>
  <c r="K179" i="1"/>
  <c r="A179" i="1"/>
  <c r="P178" i="1"/>
  <c r="O178" i="1"/>
  <c r="M178" i="1"/>
  <c r="L178" i="1"/>
  <c r="K178" i="1"/>
  <c r="A178" i="1"/>
  <c r="P177" i="1"/>
  <c r="O177" i="1"/>
  <c r="M177" i="1"/>
  <c r="L177" i="1"/>
  <c r="K177" i="1"/>
  <c r="A177" i="1"/>
  <c r="P176" i="1"/>
  <c r="O176" i="1"/>
  <c r="M176" i="1"/>
  <c r="L176" i="1"/>
  <c r="K176" i="1"/>
  <c r="A176" i="1"/>
  <c r="P175" i="1"/>
  <c r="O175" i="1"/>
  <c r="M175" i="1"/>
  <c r="L175" i="1"/>
  <c r="K175" i="1"/>
  <c r="A175" i="1"/>
  <c r="P174" i="1"/>
  <c r="O174" i="1"/>
  <c r="M174" i="1"/>
  <c r="L174" i="1"/>
  <c r="K174" i="1"/>
  <c r="A174" i="1"/>
  <c r="P173" i="1"/>
  <c r="O173" i="1"/>
  <c r="M173" i="1"/>
  <c r="L173" i="1"/>
  <c r="K173" i="1"/>
  <c r="A173" i="1"/>
  <c r="P172" i="1"/>
  <c r="O172" i="1"/>
  <c r="M172" i="1"/>
  <c r="L172" i="1"/>
  <c r="K172" i="1"/>
  <c r="A172" i="1"/>
  <c r="P171" i="1"/>
  <c r="O171" i="1"/>
  <c r="M171" i="1"/>
  <c r="L171" i="1"/>
  <c r="K171" i="1"/>
  <c r="A171" i="1"/>
  <c r="P170" i="1"/>
  <c r="O170" i="1"/>
  <c r="M170" i="1"/>
  <c r="L170" i="1"/>
  <c r="K170" i="1"/>
  <c r="A170" i="1"/>
  <c r="P169" i="1"/>
  <c r="O169" i="1"/>
  <c r="M169" i="1"/>
  <c r="L169" i="1"/>
  <c r="K169" i="1"/>
  <c r="A169" i="1"/>
  <c r="P168" i="1"/>
  <c r="O168" i="1"/>
  <c r="M168" i="1"/>
  <c r="L168" i="1"/>
  <c r="K168" i="1"/>
  <c r="A168" i="1"/>
  <c r="P167" i="1"/>
  <c r="O167" i="1"/>
  <c r="M167" i="1"/>
  <c r="L167" i="1"/>
  <c r="K167" i="1"/>
  <c r="A167" i="1"/>
  <c r="P166" i="1"/>
  <c r="O166" i="1"/>
  <c r="M166" i="1"/>
  <c r="L166" i="1"/>
  <c r="K166" i="1"/>
  <c r="A166" i="1"/>
  <c r="P165" i="1"/>
  <c r="O165" i="1"/>
  <c r="M165" i="1"/>
  <c r="L165" i="1"/>
  <c r="K165" i="1"/>
  <c r="A165" i="1"/>
  <c r="P164" i="1"/>
  <c r="O164" i="1"/>
  <c r="M164" i="1"/>
  <c r="L164" i="1"/>
  <c r="K164" i="1"/>
  <c r="A164" i="1"/>
  <c r="P163" i="1"/>
  <c r="O163" i="1"/>
  <c r="M163" i="1"/>
  <c r="L163" i="1"/>
  <c r="K163" i="1"/>
  <c r="A163" i="1"/>
  <c r="P162" i="1"/>
  <c r="O162" i="1"/>
  <c r="M162" i="1"/>
  <c r="L162" i="1"/>
  <c r="K162" i="1"/>
  <c r="A162" i="1"/>
  <c r="P161" i="1"/>
  <c r="O161" i="1"/>
  <c r="M161" i="1"/>
  <c r="L161" i="1"/>
  <c r="K161" i="1"/>
  <c r="A161" i="1"/>
  <c r="P160" i="1"/>
  <c r="O160" i="1"/>
  <c r="M160" i="1"/>
  <c r="L160" i="1"/>
  <c r="K160" i="1"/>
  <c r="A160" i="1"/>
  <c r="P159" i="1"/>
  <c r="O159" i="1"/>
  <c r="M159" i="1"/>
  <c r="L159" i="1"/>
  <c r="K159" i="1"/>
  <c r="A159" i="1"/>
  <c r="P158" i="1"/>
  <c r="O158" i="1"/>
  <c r="M158" i="1"/>
  <c r="L158" i="1"/>
  <c r="K158" i="1"/>
  <c r="A158" i="1"/>
  <c r="P157" i="1"/>
  <c r="O157" i="1"/>
  <c r="M157" i="1"/>
  <c r="L157" i="1"/>
  <c r="K157" i="1"/>
  <c r="A157" i="1"/>
  <c r="P156" i="1"/>
  <c r="O156" i="1"/>
  <c r="M156" i="1"/>
  <c r="L156" i="1"/>
  <c r="K156" i="1"/>
  <c r="A156" i="1"/>
  <c r="P155" i="1"/>
  <c r="O155" i="1"/>
  <c r="M155" i="1"/>
  <c r="L155" i="1"/>
  <c r="K155" i="1"/>
  <c r="A155" i="1"/>
  <c r="P154" i="1"/>
  <c r="O154" i="1"/>
  <c r="M154" i="1"/>
  <c r="L154" i="1"/>
  <c r="K154" i="1"/>
  <c r="A154" i="1"/>
  <c r="P153" i="1"/>
  <c r="O153" i="1"/>
  <c r="M153" i="1"/>
  <c r="L153" i="1"/>
  <c r="K153" i="1"/>
  <c r="A153" i="1"/>
  <c r="P152" i="1"/>
  <c r="O152" i="1"/>
  <c r="M152" i="1"/>
  <c r="L152" i="1"/>
  <c r="K152" i="1"/>
  <c r="A152" i="1"/>
  <c r="P151" i="1"/>
  <c r="O151" i="1"/>
  <c r="M151" i="1"/>
  <c r="L151" i="1"/>
  <c r="K151" i="1"/>
  <c r="A151" i="1"/>
  <c r="P150" i="1"/>
  <c r="O150" i="1"/>
  <c r="M150" i="1"/>
  <c r="L150" i="1"/>
  <c r="K150" i="1"/>
  <c r="A150" i="1"/>
  <c r="P149" i="1"/>
  <c r="O149" i="1"/>
  <c r="M149" i="1"/>
  <c r="L149" i="1"/>
  <c r="K149" i="1"/>
  <c r="A149" i="1"/>
  <c r="P148" i="1"/>
  <c r="O148" i="1"/>
  <c r="M148" i="1"/>
  <c r="L148" i="1"/>
  <c r="K148" i="1"/>
  <c r="A148" i="1"/>
  <c r="P147" i="1"/>
  <c r="O147" i="1"/>
  <c r="M147" i="1"/>
  <c r="L147" i="1"/>
  <c r="K147" i="1"/>
  <c r="A147" i="1"/>
  <c r="P146" i="1"/>
  <c r="O146" i="1"/>
  <c r="M146" i="1"/>
  <c r="L146" i="1"/>
  <c r="K146" i="1"/>
  <c r="A146" i="1"/>
  <c r="P145" i="1"/>
  <c r="O145" i="1"/>
  <c r="M145" i="1"/>
  <c r="L145" i="1"/>
  <c r="K145" i="1"/>
  <c r="A145" i="1"/>
  <c r="P144" i="1"/>
  <c r="O144" i="1"/>
  <c r="M144" i="1"/>
  <c r="L144" i="1"/>
  <c r="K144" i="1"/>
  <c r="A144" i="1"/>
  <c r="P143" i="1"/>
  <c r="O143" i="1"/>
  <c r="M143" i="1"/>
  <c r="L143" i="1"/>
  <c r="K143" i="1"/>
  <c r="A143" i="1"/>
  <c r="P142" i="1"/>
  <c r="O142" i="1"/>
  <c r="M142" i="1"/>
  <c r="L142" i="1"/>
  <c r="K142" i="1"/>
  <c r="A142" i="1"/>
  <c r="P141" i="1"/>
  <c r="O141" i="1"/>
  <c r="M141" i="1"/>
  <c r="L141" i="1"/>
  <c r="K141" i="1"/>
  <c r="A141" i="1"/>
  <c r="P140" i="1"/>
  <c r="O140" i="1"/>
  <c r="M140" i="1"/>
  <c r="L140" i="1"/>
  <c r="K140" i="1"/>
  <c r="A140" i="1"/>
  <c r="P139" i="1"/>
  <c r="O139" i="1"/>
  <c r="M139" i="1"/>
  <c r="L139" i="1"/>
  <c r="K139" i="1"/>
  <c r="A139" i="1"/>
  <c r="P138" i="1"/>
  <c r="O138" i="1"/>
  <c r="M138" i="1"/>
  <c r="L138" i="1"/>
  <c r="K138" i="1"/>
  <c r="A138" i="1"/>
  <c r="P137" i="1"/>
  <c r="O137" i="1"/>
  <c r="M137" i="1"/>
  <c r="L137" i="1"/>
  <c r="K137" i="1"/>
  <c r="A137" i="1"/>
  <c r="P136" i="1"/>
  <c r="O136" i="1"/>
  <c r="M136" i="1"/>
  <c r="L136" i="1"/>
  <c r="K136" i="1"/>
  <c r="A136" i="1"/>
  <c r="P133" i="1"/>
  <c r="O133" i="1"/>
  <c r="M133" i="1"/>
  <c r="L133" i="1"/>
  <c r="K133" i="1"/>
  <c r="A133" i="1"/>
  <c r="P132" i="1"/>
  <c r="O132" i="1"/>
  <c r="M132" i="1"/>
  <c r="L132" i="1"/>
  <c r="K132" i="1"/>
  <c r="A132" i="1"/>
  <c r="P131" i="1"/>
  <c r="O131" i="1"/>
  <c r="M131" i="1"/>
  <c r="L131" i="1"/>
  <c r="K131" i="1"/>
  <c r="A131" i="1"/>
  <c r="P130" i="1"/>
  <c r="O130" i="1"/>
  <c r="M130" i="1"/>
  <c r="L130" i="1"/>
  <c r="K130" i="1"/>
  <c r="A130" i="1"/>
  <c r="P129" i="1"/>
  <c r="O129" i="1"/>
  <c r="M129" i="1"/>
  <c r="L129" i="1"/>
  <c r="K129" i="1"/>
  <c r="A129" i="1"/>
  <c r="P128" i="1"/>
  <c r="O128" i="1"/>
  <c r="M128" i="1"/>
  <c r="L128" i="1"/>
  <c r="K128" i="1"/>
  <c r="A128" i="1"/>
  <c r="P127" i="1"/>
  <c r="O127" i="1"/>
  <c r="M127" i="1"/>
  <c r="L127" i="1"/>
  <c r="K127" i="1"/>
  <c r="A127" i="1"/>
  <c r="P126" i="1"/>
  <c r="O126" i="1"/>
  <c r="M126" i="1"/>
  <c r="L126" i="1"/>
  <c r="K126" i="1"/>
  <c r="A126" i="1"/>
  <c r="P125" i="1"/>
  <c r="O125" i="1"/>
  <c r="M125" i="1"/>
  <c r="L125" i="1"/>
  <c r="K125" i="1"/>
  <c r="A125" i="1"/>
  <c r="P124" i="1"/>
  <c r="O124" i="1"/>
  <c r="M124" i="1"/>
  <c r="L124" i="1"/>
  <c r="K124" i="1"/>
  <c r="A124" i="1"/>
  <c r="P123" i="1"/>
  <c r="O123" i="1"/>
  <c r="M123" i="1"/>
  <c r="L123" i="1"/>
  <c r="K123" i="1"/>
  <c r="A123" i="1"/>
  <c r="P122" i="1"/>
  <c r="O122" i="1"/>
  <c r="M122" i="1"/>
  <c r="L122" i="1"/>
  <c r="K122" i="1"/>
  <c r="A122" i="1"/>
  <c r="P121" i="1"/>
  <c r="O121" i="1"/>
  <c r="M121" i="1"/>
  <c r="L121" i="1"/>
  <c r="K121" i="1"/>
  <c r="A121" i="1"/>
  <c r="P120" i="1"/>
  <c r="O120" i="1"/>
  <c r="M120" i="1"/>
  <c r="L120" i="1"/>
  <c r="K120" i="1"/>
  <c r="A120" i="1"/>
  <c r="P119" i="1"/>
  <c r="O119" i="1"/>
  <c r="M119" i="1"/>
  <c r="L119" i="1"/>
  <c r="K119" i="1"/>
  <c r="A119" i="1"/>
  <c r="P118" i="1"/>
  <c r="O118" i="1"/>
  <c r="M118" i="1"/>
  <c r="L118" i="1"/>
  <c r="K118" i="1"/>
  <c r="A118" i="1"/>
  <c r="P117" i="1"/>
  <c r="O117" i="1"/>
  <c r="M117" i="1"/>
  <c r="L117" i="1"/>
  <c r="K117" i="1"/>
  <c r="A117" i="1"/>
  <c r="P116" i="1"/>
  <c r="O116" i="1"/>
  <c r="M116" i="1"/>
  <c r="L116" i="1"/>
  <c r="K116" i="1"/>
  <c r="A116" i="1"/>
  <c r="P115" i="1"/>
  <c r="O115" i="1"/>
  <c r="M115" i="1"/>
  <c r="L115" i="1"/>
  <c r="K115" i="1"/>
  <c r="A115" i="1"/>
  <c r="P114" i="1"/>
  <c r="O114" i="1"/>
  <c r="M114" i="1"/>
  <c r="L114" i="1"/>
  <c r="K114" i="1"/>
  <c r="A114" i="1"/>
  <c r="P113" i="1"/>
  <c r="O113" i="1"/>
  <c r="M113" i="1"/>
  <c r="L113" i="1"/>
  <c r="K113" i="1"/>
  <c r="A113" i="1"/>
  <c r="P112" i="1"/>
  <c r="O112" i="1"/>
  <c r="M112" i="1"/>
  <c r="L112" i="1"/>
  <c r="K112" i="1"/>
  <c r="A112" i="1"/>
  <c r="P111" i="1"/>
  <c r="O111" i="1"/>
  <c r="M111" i="1"/>
  <c r="L111" i="1"/>
  <c r="K111" i="1"/>
  <c r="A111" i="1"/>
  <c r="P110" i="1"/>
  <c r="O110" i="1"/>
  <c r="M110" i="1"/>
  <c r="L110" i="1"/>
  <c r="K110" i="1"/>
  <c r="A110" i="1"/>
  <c r="P109" i="1"/>
  <c r="O109" i="1"/>
  <c r="M109" i="1"/>
  <c r="L109" i="1"/>
  <c r="K109" i="1"/>
  <c r="A109" i="1"/>
  <c r="P108" i="1"/>
  <c r="O108" i="1"/>
  <c r="M108" i="1"/>
  <c r="L108" i="1"/>
  <c r="K108" i="1"/>
  <c r="A108" i="1"/>
  <c r="P107" i="1"/>
  <c r="O107" i="1"/>
  <c r="M107" i="1"/>
  <c r="L107" i="1"/>
  <c r="K107" i="1"/>
  <c r="A107" i="1"/>
  <c r="P106" i="1"/>
  <c r="O106" i="1"/>
  <c r="M106" i="1"/>
  <c r="L106" i="1"/>
  <c r="K106" i="1"/>
  <c r="A106" i="1"/>
  <c r="P105" i="1"/>
  <c r="O105" i="1"/>
  <c r="M105" i="1"/>
  <c r="L105" i="1"/>
  <c r="K105" i="1"/>
  <c r="A105" i="1"/>
  <c r="P104" i="1"/>
  <c r="O104" i="1"/>
  <c r="M104" i="1"/>
  <c r="L104" i="1"/>
  <c r="K104" i="1"/>
  <c r="A104" i="1"/>
  <c r="P103" i="1"/>
  <c r="O103" i="1"/>
  <c r="M103" i="1"/>
  <c r="L103" i="1"/>
  <c r="K103" i="1"/>
  <c r="A103" i="1"/>
  <c r="P102" i="1"/>
  <c r="O102" i="1"/>
  <c r="M102" i="1"/>
  <c r="L102" i="1"/>
  <c r="K102" i="1"/>
  <c r="A102" i="1"/>
  <c r="P101" i="1"/>
  <c r="O101" i="1"/>
  <c r="M101" i="1"/>
  <c r="L101" i="1"/>
  <c r="K101" i="1"/>
  <c r="A101" i="1"/>
  <c r="P100" i="1"/>
  <c r="O100" i="1"/>
  <c r="M100" i="1"/>
  <c r="L100" i="1"/>
  <c r="K100" i="1"/>
  <c r="A100" i="1"/>
  <c r="P99" i="1"/>
  <c r="O99" i="1"/>
  <c r="M99" i="1"/>
  <c r="L99" i="1"/>
  <c r="K99" i="1"/>
  <c r="A99" i="1"/>
  <c r="P98" i="1"/>
  <c r="O98" i="1"/>
  <c r="M98" i="1"/>
  <c r="L98" i="1"/>
  <c r="K98" i="1"/>
  <c r="A98" i="1"/>
  <c r="P97" i="1"/>
  <c r="O97" i="1"/>
  <c r="M97" i="1"/>
  <c r="L97" i="1"/>
  <c r="K97" i="1"/>
  <c r="A97" i="1"/>
  <c r="P96" i="1"/>
  <c r="O96" i="1"/>
  <c r="M96" i="1"/>
  <c r="L96" i="1"/>
  <c r="K96" i="1"/>
  <c r="A96" i="1"/>
  <c r="P95" i="1"/>
  <c r="O95" i="1"/>
  <c r="M95" i="1"/>
  <c r="L95" i="1"/>
  <c r="K95" i="1"/>
  <c r="A95" i="1"/>
  <c r="P94" i="1"/>
  <c r="O94" i="1"/>
  <c r="M94" i="1"/>
  <c r="L94" i="1"/>
  <c r="K94" i="1"/>
  <c r="A94" i="1"/>
  <c r="P93" i="1"/>
  <c r="O93" i="1"/>
  <c r="M93" i="1"/>
  <c r="L93" i="1"/>
  <c r="K93" i="1"/>
  <c r="A93" i="1"/>
  <c r="P92" i="1"/>
  <c r="O92" i="1"/>
  <c r="M92" i="1"/>
  <c r="L92" i="1"/>
  <c r="K92" i="1"/>
  <c r="A92" i="1"/>
  <c r="P91" i="1"/>
  <c r="O91" i="1"/>
  <c r="M91" i="1"/>
  <c r="L91" i="1"/>
  <c r="K91" i="1"/>
  <c r="A91" i="1"/>
  <c r="P90" i="1"/>
  <c r="O90" i="1"/>
  <c r="M90" i="1"/>
  <c r="L90" i="1"/>
  <c r="K90" i="1"/>
  <c r="A90" i="1"/>
  <c r="P89" i="1"/>
  <c r="O89" i="1"/>
  <c r="M89" i="1"/>
  <c r="L89" i="1"/>
  <c r="K89" i="1"/>
  <c r="A89" i="1"/>
  <c r="P88" i="1"/>
  <c r="O88" i="1"/>
  <c r="M88" i="1"/>
  <c r="L88" i="1"/>
  <c r="K88" i="1"/>
  <c r="A88" i="1"/>
  <c r="P87" i="1"/>
  <c r="O87" i="1"/>
  <c r="M87" i="1"/>
  <c r="L87" i="1"/>
  <c r="K87" i="1"/>
  <c r="A87" i="1"/>
  <c r="P86" i="1"/>
  <c r="O86" i="1"/>
  <c r="M86" i="1"/>
  <c r="L86" i="1"/>
  <c r="K86" i="1"/>
  <c r="A86" i="1"/>
  <c r="P85" i="1"/>
  <c r="O85" i="1"/>
  <c r="M85" i="1"/>
  <c r="L85" i="1"/>
  <c r="K85" i="1"/>
  <c r="A85" i="1"/>
  <c r="P84" i="1"/>
  <c r="O84" i="1"/>
  <c r="M84" i="1"/>
  <c r="L84" i="1"/>
  <c r="K84" i="1"/>
  <c r="A84" i="1"/>
  <c r="P83" i="1"/>
  <c r="O83" i="1"/>
  <c r="M83" i="1"/>
  <c r="L83" i="1"/>
  <c r="K83" i="1"/>
  <c r="A83" i="1"/>
  <c r="P82" i="1"/>
  <c r="O82" i="1"/>
  <c r="M82" i="1"/>
  <c r="L82" i="1"/>
  <c r="K82" i="1"/>
  <c r="A82" i="1"/>
  <c r="P81" i="1"/>
  <c r="O81" i="1"/>
  <c r="M81" i="1"/>
  <c r="L81" i="1"/>
  <c r="K81" i="1"/>
  <c r="A81" i="1"/>
  <c r="P80" i="1"/>
  <c r="O80" i="1"/>
  <c r="M80" i="1"/>
  <c r="L80" i="1"/>
  <c r="K80" i="1"/>
  <c r="A80" i="1"/>
  <c r="P79" i="1"/>
  <c r="O79" i="1"/>
  <c r="M79" i="1"/>
  <c r="L79" i="1"/>
  <c r="K79" i="1"/>
  <c r="A79" i="1"/>
  <c r="P78" i="1"/>
  <c r="O78" i="1"/>
  <c r="M78" i="1"/>
  <c r="L78" i="1"/>
  <c r="K78" i="1"/>
  <c r="A78" i="1"/>
  <c r="P77" i="1"/>
  <c r="O77" i="1"/>
  <c r="M77" i="1"/>
  <c r="L77" i="1"/>
  <c r="K77" i="1"/>
  <c r="A77" i="1"/>
  <c r="P76" i="1"/>
  <c r="O76" i="1"/>
  <c r="M76" i="1"/>
  <c r="L76" i="1"/>
  <c r="K76" i="1"/>
  <c r="A76" i="1"/>
  <c r="P75" i="1"/>
  <c r="O75" i="1"/>
  <c r="M75" i="1"/>
  <c r="L75" i="1"/>
  <c r="K75" i="1"/>
  <c r="A75" i="1"/>
  <c r="P74" i="1"/>
  <c r="O74" i="1"/>
  <c r="M74" i="1"/>
  <c r="L74" i="1"/>
  <c r="K74" i="1"/>
  <c r="A74" i="1"/>
  <c r="P73" i="1"/>
  <c r="O73" i="1"/>
  <c r="M73" i="1"/>
  <c r="L73" i="1"/>
  <c r="K73" i="1"/>
  <c r="A73" i="1"/>
  <c r="P72" i="1"/>
  <c r="O72" i="1"/>
  <c r="M72" i="1"/>
  <c r="L72" i="1"/>
  <c r="K72" i="1"/>
  <c r="A72" i="1"/>
  <c r="P71" i="1"/>
  <c r="O71" i="1"/>
  <c r="M71" i="1"/>
  <c r="L71" i="1"/>
  <c r="K71" i="1"/>
  <c r="A71" i="1"/>
  <c r="P70" i="1"/>
  <c r="O70" i="1"/>
  <c r="M70" i="1"/>
  <c r="L70" i="1"/>
  <c r="K70" i="1"/>
  <c r="A70" i="1"/>
  <c r="P69" i="1"/>
  <c r="O69" i="1"/>
  <c r="M69" i="1"/>
  <c r="L69" i="1"/>
  <c r="K69" i="1"/>
  <c r="A69" i="1"/>
  <c r="P68" i="1"/>
  <c r="O68" i="1"/>
  <c r="M68" i="1"/>
  <c r="L68" i="1"/>
  <c r="K68" i="1"/>
  <c r="A68" i="1"/>
  <c r="P67" i="1"/>
  <c r="O67" i="1"/>
  <c r="M67" i="1"/>
  <c r="L67" i="1"/>
  <c r="K67" i="1"/>
  <c r="A67" i="1"/>
  <c r="P66" i="1"/>
  <c r="O66" i="1"/>
  <c r="M66" i="1"/>
  <c r="L66" i="1"/>
  <c r="K66" i="1"/>
  <c r="A66" i="1"/>
  <c r="P65" i="1"/>
  <c r="O65" i="1"/>
  <c r="M65" i="1"/>
  <c r="L65" i="1"/>
  <c r="K65" i="1"/>
  <c r="A65" i="1"/>
  <c r="P64" i="1"/>
  <c r="O64" i="1"/>
  <c r="M64" i="1"/>
  <c r="L64" i="1"/>
  <c r="K64" i="1"/>
  <c r="A64" i="1"/>
  <c r="P63" i="1"/>
  <c r="O63" i="1"/>
  <c r="M63" i="1"/>
  <c r="L63" i="1"/>
  <c r="K63" i="1"/>
  <c r="A63" i="1"/>
  <c r="P62" i="1"/>
  <c r="O62" i="1"/>
  <c r="M62" i="1"/>
  <c r="L62" i="1"/>
  <c r="K62" i="1"/>
  <c r="A62" i="1"/>
  <c r="P61" i="1"/>
  <c r="O61" i="1"/>
  <c r="M61" i="1"/>
  <c r="L61" i="1"/>
  <c r="K61" i="1"/>
  <c r="A61" i="1"/>
  <c r="P60" i="1"/>
  <c r="O60" i="1"/>
  <c r="M60" i="1"/>
  <c r="L60" i="1"/>
  <c r="K60" i="1"/>
  <c r="A60" i="1"/>
  <c r="P59" i="1"/>
  <c r="O59" i="1"/>
  <c r="M59" i="1"/>
  <c r="L59" i="1"/>
  <c r="K59" i="1"/>
  <c r="A59" i="1"/>
  <c r="P58" i="1"/>
  <c r="O58" i="1"/>
  <c r="M58" i="1"/>
  <c r="L58" i="1"/>
  <c r="K58" i="1"/>
  <c r="A58" i="1"/>
  <c r="P57" i="1"/>
  <c r="O57" i="1"/>
  <c r="M57" i="1"/>
  <c r="L57" i="1"/>
  <c r="K57" i="1"/>
  <c r="A57" i="1"/>
  <c r="P56" i="1"/>
  <c r="O56" i="1"/>
  <c r="M56" i="1"/>
  <c r="L56" i="1"/>
  <c r="K56" i="1"/>
  <c r="A56" i="1"/>
  <c r="P55" i="1"/>
  <c r="O55" i="1"/>
  <c r="M55" i="1"/>
  <c r="L55" i="1"/>
  <c r="K55" i="1"/>
  <c r="A55" i="1"/>
  <c r="P54" i="1"/>
  <c r="O54" i="1"/>
  <c r="M54" i="1"/>
  <c r="L54" i="1"/>
  <c r="K54" i="1"/>
  <c r="A54" i="1"/>
  <c r="P53" i="1"/>
  <c r="O53" i="1"/>
  <c r="M53" i="1"/>
  <c r="L53" i="1"/>
  <c r="K53" i="1"/>
  <c r="A53" i="1"/>
  <c r="P52" i="1"/>
  <c r="O52" i="1"/>
  <c r="M52" i="1"/>
  <c r="L52" i="1"/>
  <c r="K52" i="1"/>
  <c r="A52" i="1"/>
  <c r="P51" i="1"/>
  <c r="O51" i="1"/>
  <c r="M51" i="1"/>
  <c r="L51" i="1"/>
  <c r="K51" i="1"/>
  <c r="A51" i="1"/>
  <c r="P50" i="1"/>
  <c r="O50" i="1"/>
  <c r="M50" i="1"/>
  <c r="L50" i="1"/>
  <c r="K50" i="1"/>
  <c r="A50" i="1"/>
  <c r="P49" i="1"/>
  <c r="O49" i="1"/>
  <c r="M49" i="1"/>
  <c r="L49" i="1"/>
  <c r="K49" i="1"/>
  <c r="A49" i="1"/>
  <c r="P48" i="1"/>
  <c r="O48" i="1"/>
  <c r="M48" i="1"/>
  <c r="L48" i="1"/>
  <c r="K48" i="1"/>
  <c r="A48" i="1"/>
  <c r="P47" i="1"/>
  <c r="O47" i="1"/>
  <c r="M47" i="1"/>
  <c r="L47" i="1"/>
  <c r="K47" i="1"/>
  <c r="A47" i="1"/>
  <c r="P46" i="1"/>
  <c r="O46" i="1"/>
  <c r="M46" i="1"/>
  <c r="L46" i="1"/>
  <c r="K46" i="1"/>
  <c r="A46" i="1"/>
  <c r="P45" i="1"/>
  <c r="O45" i="1"/>
  <c r="M45" i="1"/>
  <c r="L45" i="1"/>
  <c r="K45" i="1"/>
  <c r="A45" i="1"/>
  <c r="P44" i="1"/>
  <c r="O44" i="1"/>
  <c r="M44" i="1"/>
  <c r="L44" i="1"/>
  <c r="K44" i="1"/>
  <c r="A44" i="1"/>
  <c r="P43" i="1"/>
  <c r="O43" i="1"/>
  <c r="M43" i="1"/>
  <c r="L43" i="1"/>
  <c r="K43" i="1"/>
  <c r="A43" i="1"/>
  <c r="P42" i="1"/>
  <c r="O42" i="1"/>
  <c r="M42" i="1"/>
  <c r="L42" i="1"/>
  <c r="K42" i="1"/>
  <c r="A42" i="1"/>
  <c r="P41" i="1"/>
  <c r="O41" i="1"/>
  <c r="M41" i="1"/>
  <c r="L41" i="1"/>
  <c r="K41" i="1"/>
  <c r="A41" i="1"/>
  <c r="P40" i="1"/>
  <c r="O40" i="1"/>
  <c r="M40" i="1"/>
  <c r="L40" i="1"/>
  <c r="K40" i="1"/>
  <c r="A40" i="1"/>
  <c r="P39" i="1"/>
  <c r="O39" i="1"/>
  <c r="M39" i="1"/>
  <c r="L39" i="1"/>
  <c r="K39" i="1"/>
  <c r="A39" i="1"/>
  <c r="P38" i="1"/>
  <c r="O38" i="1"/>
  <c r="M38" i="1"/>
  <c r="L38" i="1"/>
  <c r="K38" i="1"/>
  <c r="A38" i="1"/>
  <c r="P37" i="1"/>
  <c r="O37" i="1"/>
  <c r="M37" i="1"/>
  <c r="L37" i="1"/>
  <c r="K37" i="1"/>
  <c r="A37" i="1"/>
  <c r="P35" i="1"/>
  <c r="O35" i="1"/>
  <c r="M35" i="1"/>
  <c r="L35" i="1"/>
  <c r="K35" i="1"/>
  <c r="A35" i="1"/>
  <c r="P34" i="1"/>
  <c r="O34" i="1"/>
  <c r="M34" i="1"/>
  <c r="L34" i="1"/>
  <c r="K34" i="1"/>
  <c r="A34" i="1"/>
  <c r="P33" i="1"/>
  <c r="O33" i="1"/>
  <c r="M33" i="1"/>
  <c r="L33" i="1"/>
  <c r="K33" i="1"/>
  <c r="A33" i="1"/>
  <c r="P32" i="1"/>
  <c r="O32" i="1"/>
  <c r="M32" i="1"/>
  <c r="L32" i="1"/>
  <c r="K32" i="1"/>
  <c r="A32" i="1"/>
  <c r="P31" i="1"/>
  <c r="O31" i="1"/>
  <c r="M31" i="1"/>
  <c r="L31" i="1"/>
  <c r="K31" i="1"/>
  <c r="A31" i="1"/>
  <c r="P30" i="1"/>
  <c r="O30" i="1"/>
  <c r="M30" i="1"/>
  <c r="L30" i="1"/>
  <c r="K30" i="1"/>
  <c r="A30" i="1"/>
  <c r="P29" i="1"/>
  <c r="O29" i="1"/>
  <c r="M29" i="1"/>
  <c r="L29" i="1"/>
  <c r="K29" i="1"/>
  <c r="A29" i="1"/>
  <c r="P28" i="1"/>
  <c r="O28" i="1"/>
  <c r="M28" i="1"/>
  <c r="L28" i="1"/>
  <c r="K28" i="1"/>
  <c r="A28" i="1"/>
  <c r="P27" i="1"/>
  <c r="O27" i="1"/>
  <c r="M27" i="1"/>
  <c r="L27" i="1"/>
  <c r="K27" i="1"/>
  <c r="A27" i="1"/>
  <c r="P26" i="1"/>
  <c r="O26" i="1"/>
  <c r="M26" i="1"/>
  <c r="L26" i="1"/>
  <c r="K26" i="1"/>
  <c r="A26" i="1"/>
  <c r="P25" i="1"/>
  <c r="O25" i="1"/>
  <c r="M25" i="1"/>
  <c r="L25" i="1"/>
  <c r="K25" i="1"/>
  <c r="A25" i="1"/>
  <c r="P24" i="1"/>
  <c r="O24" i="1"/>
  <c r="M24" i="1"/>
  <c r="L24" i="1"/>
  <c r="K24" i="1"/>
  <c r="A24" i="1"/>
  <c r="P23" i="1"/>
  <c r="O23" i="1"/>
  <c r="M23" i="1"/>
  <c r="L23" i="1"/>
  <c r="K23" i="1"/>
  <c r="A23" i="1"/>
  <c r="P22" i="1"/>
  <c r="O22" i="1"/>
  <c r="M22" i="1"/>
  <c r="L22" i="1"/>
  <c r="K22" i="1"/>
  <c r="A22" i="1"/>
  <c r="P21" i="1"/>
  <c r="O21" i="1"/>
  <c r="M21" i="1"/>
  <c r="L21" i="1"/>
  <c r="K21" i="1"/>
  <c r="A21" i="1"/>
  <c r="P20" i="1"/>
  <c r="O20" i="1"/>
  <c r="M20" i="1"/>
  <c r="L20" i="1"/>
  <c r="K20" i="1"/>
  <c r="A20" i="1"/>
  <c r="P19" i="1"/>
  <c r="O19" i="1"/>
  <c r="M19" i="1"/>
  <c r="L19" i="1"/>
  <c r="K19" i="1"/>
  <c r="A19" i="1"/>
  <c r="P18" i="1"/>
  <c r="O18" i="1"/>
  <c r="M18" i="1"/>
  <c r="L18" i="1"/>
  <c r="K18" i="1"/>
  <c r="A18" i="1"/>
  <c r="P17" i="1"/>
  <c r="O17" i="1"/>
  <c r="M17" i="1"/>
  <c r="L17" i="1"/>
  <c r="K17" i="1"/>
  <c r="A17" i="1"/>
  <c r="P16" i="1"/>
  <c r="O16" i="1"/>
  <c r="M16" i="1"/>
  <c r="L16" i="1"/>
  <c r="K16" i="1"/>
  <c r="A16" i="1"/>
  <c r="P15" i="1"/>
  <c r="O15" i="1"/>
  <c r="M15" i="1"/>
  <c r="L15" i="1"/>
  <c r="K15" i="1"/>
  <c r="A15" i="1"/>
  <c r="P14" i="1"/>
  <c r="O14" i="1"/>
  <c r="M14" i="1"/>
  <c r="L14" i="1"/>
  <c r="K14" i="1"/>
  <c r="A14" i="1"/>
  <c r="P13" i="1"/>
  <c r="O13" i="1"/>
  <c r="M13" i="1"/>
  <c r="L13" i="1"/>
  <c r="K13" i="1"/>
  <c r="A13" i="1"/>
  <c r="P12" i="1"/>
  <c r="O12" i="1"/>
  <c r="M12" i="1"/>
  <c r="L12" i="1"/>
  <c r="K12" i="1"/>
  <c r="A12" i="1"/>
  <c r="P11" i="1"/>
  <c r="O11" i="1"/>
  <c r="M11" i="1"/>
  <c r="L11" i="1"/>
  <c r="K11" i="1"/>
  <c r="A11" i="1"/>
  <c r="P10" i="1"/>
  <c r="O10" i="1"/>
  <c r="M10" i="1"/>
  <c r="L10" i="1"/>
  <c r="K10" i="1"/>
  <c r="A10" i="1"/>
  <c r="P9" i="1"/>
  <c r="O9" i="1"/>
  <c r="M9" i="1"/>
  <c r="L9" i="1"/>
  <c r="K9" i="1"/>
  <c r="A9" i="1"/>
  <c r="P8" i="1"/>
  <c r="O8" i="1"/>
  <c r="M8" i="1"/>
  <c r="L8" i="1"/>
  <c r="K8" i="1"/>
  <c r="A8" i="1"/>
  <c r="P7" i="1"/>
  <c r="O7" i="1"/>
  <c r="M7" i="1"/>
  <c r="L7" i="1"/>
  <c r="K7" i="1"/>
  <c r="A7" i="1"/>
  <c r="P6" i="1"/>
  <c r="O6" i="1"/>
  <c r="M6" i="1"/>
  <c r="L6" i="1"/>
  <c r="K6" i="1"/>
  <c r="A6" i="1"/>
  <c r="P5" i="1"/>
  <c r="O5" i="1"/>
  <c r="M5" i="1"/>
  <c r="L5" i="1"/>
  <c r="K5" i="1"/>
  <c r="A5" i="1"/>
  <c r="P4" i="1"/>
  <c r="O4" i="1"/>
  <c r="M4" i="1"/>
  <c r="L4" i="1"/>
  <c r="K4" i="1"/>
  <c r="A4" i="1"/>
  <c r="P3" i="1"/>
  <c r="O3" i="1"/>
  <c r="M3" i="1"/>
  <c r="L3" i="1"/>
  <c r="K3" i="1"/>
  <c r="A3" i="1"/>
  <c r="P2" i="1"/>
  <c r="O2" i="1"/>
  <c r="M2" i="1"/>
  <c r="L2" i="1"/>
  <c r="K2" i="1"/>
  <c r="A2" i="1"/>
  <c r="V1" i="1"/>
  <c r="B10" i="2" l="1"/>
  <c r="B11" i="2"/>
  <c r="L1410" i="1"/>
  <c r="K1410" i="1"/>
  <c r="P1410" i="1"/>
  <c r="M1410" i="1"/>
  <c r="O1410" i="1"/>
  <c r="D10" i="2"/>
  <c r="H11" i="2"/>
  <c r="I10" i="2"/>
  <c r="E11" i="2"/>
  <c r="H10" i="2"/>
  <c r="C11" i="2"/>
  <c r="D11" i="2"/>
  <c r="E10" i="2"/>
  <c r="I11" i="2"/>
  <c r="C10" i="2"/>
  <c r="S1406" i="1"/>
  <c r="Q332" i="1"/>
  <c r="D92" i="3" s="1"/>
  <c r="S251" i="1"/>
  <c r="S255" i="1"/>
  <c r="S265" i="1"/>
  <c r="F77" i="3" s="1"/>
  <c r="S283" i="1"/>
  <c r="S287" i="1"/>
  <c r="S288" i="1"/>
  <c r="S291" i="1"/>
  <c r="S300" i="1"/>
  <c r="S305" i="1"/>
  <c r="S307" i="1"/>
  <c r="S1322" i="1"/>
  <c r="S1326" i="1"/>
  <c r="S1390" i="1"/>
  <c r="S1392" i="1"/>
  <c r="R397" i="1"/>
  <c r="R402" i="1"/>
  <c r="R452" i="1"/>
  <c r="R463" i="1"/>
  <c r="R258" i="1"/>
  <c r="R262" i="1"/>
  <c r="R280" i="1"/>
  <c r="Q299" i="1"/>
  <c r="R330" i="1"/>
  <c r="R332" i="1"/>
  <c r="E92" i="3" s="1"/>
  <c r="S334" i="1"/>
  <c r="S347" i="1"/>
  <c r="Q348" i="1"/>
  <c r="S351" i="1"/>
  <c r="S364" i="1"/>
  <c r="Q365" i="1"/>
  <c r="S366" i="1"/>
  <c r="S367" i="1"/>
  <c r="S379" i="1"/>
  <c r="S380" i="1"/>
  <c r="S382" i="1"/>
  <c r="S383" i="1"/>
  <c r="S387" i="1"/>
  <c r="S389" i="1"/>
  <c r="S392" i="1"/>
  <c r="Q707" i="1"/>
  <c r="N1002" i="1"/>
  <c r="Q1114" i="1"/>
  <c r="S1133" i="1"/>
  <c r="N1193" i="1"/>
  <c r="S1206" i="1"/>
  <c r="S1211" i="1"/>
  <c r="S1294" i="1"/>
  <c r="Q1299" i="1"/>
  <c r="S1300" i="1"/>
  <c r="S1301" i="1"/>
  <c r="S1304" i="1"/>
  <c r="S1310" i="1"/>
  <c r="S1314" i="1"/>
  <c r="S1318" i="1"/>
  <c r="Q37" i="1"/>
  <c r="D13" i="3" s="1"/>
  <c r="Q68" i="1"/>
  <c r="N18" i="1"/>
  <c r="S115" i="1"/>
  <c r="Q193" i="1"/>
  <c r="Q209" i="1"/>
  <c r="Q213" i="1"/>
  <c r="S230" i="1"/>
  <c r="S243" i="1"/>
  <c r="R15" i="1"/>
  <c r="R173" i="1"/>
  <c r="R177" i="1"/>
  <c r="R189" i="1"/>
  <c r="Q12" i="1"/>
  <c r="N17" i="1"/>
  <c r="Q84" i="1"/>
  <c r="Q92" i="1"/>
  <c r="N97" i="1"/>
  <c r="Q100" i="1"/>
  <c r="N108" i="1"/>
  <c r="Q111" i="1"/>
  <c r="Q116" i="1"/>
  <c r="Q196" i="1"/>
  <c r="N219" i="1"/>
  <c r="Q333" i="1"/>
  <c r="Q337" i="1"/>
  <c r="Q349" i="1"/>
  <c r="Q354" i="1"/>
  <c r="Q366" i="1"/>
  <c r="Q370" i="1"/>
  <c r="Q382" i="1"/>
  <c r="Q406" i="1"/>
  <c r="Q408" i="1"/>
  <c r="N411" i="1"/>
  <c r="Q414" i="1"/>
  <c r="Q420" i="1"/>
  <c r="Q424" i="1"/>
  <c r="Q471" i="1"/>
  <c r="Q473" i="1"/>
  <c r="Q475" i="1"/>
  <c r="D120" i="3" s="1"/>
  <c r="N476" i="1"/>
  <c r="Q477" i="1"/>
  <c r="Q479" i="1"/>
  <c r="N488" i="1"/>
  <c r="Q489" i="1"/>
  <c r="Q491" i="1"/>
  <c r="N492" i="1"/>
  <c r="Q493" i="1"/>
  <c r="N496" i="1"/>
  <c r="Q499" i="1"/>
  <c r="N500" i="1"/>
  <c r="Q501" i="1"/>
  <c r="N504" i="1"/>
  <c r="Q505" i="1"/>
  <c r="Q507" i="1"/>
  <c r="S69" i="1"/>
  <c r="S73" i="1"/>
  <c r="F27" i="3" s="1"/>
  <c r="S784" i="1"/>
  <c r="S849" i="1"/>
  <c r="S875" i="1"/>
  <c r="S879" i="1"/>
  <c r="Q21" i="1"/>
  <c r="N22" i="1"/>
  <c r="N26" i="1"/>
  <c r="N34" i="1"/>
  <c r="R37" i="1"/>
  <c r="Q38" i="1"/>
  <c r="N39" i="1"/>
  <c r="N43" i="1"/>
  <c r="Q53" i="1"/>
  <c r="N54" i="1"/>
  <c r="N58" i="1"/>
  <c r="N66" i="1"/>
  <c r="R68" i="1"/>
  <c r="Q69" i="1"/>
  <c r="N70" i="1"/>
  <c r="N74" i="1"/>
  <c r="N82" i="1"/>
  <c r="Q262" i="1"/>
  <c r="N508" i="1"/>
  <c r="Q509" i="1"/>
  <c r="Q511" i="1"/>
  <c r="N512" i="1"/>
  <c r="Q515" i="1"/>
  <c r="N516" i="1"/>
  <c r="Q517" i="1"/>
  <c r="Q519" i="1"/>
  <c r="N520" i="1"/>
  <c r="Q523" i="1"/>
  <c r="N524" i="1"/>
  <c r="Q525" i="1"/>
  <c r="N528" i="1"/>
  <c r="Q531" i="1"/>
  <c r="D132" i="3" s="1"/>
  <c r="N532" i="1"/>
  <c r="Q533" i="1"/>
  <c r="N536" i="1"/>
  <c r="Q539" i="1"/>
  <c r="N540" i="1"/>
  <c r="Q544" i="1"/>
  <c r="Q652" i="1"/>
  <c r="Q657" i="1"/>
  <c r="Q661" i="1"/>
  <c r="Q669" i="1"/>
  <c r="Q673" i="1"/>
  <c r="Q688" i="1"/>
  <c r="Q700" i="1"/>
  <c r="Q730" i="1"/>
  <c r="Q734" i="1"/>
  <c r="Q886" i="1"/>
  <c r="R897" i="1"/>
  <c r="Q925" i="1"/>
  <c r="R928" i="1"/>
  <c r="Q929" i="1"/>
  <c r="D233" i="3" s="1"/>
  <c r="N932" i="1"/>
  <c r="Q935" i="1"/>
  <c r="N936" i="1"/>
  <c r="N948" i="1"/>
  <c r="Q951" i="1"/>
  <c r="N952" i="1"/>
  <c r="R960" i="1"/>
  <c r="R964" i="1"/>
  <c r="R968" i="1"/>
  <c r="R972" i="1"/>
  <c r="R974" i="1"/>
  <c r="Q1010" i="1"/>
  <c r="Q1024" i="1"/>
  <c r="Q1049" i="1"/>
  <c r="Q1061" i="1"/>
  <c r="Q1065" i="1"/>
  <c r="N1084" i="1"/>
  <c r="Q1085" i="1"/>
  <c r="N1088" i="1"/>
  <c r="N1096" i="1"/>
  <c r="N1104" i="1"/>
  <c r="R1114" i="1"/>
  <c r="Q1121" i="1"/>
  <c r="Q1131" i="1"/>
  <c r="N1132" i="1"/>
  <c r="Q1133" i="1"/>
  <c r="R1142" i="1"/>
  <c r="R1146" i="1"/>
  <c r="R1174" i="1"/>
  <c r="E301" i="3" s="1"/>
  <c r="N1182" i="1"/>
  <c r="Q1185" i="1"/>
  <c r="Q1189" i="1"/>
  <c r="R1198" i="1"/>
  <c r="Q1199" i="1"/>
  <c r="N1202" i="1"/>
  <c r="Q1221" i="1"/>
  <c r="Q1223" i="1"/>
  <c r="Q1227" i="1"/>
  <c r="Q1284" i="1"/>
  <c r="D325" i="3" s="1"/>
  <c r="Q1288" i="1"/>
  <c r="Q1292" i="1"/>
  <c r="R1293" i="1"/>
  <c r="Q1296" i="1"/>
  <c r="R1299" i="1"/>
  <c r="R1305" i="1"/>
  <c r="Q1318" i="1"/>
  <c r="S1042" i="1"/>
  <c r="S1058" i="1"/>
  <c r="Q770" i="1"/>
  <c r="Q774" i="1"/>
  <c r="N775" i="1"/>
  <c r="Q776" i="1"/>
  <c r="N808" i="1"/>
  <c r="N812" i="1"/>
  <c r="Q817" i="1"/>
  <c r="Q819" i="1"/>
  <c r="D203" i="3" s="1"/>
  <c r="Q830" i="1"/>
  <c r="D207" i="3" s="1"/>
  <c r="N838" i="1"/>
  <c r="Q843" i="1"/>
  <c r="Q845" i="1"/>
  <c r="D213" i="3" s="1"/>
  <c r="N846" i="1"/>
  <c r="Q847" i="1"/>
  <c r="N853" i="1"/>
  <c r="Q857" i="1"/>
  <c r="N866" i="1"/>
  <c r="N870" i="1"/>
  <c r="N874" i="1"/>
  <c r="Q877" i="1"/>
  <c r="Q879" i="1"/>
  <c r="Q881" i="1"/>
  <c r="N882" i="1"/>
  <c r="N886" i="1"/>
  <c r="Q4" i="1"/>
  <c r="S5" i="1"/>
  <c r="S9" i="1"/>
  <c r="Q20" i="1"/>
  <c r="D8" i="3" s="1"/>
  <c r="Q28" i="1"/>
  <c r="N33" i="1"/>
  <c r="Q45" i="1"/>
  <c r="R48" i="1"/>
  <c r="N50" i="1"/>
  <c r="Q85" i="1"/>
  <c r="N86" i="1"/>
  <c r="N90" i="1"/>
  <c r="R100" i="1"/>
  <c r="S101" i="1"/>
  <c r="N2" i="1"/>
  <c r="R4" i="1"/>
  <c r="Q5" i="1"/>
  <c r="N6" i="1"/>
  <c r="N10" i="1"/>
  <c r="S38" i="1"/>
  <c r="S42" i="1"/>
  <c r="Q52" i="1"/>
  <c r="Q60" i="1"/>
  <c r="N65" i="1"/>
  <c r="Q76" i="1"/>
  <c r="R79" i="1"/>
  <c r="N81" i="1"/>
  <c r="S98" i="1"/>
  <c r="F35" i="3" s="1"/>
  <c r="Q101" i="1"/>
  <c r="N102" i="1"/>
  <c r="N105" i="1"/>
  <c r="Q121" i="1"/>
  <c r="Q403" i="1"/>
  <c r="N406" i="1"/>
  <c r="Q409" i="1"/>
  <c r="Q415" i="1"/>
  <c r="Q417" i="1"/>
  <c r="Q423" i="1"/>
  <c r="Q429" i="1"/>
  <c r="Q431" i="1"/>
  <c r="Q441" i="1"/>
  <c r="N444" i="1"/>
  <c r="Q447" i="1"/>
  <c r="Q453" i="1"/>
  <c r="Q457" i="1"/>
  <c r="N460" i="1"/>
  <c r="Q464" i="1"/>
  <c r="Q466" i="1"/>
  <c r="N471" i="1"/>
  <c r="Q547" i="1"/>
  <c r="Q558" i="1"/>
  <c r="Q570" i="1"/>
  <c r="N571" i="1"/>
  <c r="Q574" i="1"/>
  <c r="N599" i="1"/>
  <c r="Q602" i="1"/>
  <c r="N603" i="1"/>
  <c r="Q606" i="1"/>
  <c r="N608" i="1"/>
  <c r="N616" i="1"/>
  <c r="Q731" i="1"/>
  <c r="Q739" i="1"/>
  <c r="N742" i="1"/>
  <c r="Q743" i="1"/>
  <c r="Q745" i="1"/>
  <c r="Q747" i="1"/>
  <c r="Q749" i="1"/>
  <c r="N750" i="1"/>
  <c r="N759" i="1"/>
  <c r="Q766" i="1"/>
  <c r="N767" i="1"/>
  <c r="Q768" i="1"/>
  <c r="Q311" i="1"/>
  <c r="S330" i="1"/>
  <c r="R336" i="1"/>
  <c r="R340" i="1"/>
  <c r="R346" i="1"/>
  <c r="E95" i="3" s="1"/>
  <c r="R348" i="1"/>
  <c r="R353" i="1"/>
  <c r="R357" i="1"/>
  <c r="R363" i="1"/>
  <c r="R365" i="1"/>
  <c r="R369" i="1"/>
  <c r="R373" i="1"/>
  <c r="R379" i="1"/>
  <c r="R385" i="1"/>
  <c r="R651" i="1"/>
  <c r="R656" i="1"/>
  <c r="R660" i="1"/>
  <c r="R670" i="1"/>
  <c r="R672" i="1"/>
  <c r="R676" i="1"/>
  <c r="R697" i="1"/>
  <c r="R707" i="1"/>
  <c r="R711" i="1"/>
  <c r="R717" i="1"/>
  <c r="E176" i="3" s="1"/>
  <c r="R725" i="1"/>
  <c r="R727" i="1"/>
  <c r="Q738" i="1"/>
  <c r="Q746" i="1"/>
  <c r="Q759" i="1"/>
  <c r="R762" i="1"/>
  <c r="R770" i="1"/>
  <c r="R774" i="1"/>
  <c r="R778" i="1"/>
  <c r="R782" i="1"/>
  <c r="S785" i="1"/>
  <c r="S787" i="1"/>
  <c r="F194" i="3" s="1"/>
  <c r="S806" i="1"/>
  <c r="S807" i="1"/>
  <c r="S813" i="1"/>
  <c r="S820" i="1"/>
  <c r="F204" i="3" s="1"/>
  <c r="S821" i="1"/>
  <c r="S829" i="1"/>
  <c r="S833" i="1"/>
  <c r="S834" i="1"/>
  <c r="S839" i="1"/>
  <c r="S886" i="1"/>
  <c r="N1010" i="1"/>
  <c r="Q1036" i="1"/>
  <c r="R1037" i="1"/>
  <c r="Q1050" i="1"/>
  <c r="Q1052" i="1"/>
  <c r="D268" i="3" s="1"/>
  <c r="N1055" i="1"/>
  <c r="R1077" i="1"/>
  <c r="Q1090" i="1"/>
  <c r="Q1094" i="1"/>
  <c r="R1101" i="1"/>
  <c r="Q1102" i="1"/>
  <c r="R1103" i="1"/>
  <c r="S1105" i="1"/>
  <c r="S1106" i="1"/>
  <c r="S1108" i="1"/>
  <c r="F284" i="3" s="1"/>
  <c r="S1112" i="1"/>
  <c r="S1113" i="1"/>
  <c r="S1114" i="1"/>
  <c r="R114" i="1"/>
  <c r="S160" i="1"/>
  <c r="S172" i="1"/>
  <c r="S176" i="1"/>
  <c r="R295" i="1"/>
  <c r="Q298" i="1"/>
  <c r="R299" i="1"/>
  <c r="Q302" i="1"/>
  <c r="D85" i="3" s="1"/>
  <c r="R303" i="1"/>
  <c r="N305" i="1"/>
  <c r="Q308" i="1"/>
  <c r="R311" i="1"/>
  <c r="Q312" i="1"/>
  <c r="R313" i="1"/>
  <c r="R319" i="1"/>
  <c r="N321" i="1"/>
  <c r="Q324" i="1"/>
  <c r="R329" i="1"/>
  <c r="N403" i="1"/>
  <c r="S404" i="1"/>
  <c r="S409" i="1"/>
  <c r="S424" i="1"/>
  <c r="S446" i="1"/>
  <c r="S447" i="1"/>
  <c r="S454" i="1"/>
  <c r="S465" i="1"/>
  <c r="S466" i="1"/>
  <c r="S468" i="1"/>
  <c r="Q549" i="1"/>
  <c r="S629" i="1"/>
  <c r="S649" i="1"/>
  <c r="S727" i="1"/>
  <c r="S758" i="1"/>
  <c r="S768" i="1"/>
  <c r="S774" i="1"/>
  <c r="S776" i="1"/>
  <c r="R802" i="1"/>
  <c r="Q803" i="1"/>
  <c r="Q821" i="1"/>
  <c r="Q829" i="1"/>
  <c r="Q846" i="1"/>
  <c r="D214" i="3" s="1"/>
  <c r="R859" i="1"/>
  <c r="R865" i="1"/>
  <c r="Q897" i="1"/>
  <c r="S898" i="1"/>
  <c r="S899" i="1"/>
  <c r="N923" i="1"/>
  <c r="S953" i="1"/>
  <c r="F239" i="3" s="1"/>
  <c r="S957" i="1"/>
  <c r="Q958" i="1"/>
  <c r="S966" i="1"/>
  <c r="S969" i="1"/>
  <c r="Q972" i="1"/>
  <c r="S975" i="1"/>
  <c r="S977" i="1"/>
  <c r="S981" i="1"/>
  <c r="S982" i="1"/>
  <c r="S1010" i="1"/>
  <c r="Q1118" i="1"/>
  <c r="Q1122" i="1"/>
  <c r="Q1126" i="1"/>
  <c r="N1127" i="1"/>
  <c r="Q1186" i="1"/>
  <c r="Q1220" i="1"/>
  <c r="D314" i="3" s="1"/>
  <c r="R1221" i="1"/>
  <c r="Q1222" i="1"/>
  <c r="N1227" i="1"/>
  <c r="R1231" i="1"/>
  <c r="Q1240" i="1"/>
  <c r="N1243" i="1"/>
  <c r="Q1244" i="1"/>
  <c r="Q1248" i="1"/>
  <c r="N1251" i="1"/>
  <c r="Q1252" i="1"/>
  <c r="N1261" i="1"/>
  <c r="R1320" i="1"/>
  <c r="R1322" i="1"/>
  <c r="R567" i="1"/>
  <c r="N567" i="1"/>
  <c r="S2" i="1"/>
  <c r="S34" i="1"/>
  <c r="S66" i="1"/>
  <c r="S219" i="1"/>
  <c r="R227" i="1"/>
  <c r="Q229" i="1"/>
  <c r="N283" i="1"/>
  <c r="Q294" i="1"/>
  <c r="R387" i="1"/>
  <c r="Q391" i="1"/>
  <c r="Q397" i="1"/>
  <c r="N399" i="1"/>
  <c r="R31" i="1"/>
  <c r="R63" i="1"/>
  <c r="N109" i="1"/>
  <c r="R111" i="1"/>
  <c r="S112" i="1"/>
  <c r="S126" i="1"/>
  <c r="Q133" i="1"/>
  <c r="S136" i="1"/>
  <c r="Q139" i="1"/>
  <c r="S140" i="1"/>
  <c r="Q147" i="1"/>
  <c r="S148" i="1"/>
  <c r="Q151" i="1"/>
  <c r="S152" i="1"/>
  <c r="S156" i="1"/>
  <c r="S227" i="1"/>
  <c r="R230" i="1"/>
  <c r="Q234" i="1"/>
  <c r="N235" i="1"/>
  <c r="Q238" i="1"/>
  <c r="S268" i="1"/>
  <c r="Q269" i="1"/>
  <c r="Q273" i="1"/>
  <c r="S280" i="1"/>
  <c r="R294" i="1"/>
  <c r="R322" i="1"/>
  <c r="R324" i="1"/>
  <c r="S325" i="1"/>
  <c r="R407" i="1"/>
  <c r="R423" i="1"/>
  <c r="S18" i="1"/>
  <c r="R20" i="1"/>
  <c r="S21" i="1"/>
  <c r="S25" i="1"/>
  <c r="R52" i="1"/>
  <c r="S53" i="1"/>
  <c r="S57" i="1"/>
  <c r="F19" i="3" s="1"/>
  <c r="S82" i="1"/>
  <c r="R84" i="1"/>
  <c r="S85" i="1"/>
  <c r="S89" i="1"/>
  <c r="R103" i="1"/>
  <c r="Q112" i="1"/>
  <c r="R131" i="1"/>
  <c r="Q138" i="1"/>
  <c r="D48" i="3" s="1"/>
  <c r="Q179" i="1"/>
  <c r="Q183" i="1"/>
  <c r="S194" i="1"/>
  <c r="Q197" i="1"/>
  <c r="S198" i="1"/>
  <c r="S202" i="1"/>
  <c r="S210" i="1"/>
  <c r="F65" i="3" s="1"/>
  <c r="S214" i="1"/>
  <c r="N227" i="1"/>
  <c r="R263" i="1"/>
  <c r="N267" i="1"/>
  <c r="Q268" i="1"/>
  <c r="R270" i="1"/>
  <c r="R274" i="1"/>
  <c r="N275" i="1"/>
  <c r="Q278" i="1"/>
  <c r="S314" i="1"/>
  <c r="N398" i="1"/>
  <c r="Q401" i="1"/>
  <c r="N414" i="1"/>
  <c r="S438" i="1"/>
  <c r="Q472" i="1"/>
  <c r="R479" i="1"/>
  <c r="Q487" i="1"/>
  <c r="R560" i="1"/>
  <c r="Q561" i="1"/>
  <c r="R562" i="1"/>
  <c r="Q563" i="1"/>
  <c r="S587" i="1"/>
  <c r="F148" i="3" s="1"/>
  <c r="S588" i="1"/>
  <c r="Q623" i="1"/>
  <c r="N628" i="1"/>
  <c r="Q639" i="1"/>
  <c r="Q685" i="1"/>
  <c r="Q687" i="1"/>
  <c r="R688" i="1"/>
  <c r="Q689" i="1"/>
  <c r="N692" i="1"/>
  <c r="R704" i="1"/>
  <c r="R738" i="1"/>
  <c r="Q426" i="1"/>
  <c r="R429" i="1"/>
  <c r="Q430" i="1"/>
  <c r="Q432" i="1"/>
  <c r="N433" i="1"/>
  <c r="Q436" i="1"/>
  <c r="R437" i="1"/>
  <c r="Q438" i="1"/>
  <c r="N441" i="1"/>
  <c r="R453" i="1"/>
  <c r="Q456" i="1"/>
  <c r="N457" i="1"/>
  <c r="Q458" i="1"/>
  <c r="Q461" i="1"/>
  <c r="Q469" i="1"/>
  <c r="Q486" i="1"/>
  <c r="R487" i="1"/>
  <c r="Q494" i="1"/>
  <c r="Q526" i="1"/>
  <c r="D129" i="3" s="1"/>
  <c r="R527" i="1"/>
  <c r="R535" i="1"/>
  <c r="R544" i="1"/>
  <c r="S559" i="1"/>
  <c r="Q567" i="1"/>
  <c r="R574" i="1"/>
  <c r="N576" i="1"/>
  <c r="Q577" i="1"/>
  <c r="Q583" i="1"/>
  <c r="N588" i="1"/>
  <c r="Q593" i="1"/>
  <c r="N596" i="1"/>
  <c r="Q597" i="1"/>
  <c r="Q608" i="1"/>
  <c r="Q610" i="1"/>
  <c r="R611" i="1"/>
  <c r="Q612" i="1"/>
  <c r="Q614" i="1"/>
  <c r="Q620" i="1"/>
  <c r="Q622" i="1"/>
  <c r="R623" i="1"/>
  <c r="Q624" i="1"/>
  <c r="R627" i="1"/>
  <c r="Q628" i="1"/>
  <c r="Q638" i="1"/>
  <c r="R639" i="1"/>
  <c r="Q640" i="1"/>
  <c r="R642" i="1"/>
  <c r="Q643" i="1"/>
  <c r="R644" i="1"/>
  <c r="Q651" i="1"/>
  <c r="S652" i="1"/>
  <c r="S653" i="1"/>
  <c r="S661" i="1"/>
  <c r="S662" i="1"/>
  <c r="S665" i="1"/>
  <c r="S666" i="1"/>
  <c r="S671" i="1"/>
  <c r="S673" i="1"/>
  <c r="S674" i="1"/>
  <c r="S677" i="1"/>
  <c r="S678" i="1"/>
  <c r="S688" i="1"/>
  <c r="S689" i="1"/>
  <c r="S697" i="1"/>
  <c r="S698" i="1"/>
  <c r="S700" i="1"/>
  <c r="S701" i="1"/>
  <c r="S704" i="1"/>
  <c r="S712" i="1"/>
  <c r="S719" i="1"/>
  <c r="S728" i="1"/>
  <c r="R471" i="1"/>
  <c r="Q724" i="1"/>
  <c r="Q752" i="1"/>
  <c r="Q824" i="1"/>
  <c r="R989" i="1"/>
  <c r="R999" i="1"/>
  <c r="Q1002" i="1"/>
  <c r="D254" i="3" s="1"/>
  <c r="S1024" i="1"/>
  <c r="S1026" i="1"/>
  <c r="N1059" i="1"/>
  <c r="S1063" i="1"/>
  <c r="S1064" i="1"/>
  <c r="S1065" i="1"/>
  <c r="Q1074" i="1"/>
  <c r="Q1082" i="1"/>
  <c r="D278" i="3" s="1"/>
  <c r="S1099" i="1"/>
  <c r="Q1106" i="1"/>
  <c r="Q1110" i="1"/>
  <c r="S1124" i="1"/>
  <c r="N1136" i="1"/>
  <c r="N1166" i="1"/>
  <c r="Q1212" i="1"/>
  <c r="Q1234" i="1"/>
  <c r="R1284" i="1"/>
  <c r="E325" i="3" s="1"/>
  <c r="S1285" i="1"/>
  <c r="F326" i="3" s="1"/>
  <c r="S1289" i="1"/>
  <c r="S1293" i="1"/>
  <c r="R1355" i="1"/>
  <c r="R1363" i="1"/>
  <c r="E345" i="3" s="1"/>
  <c r="N1365" i="1"/>
  <c r="Q1366" i="1"/>
  <c r="R1367" i="1"/>
  <c r="Q1368" i="1"/>
  <c r="N1369" i="1"/>
  <c r="N1385" i="1"/>
  <c r="R1387" i="1"/>
  <c r="Q1390" i="1"/>
  <c r="Q1392" i="1"/>
  <c r="Q1400" i="1"/>
  <c r="Q1404" i="1"/>
  <c r="Q1406" i="1"/>
  <c r="S793" i="1"/>
  <c r="S796" i="1"/>
  <c r="Q798" i="1"/>
  <c r="S799" i="1"/>
  <c r="R805" i="1"/>
  <c r="R819" i="1"/>
  <c r="E203" i="3" s="1"/>
  <c r="R824" i="1"/>
  <c r="R845" i="1"/>
  <c r="E213" i="3" s="1"/>
  <c r="S924" i="1"/>
  <c r="S938" i="1"/>
  <c r="S945" i="1"/>
  <c r="S946" i="1"/>
  <c r="S948" i="1"/>
  <c r="S949" i="1"/>
  <c r="S987" i="1"/>
  <c r="S995" i="1"/>
  <c r="R1021" i="1"/>
  <c r="R1042" i="1"/>
  <c r="R1046" i="1"/>
  <c r="R1058" i="1"/>
  <c r="R1062" i="1"/>
  <c r="E272" i="3" s="1"/>
  <c r="R1066" i="1"/>
  <c r="R1115" i="1"/>
  <c r="E286" i="3" s="1"/>
  <c r="R1117" i="1"/>
  <c r="R1119" i="1"/>
  <c r="R1123" i="1"/>
  <c r="R1177" i="1"/>
  <c r="R1181" i="1"/>
  <c r="R1189" i="1"/>
  <c r="S1190" i="1"/>
  <c r="S1191" i="1"/>
  <c r="S1192" i="1"/>
  <c r="S1203" i="1"/>
  <c r="F308" i="3" s="1"/>
  <c r="S1204" i="1"/>
  <c r="R1210" i="1"/>
  <c r="Q1251" i="1"/>
  <c r="Q1259" i="1"/>
  <c r="S1262" i="1"/>
  <c r="Q1264" i="1"/>
  <c r="Q1275" i="1"/>
  <c r="S1284" i="1"/>
  <c r="F325" i="3" s="1"/>
  <c r="Q1315" i="1"/>
  <c r="R1316" i="1"/>
  <c r="R1318" i="1"/>
  <c r="Q1320" i="1"/>
  <c r="S1344" i="1"/>
  <c r="S1355" i="1"/>
  <c r="S1359" i="1"/>
  <c r="S1361" i="1"/>
  <c r="S1362" i="1"/>
  <c r="S1363" i="1"/>
  <c r="F345" i="3" s="1"/>
  <c r="S1365" i="1"/>
  <c r="S1373" i="1"/>
  <c r="S1374" i="1"/>
  <c r="S1381" i="1"/>
  <c r="S1382" i="1"/>
  <c r="S1383" i="1"/>
  <c r="S1393" i="1"/>
  <c r="S1395" i="1"/>
  <c r="F353" i="3" s="1"/>
  <c r="S730" i="1"/>
  <c r="S734" i="1"/>
  <c r="S735" i="1"/>
  <c r="S738" i="1"/>
  <c r="Q791" i="1"/>
  <c r="N792" i="1"/>
  <c r="Q795" i="1"/>
  <c r="S816" i="1"/>
  <c r="S817" i="1"/>
  <c r="S843" i="1"/>
  <c r="Q844" i="1"/>
  <c r="D212" i="3" s="1"/>
  <c r="R847" i="1"/>
  <c r="R857" i="1"/>
  <c r="S859" i="1"/>
  <c r="S860" i="1"/>
  <c r="Q865" i="1"/>
  <c r="S866" i="1"/>
  <c r="R902" i="1"/>
  <c r="E227" i="3" s="1"/>
  <c r="Q903" i="1"/>
  <c r="Q905" i="1"/>
  <c r="R909" i="1"/>
  <c r="Q912" i="1"/>
  <c r="Q914" i="1"/>
  <c r="Q916" i="1"/>
  <c r="R917" i="1"/>
  <c r="R919" i="1"/>
  <c r="R923" i="1"/>
  <c r="N925" i="1"/>
  <c r="Q926" i="1"/>
  <c r="Q928" i="1"/>
  <c r="N977" i="1"/>
  <c r="Q978" i="1"/>
  <c r="Q980" i="1"/>
  <c r="N986" i="1"/>
  <c r="Q987" i="1"/>
  <c r="Q989" i="1"/>
  <c r="N994" i="1"/>
  <c r="Q1037" i="1"/>
  <c r="Q1077" i="1"/>
  <c r="Q1083" i="1"/>
  <c r="Q1113" i="1"/>
  <c r="Q1140" i="1"/>
  <c r="S1146" i="1"/>
  <c r="S1147" i="1"/>
  <c r="S1154" i="1"/>
  <c r="S1162" i="1"/>
  <c r="S1171" i="1"/>
  <c r="S1175" i="1"/>
  <c r="F302" i="3" s="1"/>
  <c r="S1178" i="1"/>
  <c r="S1179" i="1"/>
  <c r="Q1196" i="1"/>
  <c r="Q1202" i="1"/>
  <c r="Q1204" i="1"/>
  <c r="Q1209" i="1"/>
  <c r="D311" i="3" s="1"/>
  <c r="S1232" i="1"/>
  <c r="S1238" i="1"/>
  <c r="S1247" i="1"/>
  <c r="S1251" i="1"/>
  <c r="S1252" i="1"/>
  <c r="S1256" i="1"/>
  <c r="Q1343" i="1"/>
  <c r="N1344" i="1"/>
  <c r="Q1345" i="1"/>
  <c r="Q1347" i="1"/>
  <c r="Q1353" i="1"/>
  <c r="Q1355" i="1"/>
  <c r="Q1397" i="1"/>
  <c r="Q1399" i="1"/>
  <c r="Q1401" i="1"/>
  <c r="Q182" i="1"/>
  <c r="N422" i="1"/>
  <c r="R422" i="1"/>
  <c r="S10" i="1"/>
  <c r="R12" i="1"/>
  <c r="S13" i="1"/>
  <c r="S17" i="1"/>
  <c r="S26" i="1"/>
  <c r="R28" i="1"/>
  <c r="S29" i="1"/>
  <c r="S33" i="1"/>
  <c r="S43" i="1"/>
  <c r="R45" i="1"/>
  <c r="S46" i="1"/>
  <c r="S50" i="1"/>
  <c r="F17" i="3" s="1"/>
  <c r="S58" i="1"/>
  <c r="F20" i="3" s="1"/>
  <c r="R60" i="1"/>
  <c r="S61" i="1"/>
  <c r="S65" i="1"/>
  <c r="F24" i="3" s="1"/>
  <c r="S74" i="1"/>
  <c r="F28" i="3" s="1"/>
  <c r="R76" i="1"/>
  <c r="S77" i="1"/>
  <c r="S81" i="1"/>
  <c r="S90" i="1"/>
  <c r="R92" i="1"/>
  <c r="S109" i="1"/>
  <c r="R7" i="1"/>
  <c r="N9" i="1"/>
  <c r="Q13" i="1"/>
  <c r="N14" i="1"/>
  <c r="R23" i="1"/>
  <c r="N25" i="1"/>
  <c r="Q29" i="1"/>
  <c r="N30" i="1"/>
  <c r="R40" i="1"/>
  <c r="N42" i="1"/>
  <c r="Q46" i="1"/>
  <c r="N47" i="1"/>
  <c r="R55" i="1"/>
  <c r="N57" i="1"/>
  <c r="Q61" i="1"/>
  <c r="N62" i="1"/>
  <c r="R71" i="1"/>
  <c r="N73" i="1"/>
  <c r="Q77" i="1"/>
  <c r="N78" i="1"/>
  <c r="R87" i="1"/>
  <c r="N89" i="1"/>
  <c r="Q93" i="1"/>
  <c r="N94" i="1"/>
  <c r="N98" i="1"/>
  <c r="S188" i="1"/>
  <c r="S329" i="1"/>
  <c r="N329" i="1"/>
  <c r="Q245" i="1"/>
  <c r="Q249" i="1"/>
  <c r="S267" i="1"/>
  <c r="R321" i="1"/>
  <c r="Q390" i="1"/>
  <c r="S411" i="1"/>
  <c r="Q495" i="1"/>
  <c r="Q503" i="1"/>
  <c r="Q680" i="1"/>
  <c r="Q705" i="1"/>
  <c r="N716" i="1"/>
  <c r="Q717" i="1"/>
  <c r="D176" i="3" s="1"/>
  <c r="R718" i="1"/>
  <c r="Q719" i="1"/>
  <c r="N722" i="1"/>
  <c r="Q723" i="1"/>
  <c r="Q725" i="1"/>
  <c r="S731" i="1"/>
  <c r="S739" i="1"/>
  <c r="Q744" i="1"/>
  <c r="R758" i="1"/>
  <c r="S760" i="1"/>
  <c r="Q762" i="1"/>
  <c r="S763" i="1"/>
  <c r="S764" i="1"/>
  <c r="S777" i="1"/>
  <c r="S783" i="1"/>
  <c r="R787" i="1"/>
  <c r="E194" i="3" s="1"/>
  <c r="Q790" i="1"/>
  <c r="S791" i="1"/>
  <c r="S803" i="1"/>
  <c r="Q816" i="1"/>
  <c r="N821" i="1"/>
  <c r="N825" i="1"/>
  <c r="S830" i="1"/>
  <c r="F207" i="3" s="1"/>
  <c r="Q831" i="1"/>
  <c r="Q835" i="1"/>
  <c r="D209" i="3" s="1"/>
  <c r="Q842" i="1"/>
  <c r="S846" i="1"/>
  <c r="F214" i="3" s="1"/>
  <c r="R95" i="1"/>
  <c r="R106" i="1"/>
  <c r="Q114" i="1"/>
  <c r="S130" i="1"/>
  <c r="R141" i="1"/>
  <c r="R145" i="1"/>
  <c r="Q150" i="1"/>
  <c r="Q163" i="1"/>
  <c r="S164" i="1"/>
  <c r="Q167" i="1"/>
  <c r="S168" i="1"/>
  <c r="R203" i="1"/>
  <c r="R207" i="1"/>
  <c r="Q212" i="1"/>
  <c r="Q221" i="1"/>
  <c r="S222" i="1"/>
  <c r="Q225" i="1"/>
  <c r="S226" i="1"/>
  <c r="S231" i="1"/>
  <c r="S236" i="1"/>
  <c r="S237" i="1"/>
  <c r="Q242" i="1"/>
  <c r="R246" i="1"/>
  <c r="N247" i="1"/>
  <c r="Q253" i="1"/>
  <c r="S254" i="1"/>
  <c r="S259" i="1"/>
  <c r="F75" i="3" s="1"/>
  <c r="S271" i="1"/>
  <c r="S272" i="1"/>
  <c r="S275" i="1"/>
  <c r="R279" i="1"/>
  <c r="S284" i="1"/>
  <c r="Q285" i="1"/>
  <c r="S286" i="1"/>
  <c r="R298" i="1"/>
  <c r="R312" i="1"/>
  <c r="R314" i="1"/>
  <c r="S315" i="1"/>
  <c r="Q316" i="1"/>
  <c r="S321" i="1"/>
  <c r="Q329" i="1"/>
  <c r="Q330" i="1"/>
  <c r="S338" i="1"/>
  <c r="Q343" i="1"/>
  <c r="S344" i="1"/>
  <c r="S355" i="1"/>
  <c r="Q360" i="1"/>
  <c r="S361" i="1"/>
  <c r="S371" i="1"/>
  <c r="Q376" i="1"/>
  <c r="S377" i="1"/>
  <c r="R390" i="1"/>
  <c r="R410" i="1"/>
  <c r="S412" i="1"/>
  <c r="R432" i="1"/>
  <c r="S434" i="1"/>
  <c r="S439" i="1"/>
  <c r="S441" i="1"/>
  <c r="N452" i="1"/>
  <c r="N463" i="1"/>
  <c r="R472" i="1"/>
  <c r="R495" i="1"/>
  <c r="R503" i="1"/>
  <c r="R511" i="1"/>
  <c r="Q541" i="1"/>
  <c r="S546" i="1"/>
  <c r="S554" i="1"/>
  <c r="S555" i="1"/>
  <c r="S557" i="1"/>
  <c r="S580" i="1"/>
  <c r="Q581" i="1"/>
  <c r="S591" i="1"/>
  <c r="S604" i="1"/>
  <c r="Q619" i="1"/>
  <c r="N632" i="1"/>
  <c r="Q635" i="1"/>
  <c r="R643" i="1"/>
  <c r="Q647" i="1"/>
  <c r="R648" i="1"/>
  <c r="Q649" i="1"/>
  <c r="Q667" i="1"/>
  <c r="S670" i="1"/>
  <c r="R680" i="1"/>
  <c r="R684" i="1"/>
  <c r="R687" i="1"/>
  <c r="Q699" i="1"/>
  <c r="S93" i="1"/>
  <c r="S97" i="1"/>
  <c r="F34" i="3" s="1"/>
  <c r="S108" i="1"/>
  <c r="Q120" i="1"/>
  <c r="R121" i="1"/>
  <c r="S122" i="1"/>
  <c r="S144" i="1"/>
  <c r="R157" i="1"/>
  <c r="R161" i="1"/>
  <c r="Q166" i="1"/>
  <c r="S180" i="1"/>
  <c r="S184" i="1"/>
  <c r="S206" i="1"/>
  <c r="S216" i="1"/>
  <c r="N223" i="1"/>
  <c r="R234" i="1"/>
  <c r="R238" i="1"/>
  <c r="S240" i="1"/>
  <c r="N251" i="1"/>
  <c r="N255" i="1"/>
  <c r="Q258" i="1"/>
  <c r="N259" i="1"/>
  <c r="S264" i="1"/>
  <c r="R278" i="1"/>
  <c r="S281" i="1"/>
  <c r="Q284" i="1"/>
  <c r="R286" i="1"/>
  <c r="R289" i="1"/>
  <c r="R291" i="1"/>
  <c r="Q297" i="1"/>
  <c r="D83" i="3" s="1"/>
  <c r="S298" i="1"/>
  <c r="Q303" i="1"/>
  <c r="S304" i="1"/>
  <c r="S312" i="1"/>
  <c r="S323" i="1"/>
  <c r="R337" i="1"/>
  <c r="Q338" i="1"/>
  <c r="Q342" i="1"/>
  <c r="R345" i="1"/>
  <c r="R354" i="1"/>
  <c r="Q355" i="1"/>
  <c r="Q359" i="1"/>
  <c r="R362" i="1"/>
  <c r="R370" i="1"/>
  <c r="Q371" i="1"/>
  <c r="Q375" i="1"/>
  <c r="R378" i="1"/>
  <c r="Q383" i="1"/>
  <c r="R384" i="1"/>
  <c r="Q385" i="1"/>
  <c r="R386" i="1"/>
  <c r="Q387" i="1"/>
  <c r="S401" i="1"/>
  <c r="S403" i="1"/>
  <c r="S408" i="1"/>
  <c r="Q411" i="1"/>
  <c r="S415" i="1"/>
  <c r="S417" i="1"/>
  <c r="S419" i="1"/>
  <c r="Q422" i="1"/>
  <c r="S430" i="1"/>
  <c r="Q433" i="1"/>
  <c r="Q439" i="1"/>
  <c r="S442" i="1"/>
  <c r="Q444" i="1"/>
  <c r="R445" i="1"/>
  <c r="Q448" i="1"/>
  <c r="N449" i="1"/>
  <c r="Q450" i="1"/>
  <c r="Q452" i="1"/>
  <c r="S461" i="1"/>
  <c r="Q463" i="1"/>
  <c r="S473" i="1"/>
  <c r="N480" i="1"/>
  <c r="Q483" i="1"/>
  <c r="N484" i="1"/>
  <c r="Q485" i="1"/>
  <c r="Q518" i="1"/>
  <c r="R519" i="1"/>
  <c r="Q527" i="1"/>
  <c r="Q535" i="1"/>
  <c r="N545" i="1"/>
  <c r="Q546" i="1"/>
  <c r="Q553" i="1"/>
  <c r="S561" i="1"/>
  <c r="S570" i="1"/>
  <c r="S574" i="1"/>
  <c r="Q590" i="1"/>
  <c r="N591" i="1"/>
  <c r="S602" i="1"/>
  <c r="N604" i="1"/>
  <c r="R606" i="1"/>
  <c r="Q611" i="1"/>
  <c r="S612" i="1"/>
  <c r="S613" i="1"/>
  <c r="S620" i="1"/>
  <c r="S624" i="1"/>
  <c r="S625" i="1"/>
  <c r="S626" i="1"/>
  <c r="S640" i="1"/>
  <c r="S641" i="1"/>
  <c r="S644" i="1"/>
  <c r="S645" i="1"/>
  <c r="F160" i="3" s="1"/>
  <c r="N657" i="1"/>
  <c r="Q658" i="1"/>
  <c r="Q660" i="1"/>
  <c r="N665" i="1"/>
  <c r="Q666" i="1"/>
  <c r="Q668" i="1"/>
  <c r="R669" i="1"/>
  <c r="N673" i="1"/>
  <c r="Q674" i="1"/>
  <c r="Q676" i="1"/>
  <c r="D167" i="3" s="1"/>
  <c r="R677" i="1"/>
  <c r="Q678" i="1"/>
  <c r="Q683" i="1"/>
  <c r="Q694" i="1"/>
  <c r="D171" i="3" s="1"/>
  <c r="R699" i="1"/>
  <c r="R703" i="1"/>
  <c r="Q712" i="1"/>
  <c r="Q716" i="1"/>
  <c r="Q726" i="1"/>
  <c r="Q729" i="1"/>
  <c r="Q733" i="1"/>
  <c r="Q758" i="1"/>
  <c r="Q769" i="1"/>
  <c r="Q773" i="1"/>
  <c r="Q811" i="1"/>
  <c r="Q818" i="1"/>
  <c r="N829" i="1"/>
  <c r="Q837" i="1"/>
  <c r="Q693" i="1"/>
  <c r="Q695" i="1"/>
  <c r="D172" i="3" s="1"/>
  <c r="R696" i="1"/>
  <c r="S705" i="1"/>
  <c r="Q710" i="1"/>
  <c r="R733" i="1"/>
  <c r="R737" i="1"/>
  <c r="R745" i="1"/>
  <c r="R749" i="1"/>
  <c r="S751" i="1"/>
  <c r="F186" i="3" s="1"/>
  <c r="R763" i="1"/>
  <c r="Q804" i="1"/>
  <c r="R811" i="1"/>
  <c r="N816" i="1"/>
  <c r="S826" i="1"/>
  <c r="R837" i="1"/>
  <c r="N842" i="1"/>
  <c r="Q850" i="1"/>
  <c r="R878" i="1"/>
  <c r="N902" i="1"/>
  <c r="S986" i="1"/>
  <c r="Q1000" i="1"/>
  <c r="N1039" i="1"/>
  <c r="Q1053" i="1"/>
  <c r="N1075" i="1"/>
  <c r="Q1078" i="1"/>
  <c r="N1079" i="1"/>
  <c r="S1096" i="1"/>
  <c r="N1099" i="1"/>
  <c r="Q1115" i="1"/>
  <c r="D286" i="3" s="1"/>
  <c r="Q1135" i="1"/>
  <c r="Q1147" i="1"/>
  <c r="Q1149" i="1"/>
  <c r="Q1157" i="1"/>
  <c r="N1158" i="1"/>
  <c r="Q1161" i="1"/>
  <c r="N1162" i="1"/>
  <c r="Q1169" i="1"/>
  <c r="N1170" i="1"/>
  <c r="Q1171" i="1"/>
  <c r="Q1173" i="1"/>
  <c r="D300" i="3" s="1"/>
  <c r="Q1194" i="1"/>
  <c r="Q1197" i="1"/>
  <c r="Q1214" i="1"/>
  <c r="R851" i="1"/>
  <c r="Q854" i="1"/>
  <c r="S863" i="1"/>
  <c r="Q873" i="1"/>
  <c r="S876" i="1"/>
  <c r="S878" i="1"/>
  <c r="Q892" i="1"/>
  <c r="S894" i="1"/>
  <c r="S895" i="1"/>
  <c r="R901" i="1"/>
  <c r="E226" i="3" s="1"/>
  <c r="R907" i="1"/>
  <c r="R924" i="1"/>
  <c r="R937" i="1"/>
  <c r="R939" i="1"/>
  <c r="R940" i="1"/>
  <c r="N941" i="1"/>
  <c r="R943" i="1"/>
  <c r="Q944" i="1"/>
  <c r="N945" i="1"/>
  <c r="Q946" i="1"/>
  <c r="Q959" i="1"/>
  <c r="S990" i="1"/>
  <c r="S991" i="1"/>
  <c r="S994" i="1"/>
  <c r="Q995" i="1"/>
  <c r="Q997" i="1"/>
  <c r="D252" i="3" s="1"/>
  <c r="Q1014" i="1"/>
  <c r="Q1016" i="1"/>
  <c r="Q1028" i="1"/>
  <c r="S1031" i="1"/>
  <c r="S1032" i="1"/>
  <c r="S1033" i="1"/>
  <c r="R1053" i="1"/>
  <c r="S1067" i="1"/>
  <c r="S1069" i="1"/>
  <c r="S1071" i="1"/>
  <c r="S1073" i="1"/>
  <c r="S1075" i="1"/>
  <c r="S1076" i="1"/>
  <c r="S1083" i="1"/>
  <c r="R1088" i="1"/>
  <c r="R1093" i="1"/>
  <c r="S1097" i="1"/>
  <c r="S1098" i="1"/>
  <c r="R1109" i="1"/>
  <c r="R1111" i="1"/>
  <c r="R1122" i="1"/>
  <c r="S1123" i="1"/>
  <c r="R1125" i="1"/>
  <c r="R1129" i="1"/>
  <c r="S1132" i="1"/>
  <c r="S1142" i="1"/>
  <c r="S1144" i="1"/>
  <c r="S1158" i="1"/>
  <c r="F294" i="3" s="1"/>
  <c r="S1159" i="1"/>
  <c r="S1160" i="1"/>
  <c r="S1174" i="1"/>
  <c r="F301" i="3" s="1"/>
  <c r="R1178" i="1"/>
  <c r="R1197" i="1"/>
  <c r="R1205" i="1"/>
  <c r="S1210" i="1"/>
  <c r="S1212" i="1"/>
  <c r="R1214" i="1"/>
  <c r="R1218" i="1"/>
  <c r="S848" i="1"/>
  <c r="N858" i="1"/>
  <c r="R861" i="1"/>
  <c r="N862" i="1"/>
  <c r="Q863" i="1"/>
  <c r="S867" i="1"/>
  <c r="Q870" i="1"/>
  <c r="R873" i="1"/>
  <c r="R875" i="1"/>
  <c r="R877" i="1"/>
  <c r="N878" i="1"/>
  <c r="S882" i="1"/>
  <c r="Q887" i="1"/>
  <c r="D221" i="3" s="1"/>
  <c r="Q889" i="1"/>
  <c r="R890" i="1"/>
  <c r="Q893" i="1"/>
  <c r="S903" i="1"/>
  <c r="Q923" i="1"/>
  <c r="N937" i="1"/>
  <c r="S978" i="1"/>
  <c r="Q1011" i="1"/>
  <c r="Q1015" i="1"/>
  <c r="R1016" i="1"/>
  <c r="Q1017" i="1"/>
  <c r="R1020" i="1"/>
  <c r="Q1027" i="1"/>
  <c r="R1028" i="1"/>
  <c r="N1030" i="1"/>
  <c r="Q1033" i="1"/>
  <c r="N1043" i="1"/>
  <c r="Q1046" i="1"/>
  <c r="S1047" i="1"/>
  <c r="S1048" i="1"/>
  <c r="S1049" i="1"/>
  <c r="R1065" i="1"/>
  <c r="S1066" i="1"/>
  <c r="R1068" i="1"/>
  <c r="R1072" i="1"/>
  <c r="R1074" i="1"/>
  <c r="R1082" i="1"/>
  <c r="E278" i="3" s="1"/>
  <c r="R1096" i="1"/>
  <c r="Q1098" i="1"/>
  <c r="S1100" i="1"/>
  <c r="S1104" i="1"/>
  <c r="R1106" i="1"/>
  <c r="S1116" i="1"/>
  <c r="S1121" i="1"/>
  <c r="F288" i="3" s="1"/>
  <c r="S1122" i="1"/>
  <c r="Q1123" i="1"/>
  <c r="Q1134" i="1"/>
  <c r="Q1136" i="1"/>
  <c r="R1141" i="1"/>
  <c r="R1143" i="1"/>
  <c r="R1157" i="1"/>
  <c r="R1165" i="1"/>
  <c r="R1169" i="1"/>
  <c r="R1173" i="1"/>
  <c r="E300" i="3" s="1"/>
  <c r="Q1177" i="1"/>
  <c r="Q1181" i="1"/>
  <c r="S1182" i="1"/>
  <c r="S1183" i="1"/>
  <c r="Q1195" i="1"/>
  <c r="Q1210" i="1"/>
  <c r="Q1217" i="1"/>
  <c r="R1246" i="1"/>
  <c r="R1247" i="1"/>
  <c r="R1255" i="1"/>
  <c r="S1273" i="1"/>
  <c r="R1281" i="1"/>
  <c r="R1286" i="1"/>
  <c r="E327" i="3" s="1"/>
  <c r="R1288" i="1"/>
  <c r="R1292" i="1"/>
  <c r="N1293" i="1"/>
  <c r="S1295" i="1"/>
  <c r="F331" i="3" s="1"/>
  <c r="S1307" i="1"/>
  <c r="Q1354" i="1"/>
  <c r="Q1358" i="1"/>
  <c r="Q1360" i="1"/>
  <c r="Q1231" i="1"/>
  <c r="Q1235" i="1"/>
  <c r="N1255" i="1"/>
  <c r="Q1266" i="1"/>
  <c r="Q1273" i="1"/>
  <c r="N1285" i="1"/>
  <c r="S1286" i="1"/>
  <c r="F327" i="3" s="1"/>
  <c r="S1292" i="1"/>
  <c r="F330" i="3" s="1"/>
  <c r="Q1305" i="1"/>
  <c r="R1306" i="1"/>
  <c r="Q1312" i="1"/>
  <c r="Q1326" i="1"/>
  <c r="S1352" i="1"/>
  <c r="S1353" i="1"/>
  <c r="R1354" i="1"/>
  <c r="R1365" i="1"/>
  <c r="R1373" i="1"/>
  <c r="R1376" i="1"/>
  <c r="R1382" i="1"/>
  <c r="S1386" i="1"/>
  <c r="S1394" i="1"/>
  <c r="S1398" i="1"/>
  <c r="S1399" i="1"/>
  <c r="S1402" i="1"/>
  <c r="S1403" i="1"/>
  <c r="A12" i="2"/>
  <c r="S1319" i="1"/>
  <c r="S1323" i="1"/>
  <c r="R1329" i="1"/>
  <c r="R1331" i="1"/>
  <c r="R1333" i="1"/>
  <c r="E337" i="3" s="1"/>
  <c r="Q1346" i="1"/>
  <c r="R1348" i="1"/>
  <c r="R1349" i="1"/>
  <c r="R1351" i="1"/>
  <c r="R1352" i="1"/>
  <c r="S1354" i="1"/>
  <c r="N1356" i="1"/>
  <c r="S1378" i="1"/>
  <c r="R1388" i="1"/>
  <c r="R1393" i="1"/>
  <c r="R1398" i="1"/>
  <c r="R1402" i="1"/>
  <c r="Q1403" i="1"/>
  <c r="R1406" i="1"/>
  <c r="Q1253" i="1"/>
  <c r="N1254" i="1"/>
  <c r="N1278" i="1"/>
  <c r="Q1304" i="1"/>
  <c r="Q1310" i="1"/>
  <c r="Q1323" i="1"/>
  <c r="Q1328" i="1"/>
  <c r="Q1374" i="1"/>
  <c r="Q1376" i="1"/>
  <c r="Q1378" i="1"/>
  <c r="Q1380" i="1"/>
  <c r="Q1384" i="1"/>
  <c r="D350" i="3" s="1"/>
  <c r="Q1387" i="1"/>
  <c r="N1388" i="1"/>
  <c r="S628" i="1"/>
  <c r="R825" i="1"/>
  <c r="R1083" i="1"/>
  <c r="N1083" i="1"/>
  <c r="Q113" i="1"/>
  <c r="R115" i="1"/>
  <c r="S116" i="1"/>
  <c r="R120" i="1"/>
  <c r="S121" i="1"/>
  <c r="Q125" i="1"/>
  <c r="R137" i="1"/>
  <c r="R149" i="1"/>
  <c r="Q155" i="1"/>
  <c r="R165" i="1"/>
  <c r="Q171" i="1"/>
  <c r="R181" i="1"/>
  <c r="Q187" i="1"/>
  <c r="R195" i="1"/>
  <c r="Q201" i="1"/>
  <c r="R211" i="1"/>
  <c r="E66" i="3" s="1"/>
  <c r="Q217" i="1"/>
  <c r="S223" i="1"/>
  <c r="R235" i="1"/>
  <c r="R242" i="1"/>
  <c r="S244" i="1"/>
  <c r="S245" i="1"/>
  <c r="S247" i="1"/>
  <c r="R255" i="1"/>
  <c r="Q261" i="1"/>
  <c r="S262" i="1"/>
  <c r="S263" i="1"/>
  <c r="Q265" i="1"/>
  <c r="D77" i="3" s="1"/>
  <c r="S276" i="1"/>
  <c r="Q277" i="1"/>
  <c r="S279" i="1"/>
  <c r="Q281" i="1"/>
  <c r="R288" i="1"/>
  <c r="S289" i="1"/>
  <c r="S292" i="1"/>
  <c r="Q293" i="1"/>
  <c r="S294" i="1"/>
  <c r="S295" i="1"/>
  <c r="R297" i="1"/>
  <c r="R300" i="1"/>
  <c r="S301" i="1"/>
  <c r="S302" i="1"/>
  <c r="F85" i="3" s="1"/>
  <c r="R305" i="1"/>
  <c r="R306" i="1"/>
  <c r="R308" i="1"/>
  <c r="S309" i="1"/>
  <c r="R316" i="1"/>
  <c r="S322" i="1"/>
  <c r="Q327" i="1"/>
  <c r="S328" i="1"/>
  <c r="Q335" i="1"/>
  <c r="S336" i="1"/>
  <c r="R343" i="1"/>
  <c r="S346" i="1"/>
  <c r="F95" i="3" s="1"/>
  <c r="Q352" i="1"/>
  <c r="S353" i="1"/>
  <c r="R360" i="1"/>
  <c r="N394" i="1"/>
  <c r="R394" i="1"/>
  <c r="R398" i="1"/>
  <c r="S399" i="1"/>
  <c r="R444" i="1"/>
  <c r="R460" i="1"/>
  <c r="N587" i="1"/>
  <c r="Q594" i="1"/>
  <c r="R636" i="1"/>
  <c r="N636" i="1"/>
  <c r="R399" i="1"/>
  <c r="R5" i="1"/>
  <c r="S7" i="1"/>
  <c r="S8" i="1"/>
  <c r="F4" i="3" s="1"/>
  <c r="R13" i="1"/>
  <c r="S15" i="1"/>
  <c r="S16" i="1"/>
  <c r="R21" i="1"/>
  <c r="S23" i="1"/>
  <c r="S24" i="1"/>
  <c r="R29" i="1"/>
  <c r="S31" i="1"/>
  <c r="S32" i="1"/>
  <c r="R38" i="1"/>
  <c r="S40" i="1"/>
  <c r="S41" i="1"/>
  <c r="R46" i="1"/>
  <c r="S48" i="1"/>
  <c r="S49" i="1"/>
  <c r="F16" i="3" s="1"/>
  <c r="R53" i="1"/>
  <c r="S54" i="1"/>
  <c r="S55" i="1"/>
  <c r="S56" i="1"/>
  <c r="R61" i="1"/>
  <c r="S62" i="1"/>
  <c r="S63" i="1"/>
  <c r="S64" i="1"/>
  <c r="F23" i="3" s="1"/>
  <c r="R69" i="1"/>
  <c r="S70" i="1"/>
  <c r="S71" i="1"/>
  <c r="F26" i="3" s="1"/>
  <c r="S72" i="1"/>
  <c r="R77" i="1"/>
  <c r="S78" i="1"/>
  <c r="S79" i="1"/>
  <c r="S80" i="1"/>
  <c r="R85" i="1"/>
  <c r="S86" i="1"/>
  <c r="S87" i="1"/>
  <c r="S88" i="1"/>
  <c r="R93" i="1"/>
  <c r="S94" i="1"/>
  <c r="S95" i="1"/>
  <c r="S96" i="1"/>
  <c r="R101" i="1"/>
  <c r="S102" i="1"/>
  <c r="S103" i="1"/>
  <c r="S104" i="1"/>
  <c r="F37" i="3" s="1"/>
  <c r="S105" i="1"/>
  <c r="S106" i="1"/>
  <c r="S107" i="1"/>
  <c r="R112" i="1"/>
  <c r="N113" i="1"/>
  <c r="R113" i="1"/>
  <c r="S114" i="1"/>
  <c r="Q124" i="1"/>
  <c r="D42" i="3" s="1"/>
  <c r="Q129" i="1"/>
  <c r="D45" i="3" s="1"/>
  <c r="Q143" i="1"/>
  <c r="R153" i="1"/>
  <c r="Q154" i="1"/>
  <c r="Q159" i="1"/>
  <c r="R169" i="1"/>
  <c r="Q170" i="1"/>
  <c r="Q175" i="1"/>
  <c r="R185" i="1"/>
  <c r="Q186" i="1"/>
  <c r="Q191" i="1"/>
  <c r="R199" i="1"/>
  <c r="Q200" i="1"/>
  <c r="Q205" i="1"/>
  <c r="R215" i="1"/>
  <c r="R218" i="1"/>
  <c r="Q230" i="1"/>
  <c r="N231" i="1"/>
  <c r="Q233" i="1"/>
  <c r="S234" i="1"/>
  <c r="F70" i="3" s="1"/>
  <c r="S235" i="1"/>
  <c r="S248" i="1"/>
  <c r="S250" i="1"/>
  <c r="Q257" i="1"/>
  <c r="S258" i="1"/>
  <c r="R266" i="1"/>
  <c r="Q270" i="1"/>
  <c r="N271" i="1"/>
  <c r="R271" i="1"/>
  <c r="Q276" i="1"/>
  <c r="R282" i="1"/>
  <c r="Q286" i="1"/>
  <c r="N287" i="1"/>
  <c r="R287" i="1"/>
  <c r="R290" i="1"/>
  <c r="N291" i="1"/>
  <c r="Q292" i="1"/>
  <c r="S306" i="1"/>
  <c r="Q309" i="1"/>
  <c r="Q314" i="1"/>
  <c r="S318" i="1"/>
  <c r="Q319" i="1"/>
  <c r="S320" i="1"/>
  <c r="Q321" i="1"/>
  <c r="Q322" i="1"/>
  <c r="Q326" i="1"/>
  <c r="R327" i="1"/>
  <c r="S331" i="1"/>
  <c r="R335" i="1"/>
  <c r="Q336" i="1"/>
  <c r="R338" i="1"/>
  <c r="S339" i="1"/>
  <c r="Q340" i="1"/>
  <c r="S341" i="1"/>
  <c r="S342" i="1"/>
  <c r="S345" i="1"/>
  <c r="Q346" i="1"/>
  <c r="D95" i="3" s="1"/>
  <c r="Q351" i="1"/>
  <c r="R352" i="1"/>
  <c r="Q353" i="1"/>
  <c r="R355" i="1"/>
  <c r="S356" i="1"/>
  <c r="Q357" i="1"/>
  <c r="S358" i="1"/>
  <c r="S359" i="1"/>
  <c r="S362" i="1"/>
  <c r="Q363" i="1"/>
  <c r="Q374" i="1"/>
  <c r="Q378" i="1"/>
  <c r="Q381" i="1"/>
  <c r="S394" i="1"/>
  <c r="Q412" i="1"/>
  <c r="N436" i="1"/>
  <c r="R436" i="1"/>
  <c r="Q445" i="1"/>
  <c r="S449" i="1"/>
  <c r="R464" i="1"/>
  <c r="Q502" i="1"/>
  <c r="Q534" i="1"/>
  <c r="R547" i="1"/>
  <c r="N550" i="1"/>
  <c r="Q551" i="1"/>
  <c r="N558" i="1"/>
  <c r="R558" i="1"/>
  <c r="Q562" i="1"/>
  <c r="N572" i="1"/>
  <c r="N575" i="1"/>
  <c r="R590" i="1"/>
  <c r="S636" i="1"/>
  <c r="Q659" i="1"/>
  <c r="Q664" i="1"/>
  <c r="D165" i="3" s="1"/>
  <c r="R712" i="1"/>
  <c r="Q713" i="1"/>
  <c r="R726" i="1"/>
  <c r="N799" i="1"/>
  <c r="Q832" i="1"/>
  <c r="R832" i="1"/>
  <c r="S902" i="1"/>
  <c r="F227" i="3" s="1"/>
  <c r="Q3" i="1"/>
  <c r="Q8" i="1"/>
  <c r="D4" i="3" s="1"/>
  <c r="Q11" i="1"/>
  <c r="Q16" i="1"/>
  <c r="Q19" i="1"/>
  <c r="Q24" i="1"/>
  <c r="Q27" i="1"/>
  <c r="Q32" i="1"/>
  <c r="Q35" i="1"/>
  <c r="Q41" i="1"/>
  <c r="Q44" i="1"/>
  <c r="Q49" i="1"/>
  <c r="D16" i="3" s="1"/>
  <c r="Q51" i="1"/>
  <c r="Q56" i="1"/>
  <c r="Q59" i="1"/>
  <c r="D21" i="3" s="1"/>
  <c r="Q64" i="1"/>
  <c r="D23" i="3" s="1"/>
  <c r="Q67" i="1"/>
  <c r="Q72" i="1"/>
  <c r="Q75" i="1"/>
  <c r="Q80" i="1"/>
  <c r="Q83" i="1"/>
  <c r="Q88" i="1"/>
  <c r="Q91" i="1"/>
  <c r="Q96" i="1"/>
  <c r="Q99" i="1"/>
  <c r="Q104" i="1"/>
  <c r="D37" i="3" s="1"/>
  <c r="Q107" i="1"/>
  <c r="Q110" i="1"/>
  <c r="Q118" i="1"/>
  <c r="Q128" i="1"/>
  <c r="D44" i="3" s="1"/>
  <c r="Q142" i="1"/>
  <c r="Q158" i="1"/>
  <c r="Q174" i="1"/>
  <c r="D57" i="3" s="1"/>
  <c r="Q190" i="1"/>
  <c r="Q204" i="1"/>
  <c r="N239" i="1"/>
  <c r="Q247" i="1"/>
  <c r="Q291" i="1"/>
  <c r="Q305" i="1"/>
  <c r="Q306" i="1"/>
  <c r="Q313" i="1"/>
  <c r="Q318" i="1"/>
  <c r="Q345" i="1"/>
  <c r="Q362" i="1"/>
  <c r="Q394" i="1"/>
  <c r="N415" i="1"/>
  <c r="R415" i="1"/>
  <c r="Q416" i="1"/>
  <c r="Q418" i="1"/>
  <c r="D109" i="3" s="1"/>
  <c r="N419" i="1"/>
  <c r="N428" i="1"/>
  <c r="R428" i="1"/>
  <c r="Q442" i="1"/>
  <c r="Q454" i="1"/>
  <c r="Q467" i="1"/>
  <c r="N468" i="1"/>
  <c r="Q476" i="1"/>
  <c r="Q478" i="1"/>
  <c r="Q510" i="1"/>
  <c r="Q542" i="1"/>
  <c r="D136" i="3" s="1"/>
  <c r="N583" i="1"/>
  <c r="R583" i="1"/>
  <c r="Q615" i="1"/>
  <c r="R620" i="1"/>
  <c r="N620" i="1"/>
  <c r="Q636" i="1"/>
  <c r="R647" i="1"/>
  <c r="Q708" i="1"/>
  <c r="N730" i="1"/>
  <c r="Q786" i="1"/>
  <c r="D193" i="3" s="1"/>
  <c r="R791" i="1"/>
  <c r="N791" i="1"/>
  <c r="S842" i="1"/>
  <c r="N848" i="1"/>
  <c r="R848" i="1"/>
  <c r="R894" i="1"/>
  <c r="N894" i="1"/>
  <c r="S937" i="1"/>
  <c r="N1034" i="1"/>
  <c r="R1034" i="1"/>
  <c r="R1091" i="1"/>
  <c r="N1091" i="1"/>
  <c r="Q1099" i="1"/>
  <c r="R1099" i="1"/>
  <c r="S363" i="1"/>
  <c r="Q368" i="1"/>
  <c r="D100" i="3" s="1"/>
  <c r="S369" i="1"/>
  <c r="R376" i="1"/>
  <c r="R381" i="1"/>
  <c r="Q393" i="1"/>
  <c r="S400" i="1"/>
  <c r="S407" i="1"/>
  <c r="S420" i="1"/>
  <c r="S425" i="1"/>
  <c r="S450" i="1"/>
  <c r="S455" i="1"/>
  <c r="S457" i="1"/>
  <c r="S469" i="1"/>
  <c r="S474" i="1"/>
  <c r="S476" i="1"/>
  <c r="R478" i="1"/>
  <c r="S484" i="1"/>
  <c r="R486" i="1"/>
  <c r="S492" i="1"/>
  <c r="R494" i="1"/>
  <c r="S500" i="1"/>
  <c r="R502" i="1"/>
  <c r="S508" i="1"/>
  <c r="R510" i="1"/>
  <c r="S516" i="1"/>
  <c r="F127" i="3" s="1"/>
  <c r="R518" i="1"/>
  <c r="S524" i="1"/>
  <c r="R526" i="1"/>
  <c r="E129" i="3" s="1"/>
  <c r="S532" i="1"/>
  <c r="R534" i="1"/>
  <c r="S540" i="1"/>
  <c r="R542" i="1"/>
  <c r="E136" i="3" s="1"/>
  <c r="S558" i="1"/>
  <c r="N559" i="1"/>
  <c r="S564" i="1"/>
  <c r="Q565" i="1"/>
  <c r="D141" i="3" s="1"/>
  <c r="S571" i="1"/>
  <c r="Q578" i="1"/>
  <c r="S586" i="1"/>
  <c r="S592" i="1"/>
  <c r="S606" i="1"/>
  <c r="S608" i="1"/>
  <c r="S611" i="1"/>
  <c r="R615" i="1"/>
  <c r="S616" i="1"/>
  <c r="F153" i="3" s="1"/>
  <c r="S617" i="1"/>
  <c r="S618" i="1"/>
  <c r="S621" i="1"/>
  <c r="Q631" i="1"/>
  <c r="S632" i="1"/>
  <c r="S633" i="1"/>
  <c r="S634" i="1"/>
  <c r="S637" i="1"/>
  <c r="R668" i="1"/>
  <c r="S681" i="1"/>
  <c r="S682" i="1"/>
  <c r="Q686" i="1"/>
  <c r="Q691" i="1"/>
  <c r="S692" i="1"/>
  <c r="S693" i="1"/>
  <c r="R715" i="1"/>
  <c r="S718" i="1"/>
  <c r="F177" i="3" s="1"/>
  <c r="R729" i="1"/>
  <c r="Q736" i="1"/>
  <c r="D183" i="3" s="1"/>
  <c r="R746" i="1"/>
  <c r="S767" i="1"/>
  <c r="R771" i="1"/>
  <c r="Q777" i="1"/>
  <c r="S779" i="1"/>
  <c r="Q781" i="1"/>
  <c r="S782" i="1"/>
  <c r="R786" i="1"/>
  <c r="E193" i="3" s="1"/>
  <c r="S792" i="1"/>
  <c r="S794" i="1"/>
  <c r="S800" i="1"/>
  <c r="R807" i="1"/>
  <c r="S808" i="1"/>
  <c r="R812" i="1"/>
  <c r="R838" i="1"/>
  <c r="R874" i="1"/>
  <c r="R881" i="1"/>
  <c r="R913" i="1"/>
  <c r="N913" i="1"/>
  <c r="R921" i="1"/>
  <c r="Q927" i="1"/>
  <c r="Q367" i="1"/>
  <c r="R368" i="1"/>
  <c r="E100" i="3" s="1"/>
  <c r="Q369" i="1"/>
  <c r="D101" i="3" s="1"/>
  <c r="R371" i="1"/>
  <c r="S372" i="1"/>
  <c r="Q373" i="1"/>
  <c r="S375" i="1"/>
  <c r="S378" i="1"/>
  <c r="Q379" i="1"/>
  <c r="Q384" i="1"/>
  <c r="S385" i="1"/>
  <c r="Q386" i="1"/>
  <c r="Q392" i="1"/>
  <c r="R393" i="1"/>
  <c r="S397" i="1"/>
  <c r="Q398" i="1"/>
  <c r="Q399" i="1"/>
  <c r="Q400" i="1"/>
  <c r="Q402" i="1"/>
  <c r="Q407" i="1"/>
  <c r="S416" i="1"/>
  <c r="Q419" i="1"/>
  <c r="Q425" i="1"/>
  <c r="S426" i="1"/>
  <c r="Q428" i="1"/>
  <c r="S431" i="1"/>
  <c r="S433" i="1"/>
  <c r="Q434" i="1"/>
  <c r="Q437" i="1"/>
  <c r="Q440" i="1"/>
  <c r="Q446" i="1"/>
  <c r="Q449" i="1"/>
  <c r="Q455" i="1"/>
  <c r="R456" i="1"/>
  <c r="S458" i="1"/>
  <c r="Q460" i="1"/>
  <c r="Q465" i="1"/>
  <c r="Q468" i="1"/>
  <c r="Q474" i="1"/>
  <c r="R475" i="1"/>
  <c r="E120" i="3" s="1"/>
  <c r="S477" i="1"/>
  <c r="S478" i="1"/>
  <c r="Q482" i="1"/>
  <c r="R483" i="1"/>
  <c r="S485" i="1"/>
  <c r="S486" i="1"/>
  <c r="Q490" i="1"/>
  <c r="R491" i="1"/>
  <c r="S493" i="1"/>
  <c r="S494" i="1"/>
  <c r="Q498" i="1"/>
  <c r="R499" i="1"/>
  <c r="S501" i="1"/>
  <c r="S502" i="1"/>
  <c r="Q506" i="1"/>
  <c r="R507" i="1"/>
  <c r="S509" i="1"/>
  <c r="S510" i="1"/>
  <c r="Q514" i="1"/>
  <c r="R515" i="1"/>
  <c r="S517" i="1"/>
  <c r="S518" i="1"/>
  <c r="Q522" i="1"/>
  <c r="R523" i="1"/>
  <c r="S525" i="1"/>
  <c r="S526" i="1"/>
  <c r="F129" i="3" s="1"/>
  <c r="Q530" i="1"/>
  <c r="R531" i="1"/>
  <c r="E132" i="3" s="1"/>
  <c r="S533" i="1"/>
  <c r="S534" i="1"/>
  <c r="Q538" i="1"/>
  <c r="R539" i="1"/>
  <c r="S541" i="1"/>
  <c r="S542" i="1"/>
  <c r="F136" i="3" s="1"/>
  <c r="S551" i="1"/>
  <c r="R553" i="1"/>
  <c r="Q556" i="1"/>
  <c r="N557" i="1"/>
  <c r="S572" i="1"/>
  <c r="S575" i="1"/>
  <c r="S576" i="1"/>
  <c r="N580" i="1"/>
  <c r="Q586" i="1"/>
  <c r="S596" i="1"/>
  <c r="S603" i="1"/>
  <c r="R607" i="1"/>
  <c r="S609" i="1"/>
  <c r="N612" i="1"/>
  <c r="S615" i="1"/>
  <c r="Q616" i="1"/>
  <c r="R619" i="1"/>
  <c r="N624" i="1"/>
  <c r="Q627" i="1"/>
  <c r="R628" i="1"/>
  <c r="Q630" i="1"/>
  <c r="R631" i="1"/>
  <c r="Q632" i="1"/>
  <c r="R635" i="1"/>
  <c r="N640" i="1"/>
  <c r="Q642" i="1"/>
  <c r="S648" i="1"/>
  <c r="Q654" i="1"/>
  <c r="R661" i="1"/>
  <c r="Q662" i="1"/>
  <c r="Q672" i="1"/>
  <c r="Q681" i="1"/>
  <c r="R695" i="1"/>
  <c r="E172" i="3" s="1"/>
  <c r="Q696" i="1"/>
  <c r="N700" i="1"/>
  <c r="Q701" i="1"/>
  <c r="Q703" i="1"/>
  <c r="S708" i="1"/>
  <c r="S709" i="1"/>
  <c r="S713" i="1"/>
  <c r="Q718" i="1"/>
  <c r="D177" i="3" s="1"/>
  <c r="Q721" i="1"/>
  <c r="D179" i="3" s="1"/>
  <c r="S722" i="1"/>
  <c r="S723" i="1"/>
  <c r="R741" i="1"/>
  <c r="Q742" i="1"/>
  <c r="S746" i="1"/>
  <c r="S750" i="1"/>
  <c r="Q751" i="1"/>
  <c r="D186" i="3" s="1"/>
  <c r="Q753" i="1"/>
  <c r="R754" i="1"/>
  <c r="Q761" i="1"/>
  <c r="R766" i="1"/>
  <c r="N803" i="1"/>
  <c r="Q805" i="1"/>
  <c r="Q808" i="1"/>
  <c r="Q853" i="1"/>
  <c r="S862" i="1"/>
  <c r="R866" i="1"/>
  <c r="Q868" i="1"/>
  <c r="S913" i="1"/>
  <c r="S809" i="1"/>
  <c r="Q810" i="1"/>
  <c r="S812" i="1"/>
  <c r="Q814" i="1"/>
  <c r="S822" i="1"/>
  <c r="Q823" i="1"/>
  <c r="S825" i="1"/>
  <c r="Q827" i="1"/>
  <c r="R834" i="1"/>
  <c r="S835" i="1"/>
  <c r="F209" i="3" s="1"/>
  <c r="Q836" i="1"/>
  <c r="S838" i="1"/>
  <c r="Q840" i="1"/>
  <c r="S853" i="1"/>
  <c r="Q864" i="1"/>
  <c r="R869" i="1"/>
  <c r="R882" i="1"/>
  <c r="S883" i="1"/>
  <c r="Q884" i="1"/>
  <c r="R889" i="1"/>
  <c r="S890" i="1"/>
  <c r="S891" i="1"/>
  <c r="S892" i="1"/>
  <c r="R912" i="1"/>
  <c r="N920" i="1"/>
  <c r="R927" i="1"/>
  <c r="S932" i="1"/>
  <c r="S933" i="1"/>
  <c r="S934" i="1"/>
  <c r="S936" i="1"/>
  <c r="R953" i="1"/>
  <c r="E239" i="3" s="1"/>
  <c r="N953" i="1"/>
  <c r="S961" i="1"/>
  <c r="S962" i="1"/>
  <c r="S964" i="1"/>
  <c r="S970" i="1"/>
  <c r="S974" i="1"/>
  <c r="R980" i="1"/>
  <c r="Q1070" i="1"/>
  <c r="N1071" i="1"/>
  <c r="R1071" i="1"/>
  <c r="S1120" i="1"/>
  <c r="N1120" i="1"/>
  <c r="S643" i="1"/>
  <c r="Q644" i="1"/>
  <c r="Q646" i="1"/>
  <c r="D161" i="3" s="1"/>
  <c r="Q648" i="1"/>
  <c r="N652" i="1"/>
  <c r="Q653" i="1"/>
  <c r="S655" i="1"/>
  <c r="Q656" i="1"/>
  <c r="S657" i="1"/>
  <c r="S658" i="1"/>
  <c r="R664" i="1"/>
  <c r="Q665" i="1"/>
  <c r="S669" i="1"/>
  <c r="Q670" i="1"/>
  <c r="Q675" i="1"/>
  <c r="Q677" i="1"/>
  <c r="N681" i="1"/>
  <c r="Q682" i="1"/>
  <c r="Q684" i="1"/>
  <c r="S685" i="1"/>
  <c r="R691" i="1"/>
  <c r="Q692" i="1"/>
  <c r="S696" i="1"/>
  <c r="Q697" i="1"/>
  <c r="Q702" i="1"/>
  <c r="Q704" i="1"/>
  <c r="N708" i="1"/>
  <c r="Q709" i="1"/>
  <c r="Q711" i="1"/>
  <c r="R713" i="1"/>
  <c r="S714" i="1"/>
  <c r="Q715" i="1"/>
  <c r="S716" i="1"/>
  <c r="R721" i="1"/>
  <c r="Q722" i="1"/>
  <c r="S726" i="1"/>
  <c r="Q727" i="1"/>
  <c r="N734" i="1"/>
  <c r="Q735" i="1"/>
  <c r="Q737" i="1"/>
  <c r="R739" i="1"/>
  <c r="S740" i="1"/>
  <c r="Q741" i="1"/>
  <c r="S742" i="1"/>
  <c r="S743" i="1"/>
  <c r="S747" i="1"/>
  <c r="Q750" i="1"/>
  <c r="R753" i="1"/>
  <c r="S754" i="1"/>
  <c r="S756" i="1"/>
  <c r="S759" i="1"/>
  <c r="Q760" i="1"/>
  <c r="Q765" i="1"/>
  <c r="S766" i="1"/>
  <c r="S769" i="1"/>
  <c r="S771" i="1"/>
  <c r="S775" i="1"/>
  <c r="Q778" i="1"/>
  <c r="R779" i="1"/>
  <c r="Q782" i="1"/>
  <c r="N783" i="1"/>
  <c r="Q784" i="1"/>
  <c r="D192" i="3" s="1"/>
  <c r="Q785" i="1"/>
  <c r="Q792" i="1"/>
  <c r="R795" i="1"/>
  <c r="S797" i="1"/>
  <c r="Q802" i="1"/>
  <c r="N806" i="1"/>
  <c r="R806" i="1"/>
  <c r="Q809" i="1"/>
  <c r="R815" i="1"/>
  <c r="N820" i="1"/>
  <c r="R820" i="1"/>
  <c r="E204" i="3" s="1"/>
  <c r="Q822" i="1"/>
  <c r="R828" i="1"/>
  <c r="N833" i="1"/>
  <c r="R833" i="1"/>
  <c r="R841" i="1"/>
  <c r="R858" i="1"/>
  <c r="S870" i="1"/>
  <c r="Q871" i="1"/>
  <c r="Q880" i="1"/>
  <c r="R885" i="1"/>
  <c r="Q894" i="1"/>
  <c r="R898" i="1"/>
  <c r="Q901" i="1"/>
  <c r="D226" i="3" s="1"/>
  <c r="R905" i="1"/>
  <c r="S906" i="1"/>
  <c r="S907" i="1"/>
  <c r="S908" i="1"/>
  <c r="F229" i="3" s="1"/>
  <c r="Q913" i="1"/>
  <c r="R916" i="1"/>
  <c r="S917" i="1"/>
  <c r="S918" i="1"/>
  <c r="S922" i="1"/>
  <c r="S925" i="1"/>
  <c r="Q939" i="1"/>
  <c r="Q941" i="1"/>
  <c r="R944" i="1"/>
  <c r="Q945" i="1"/>
  <c r="N1058" i="1"/>
  <c r="N1063" i="1"/>
  <c r="N1066" i="1"/>
  <c r="Q1107" i="1"/>
  <c r="D283" i="3" s="1"/>
  <c r="R1107" i="1"/>
  <c r="E283" i="3" s="1"/>
  <c r="R997" i="1"/>
  <c r="E252" i="3" s="1"/>
  <c r="S998" i="1"/>
  <c r="S999" i="1"/>
  <c r="S1000" i="1"/>
  <c r="S1002" i="1"/>
  <c r="F254" i="3" s="1"/>
  <c r="S1003" i="1"/>
  <c r="F255" i="3" s="1"/>
  <c r="Q1008" i="1"/>
  <c r="S1013" i="1"/>
  <c r="F261" i="3" s="1"/>
  <c r="S1014" i="1"/>
  <c r="R1079" i="1"/>
  <c r="R1253" i="1"/>
  <c r="N1253" i="1"/>
  <c r="S854" i="1"/>
  <c r="Q856" i="1"/>
  <c r="S858" i="1"/>
  <c r="Q860" i="1"/>
  <c r="Q862" i="1"/>
  <c r="S871" i="1"/>
  <c r="Q872" i="1"/>
  <c r="S874" i="1"/>
  <c r="Q876" i="1"/>
  <c r="Q878" i="1"/>
  <c r="S887" i="1"/>
  <c r="F221" i="3" s="1"/>
  <c r="R891" i="1"/>
  <c r="R893" i="1"/>
  <c r="E223" i="3" s="1"/>
  <c r="Q895" i="1"/>
  <c r="Q900" i="1"/>
  <c r="Q902" i="1"/>
  <c r="D227" i="3" s="1"/>
  <c r="R906" i="1"/>
  <c r="S909" i="1"/>
  <c r="S910" i="1"/>
  <c r="S914" i="1"/>
  <c r="Q919" i="1"/>
  <c r="S921" i="1"/>
  <c r="Q932" i="1"/>
  <c r="Q934" i="1"/>
  <c r="R935" i="1"/>
  <c r="S941" i="1"/>
  <c r="Q942" i="1"/>
  <c r="Q948" i="1"/>
  <c r="Q950" i="1"/>
  <c r="R951" i="1"/>
  <c r="Q955" i="1"/>
  <c r="D241" i="3" s="1"/>
  <c r="Q957" i="1"/>
  <c r="Q969" i="1"/>
  <c r="Q971" i="1"/>
  <c r="Q979" i="1"/>
  <c r="Q988" i="1"/>
  <c r="D250" i="3" s="1"/>
  <c r="Q1003" i="1"/>
  <c r="D255" i="3" s="1"/>
  <c r="Q1005" i="1"/>
  <c r="R1017" i="1"/>
  <c r="Q1018" i="1"/>
  <c r="Q1020" i="1"/>
  <c r="R1024" i="1"/>
  <c r="S1025" i="1"/>
  <c r="Q1034" i="1"/>
  <c r="N1042" i="1"/>
  <c r="N1050" i="1"/>
  <c r="R1050" i="1"/>
  <c r="S1079" i="1"/>
  <c r="F277" i="3" s="1"/>
  <c r="Q1091" i="1"/>
  <c r="Q1105" i="1"/>
  <c r="N1112" i="1"/>
  <c r="S950" i="1"/>
  <c r="S952" i="1"/>
  <c r="R955" i="1"/>
  <c r="E241" i="3" s="1"/>
  <c r="R956" i="1"/>
  <c r="N957" i="1"/>
  <c r="R959" i="1"/>
  <c r="Q960" i="1"/>
  <c r="N965" i="1"/>
  <c r="N973" i="1"/>
  <c r="Q975" i="1"/>
  <c r="Q983" i="1"/>
  <c r="Q992" i="1"/>
  <c r="R1005" i="1"/>
  <c r="S1006" i="1"/>
  <c r="S1007" i="1"/>
  <c r="S1011" i="1"/>
  <c r="R1013" i="1"/>
  <c r="E261" i="3" s="1"/>
  <c r="N1025" i="1"/>
  <c r="Q1029" i="1"/>
  <c r="S1030" i="1"/>
  <c r="S1034" i="1"/>
  <c r="N1035" i="1"/>
  <c r="Q1038" i="1"/>
  <c r="S1039" i="1"/>
  <c r="S1040" i="1"/>
  <c r="S1041" i="1"/>
  <c r="Q1042" i="1"/>
  <c r="Q1045" i="1"/>
  <c r="S1050" i="1"/>
  <c r="N1051" i="1"/>
  <c r="Q1054" i="1"/>
  <c r="S1055" i="1"/>
  <c r="S1056" i="1"/>
  <c r="S1057" i="1"/>
  <c r="Q1058" i="1"/>
  <c r="Q1066" i="1"/>
  <c r="S1068" i="1"/>
  <c r="S1072" i="1"/>
  <c r="S1080" i="1"/>
  <c r="S1081" i="1"/>
  <c r="S1082" i="1"/>
  <c r="F278" i="3" s="1"/>
  <c r="S1084" i="1"/>
  <c r="S1088" i="1"/>
  <c r="R1090" i="1"/>
  <c r="S1091" i="1"/>
  <c r="Q1093" i="1"/>
  <c r="Q1095" i="1"/>
  <c r="R1104" i="1"/>
  <c r="R1112" i="1"/>
  <c r="R1120" i="1"/>
  <c r="S1127" i="1"/>
  <c r="Q1128" i="1"/>
  <c r="N1131" i="1"/>
  <c r="S1136" i="1"/>
  <c r="S1139" i="1"/>
  <c r="R1145" i="1"/>
  <c r="R1149" i="1"/>
  <c r="S1150" i="1"/>
  <c r="S1151" i="1"/>
  <c r="S1170" i="1"/>
  <c r="S1230" i="1"/>
  <c r="N1272" i="1"/>
  <c r="R1272" i="1"/>
  <c r="N1377" i="1"/>
  <c r="S1377" i="1"/>
  <c r="R1029" i="1"/>
  <c r="N1031" i="1"/>
  <c r="R1038" i="1"/>
  <c r="Q1041" i="1"/>
  <c r="Q1044" i="1"/>
  <c r="R1045" i="1"/>
  <c r="N1047" i="1"/>
  <c r="R1054" i="1"/>
  <c r="Q1057" i="1"/>
  <c r="Q1060" i="1"/>
  <c r="D271" i="3" s="1"/>
  <c r="R1061" i="1"/>
  <c r="Q1062" i="1"/>
  <c r="D272" i="3" s="1"/>
  <c r="N1067" i="1"/>
  <c r="Q1068" i="1"/>
  <c r="S1070" i="1"/>
  <c r="Q1071" i="1"/>
  <c r="Q1072" i="1"/>
  <c r="S1078" i="1"/>
  <c r="Q1079" i="1"/>
  <c r="Q1080" i="1"/>
  <c r="R1085" i="1"/>
  <c r="Q1086" i="1"/>
  <c r="S1089" i="1"/>
  <c r="S1090" i="1"/>
  <c r="S1092" i="1"/>
  <c r="R1098" i="1"/>
  <c r="Q1101" i="1"/>
  <c r="Q1103" i="1"/>
  <c r="N1108" i="1"/>
  <c r="Q1109" i="1"/>
  <c r="Q1111" i="1"/>
  <c r="N1116" i="1"/>
  <c r="Q1117" i="1"/>
  <c r="Q1119" i="1"/>
  <c r="N1124" i="1"/>
  <c r="Q1125" i="1"/>
  <c r="Q1127" i="1"/>
  <c r="Q1129" i="1"/>
  <c r="R1135" i="1"/>
  <c r="S1143" i="1"/>
  <c r="Q1281" i="1"/>
  <c r="S1306" i="1"/>
  <c r="R1380" i="1"/>
  <c r="Q1132" i="1"/>
  <c r="Q1154" i="1"/>
  <c r="Q1163" i="1"/>
  <c r="Q1165" i="1"/>
  <c r="R1166" i="1"/>
  <c r="E296" i="3" s="1"/>
  <c r="Q1172" i="1"/>
  <c r="Q1179" i="1"/>
  <c r="S1186" i="1"/>
  <c r="R1191" i="1"/>
  <c r="N1209" i="1"/>
  <c r="Q1225" i="1"/>
  <c r="N1226" i="1"/>
  <c r="N1231" i="1"/>
  <c r="Q1232" i="1"/>
  <c r="R1240" i="1"/>
  <c r="Q1242" i="1"/>
  <c r="Q1257" i="1"/>
  <c r="N1258" i="1"/>
  <c r="S1259" i="1"/>
  <c r="S1260" i="1"/>
  <c r="Q1263" i="1"/>
  <c r="R1264" i="1"/>
  <c r="Q1283" i="1"/>
  <c r="Q1286" i="1"/>
  <c r="D327" i="3" s="1"/>
  <c r="Q1298" i="1"/>
  <c r="Q1308" i="1"/>
  <c r="Q1314" i="1"/>
  <c r="Q1319" i="1"/>
  <c r="Q1324" i="1"/>
  <c r="Q1330" i="1"/>
  <c r="Q1332" i="1"/>
  <c r="Q1334" i="1"/>
  <c r="R1335" i="1"/>
  <c r="Q1336" i="1"/>
  <c r="R1337" i="1"/>
  <c r="Q1338" i="1"/>
  <c r="R1339" i="1"/>
  <c r="Q1340" i="1"/>
  <c r="R1341" i="1"/>
  <c r="R1343" i="1"/>
  <c r="N1348" i="1"/>
  <c r="Q1357" i="1"/>
  <c r="R1358" i="1"/>
  <c r="Q1359" i="1"/>
  <c r="R1364" i="1"/>
  <c r="S1366" i="1"/>
  <c r="S1367" i="1"/>
  <c r="S1369" i="1"/>
  <c r="Q1370" i="1"/>
  <c r="R1371" i="1"/>
  <c r="Q1372" i="1"/>
  <c r="Q1375" i="1"/>
  <c r="N1376" i="1"/>
  <c r="R1377" i="1"/>
  <c r="R1385" i="1"/>
  <c r="N1389" i="1"/>
  <c r="Q1405" i="1"/>
  <c r="D356" i="3" s="1"/>
  <c r="R1159" i="1"/>
  <c r="S1166" i="1"/>
  <c r="F296" i="3" s="1"/>
  <c r="S1167" i="1"/>
  <c r="F297" i="3" s="1"/>
  <c r="R1175" i="1"/>
  <c r="E302" i="3" s="1"/>
  <c r="S1176" i="1"/>
  <c r="S1207" i="1"/>
  <c r="R1211" i="1"/>
  <c r="S1215" i="1"/>
  <c r="S1216" i="1"/>
  <c r="S1218" i="1"/>
  <c r="R1225" i="1"/>
  <c r="R1226" i="1"/>
  <c r="R1238" i="1"/>
  <c r="S1239" i="1"/>
  <c r="S1240" i="1"/>
  <c r="R1258" i="1"/>
  <c r="S1264" i="1"/>
  <c r="S1280" i="1"/>
  <c r="S1281" i="1"/>
  <c r="S1287" i="1"/>
  <c r="F328" i="3" s="1"/>
  <c r="R1291" i="1"/>
  <c r="R1294" i="1"/>
  <c r="S1297" i="1"/>
  <c r="S1298" i="1"/>
  <c r="R1308" i="1"/>
  <c r="R1310" i="1"/>
  <c r="S1311" i="1"/>
  <c r="R1324" i="1"/>
  <c r="R1326" i="1"/>
  <c r="S1327" i="1"/>
  <c r="S1329" i="1"/>
  <c r="S1331" i="1"/>
  <c r="S1333" i="1"/>
  <c r="F337" i="3" s="1"/>
  <c r="S1335" i="1"/>
  <c r="S1337" i="1"/>
  <c r="S1339" i="1"/>
  <c r="S1341" i="1"/>
  <c r="S1343" i="1"/>
  <c r="R1345" i="1"/>
  <c r="R1347" i="1"/>
  <c r="E342" i="3" s="1"/>
  <c r="S1348" i="1"/>
  <c r="S1349" i="1"/>
  <c r="S1350" i="1"/>
  <c r="S1370" i="1"/>
  <c r="S1371" i="1"/>
  <c r="R1375" i="1"/>
  <c r="R1383" i="1"/>
  <c r="R1389" i="1"/>
  <c r="R1392" i="1"/>
  <c r="R1395" i="1"/>
  <c r="E353" i="3" s="1"/>
  <c r="R1399" i="1"/>
  <c r="R1403" i="1"/>
  <c r="R1405" i="1"/>
  <c r="E356" i="3" s="1"/>
  <c r="R1131" i="1"/>
  <c r="Q1139" i="1"/>
  <c r="Q1141" i="1"/>
  <c r="Q1145" i="1"/>
  <c r="N1150" i="1"/>
  <c r="Q1153" i="1"/>
  <c r="Q1162" i="1"/>
  <c r="Q1170" i="1"/>
  <c r="D299" i="3" s="1"/>
  <c r="N1190" i="1"/>
  <c r="Q1205" i="1"/>
  <c r="Q1207" i="1"/>
  <c r="N1215" i="1"/>
  <c r="Q1216" i="1"/>
  <c r="N1225" i="1"/>
  <c r="N1237" i="1"/>
  <c r="Q1249" i="1"/>
  <c r="N1250" i="1"/>
  <c r="Q1255" i="1"/>
  <c r="N1263" i="1"/>
  <c r="Q1269" i="1"/>
  <c r="N1271" i="1"/>
  <c r="Q1272" i="1"/>
  <c r="R1279" i="1"/>
  <c r="N1280" i="1"/>
  <c r="Q1297" i="1"/>
  <c r="Q1301" i="1"/>
  <c r="Q1306" i="1"/>
  <c r="S1309" i="1"/>
  <c r="R1312" i="1"/>
  <c r="R1314" i="1"/>
  <c r="S1315" i="1"/>
  <c r="Q1316" i="1"/>
  <c r="Q1322" i="1"/>
  <c r="Q1327" i="1"/>
  <c r="R1328" i="1"/>
  <c r="Q1329" i="1"/>
  <c r="Q1331" i="1"/>
  <c r="Q1333" i="1"/>
  <c r="D337" i="3" s="1"/>
  <c r="Q1335" i="1"/>
  <c r="Q1337" i="1"/>
  <c r="Q1339" i="1"/>
  <c r="Q1341" i="1"/>
  <c r="Q1350" i="1"/>
  <c r="N1352" i="1"/>
  <c r="R1356" i="1"/>
  <c r="R1369" i="1"/>
  <c r="N1373" i="1"/>
  <c r="Q1379" i="1"/>
  <c r="N1380" i="1"/>
  <c r="S1385" i="1"/>
  <c r="Q1386" i="1"/>
  <c r="Q1388" i="1"/>
  <c r="Q1391" i="1"/>
  <c r="N1393" i="1"/>
  <c r="S6" i="1"/>
  <c r="F3" i="3" s="1"/>
  <c r="R9" i="1"/>
  <c r="Q9" i="1"/>
  <c r="S14" i="1"/>
  <c r="R17" i="1"/>
  <c r="Q17" i="1"/>
  <c r="S22" i="1"/>
  <c r="F9" i="3" s="1"/>
  <c r="R25" i="1"/>
  <c r="Q25" i="1"/>
  <c r="S30" i="1"/>
  <c r="R33" i="1"/>
  <c r="Q33" i="1"/>
  <c r="S39" i="1"/>
  <c r="F14" i="3" s="1"/>
  <c r="R42" i="1"/>
  <c r="Q42" i="1"/>
  <c r="S47" i="1"/>
  <c r="R50" i="1"/>
  <c r="E17" i="3" s="1"/>
  <c r="Q50" i="1"/>
  <c r="D17" i="3" s="1"/>
  <c r="R57" i="1"/>
  <c r="E19" i="3" s="1"/>
  <c r="Q57" i="1"/>
  <c r="D19" i="3" s="1"/>
  <c r="R65" i="1"/>
  <c r="E24" i="3" s="1"/>
  <c r="Q65" i="1"/>
  <c r="R73" i="1"/>
  <c r="E27" i="3" s="1"/>
  <c r="Q73" i="1"/>
  <c r="D27" i="3" s="1"/>
  <c r="R81" i="1"/>
  <c r="Q81" i="1"/>
  <c r="R89" i="1"/>
  <c r="Q89" i="1"/>
  <c r="R97" i="1"/>
  <c r="E34" i="3" s="1"/>
  <c r="Q97" i="1"/>
  <c r="D34" i="3" s="1"/>
  <c r="R108" i="1"/>
  <c r="Q108" i="1"/>
  <c r="N125" i="1"/>
  <c r="R125" i="1"/>
  <c r="N155" i="1"/>
  <c r="R155" i="1"/>
  <c r="N171" i="1"/>
  <c r="R171" i="1"/>
  <c r="N187" i="1"/>
  <c r="R187" i="1"/>
  <c r="N201" i="1"/>
  <c r="R201" i="1"/>
  <c r="S313" i="1"/>
  <c r="F88" i="3" s="1"/>
  <c r="N313" i="1"/>
  <c r="N325" i="1"/>
  <c r="R325" i="1"/>
  <c r="Q328" i="1"/>
  <c r="R328" i="1"/>
  <c r="N129" i="1"/>
  <c r="R129" i="1"/>
  <c r="E45" i="3" s="1"/>
  <c r="N143" i="1"/>
  <c r="R143" i="1"/>
  <c r="N159" i="1"/>
  <c r="R159" i="1"/>
  <c r="N175" i="1"/>
  <c r="R175" i="1"/>
  <c r="N191" i="1"/>
  <c r="R191" i="1"/>
  <c r="N205" i="1"/>
  <c r="R205" i="1"/>
  <c r="R250" i="1"/>
  <c r="Q250" i="1"/>
  <c r="Q275" i="1"/>
  <c r="R275" i="1"/>
  <c r="S299" i="1"/>
  <c r="N299" i="1"/>
  <c r="N317" i="1"/>
  <c r="R317" i="1"/>
  <c r="Q320" i="1"/>
  <c r="R320" i="1"/>
  <c r="S119" i="1"/>
  <c r="Q132" i="1"/>
  <c r="N133" i="1"/>
  <c r="R133" i="1"/>
  <c r="Q146" i="1"/>
  <c r="N147" i="1"/>
  <c r="R147" i="1"/>
  <c r="E50" i="3" s="1"/>
  <c r="Q162" i="1"/>
  <c r="N163" i="1"/>
  <c r="R163" i="1"/>
  <c r="Q178" i="1"/>
  <c r="N179" i="1"/>
  <c r="R179" i="1"/>
  <c r="Q192" i="1"/>
  <c r="N193" i="1"/>
  <c r="R193" i="1"/>
  <c r="Q208" i="1"/>
  <c r="N209" i="1"/>
  <c r="R209" i="1"/>
  <c r="R222" i="1"/>
  <c r="Q222" i="1"/>
  <c r="S239" i="1"/>
  <c r="N243" i="1"/>
  <c r="R243" i="1"/>
  <c r="R254" i="1"/>
  <c r="Q254" i="1"/>
  <c r="N263" i="1"/>
  <c r="N279" i="1"/>
  <c r="Q290" i="1"/>
  <c r="N295" i="1"/>
  <c r="Q304" i="1"/>
  <c r="R304" i="1"/>
  <c r="S337" i="1"/>
  <c r="N337" i="1"/>
  <c r="S354" i="1"/>
  <c r="N354" i="1"/>
  <c r="S370" i="1"/>
  <c r="N370" i="1"/>
  <c r="R118" i="1"/>
  <c r="N118" i="1"/>
  <c r="N139" i="1"/>
  <c r="R139" i="1"/>
  <c r="N151" i="1"/>
  <c r="R151" i="1"/>
  <c r="N167" i="1"/>
  <c r="R167" i="1"/>
  <c r="N183" i="1"/>
  <c r="R183" i="1"/>
  <c r="N197" i="1"/>
  <c r="R197" i="1"/>
  <c r="N213" i="1"/>
  <c r="R213" i="1"/>
  <c r="Q219" i="1"/>
  <c r="R219" i="1"/>
  <c r="R226" i="1"/>
  <c r="Q226" i="1"/>
  <c r="Q267" i="1"/>
  <c r="R267" i="1"/>
  <c r="Q283" i="1"/>
  <c r="R283" i="1"/>
  <c r="N341" i="1"/>
  <c r="R341" i="1"/>
  <c r="Q344" i="1"/>
  <c r="R344" i="1"/>
  <c r="N358" i="1"/>
  <c r="R358" i="1"/>
  <c r="Q361" i="1"/>
  <c r="R361" i="1"/>
  <c r="N374" i="1"/>
  <c r="R374" i="1"/>
  <c r="Q377" i="1"/>
  <c r="R377" i="1"/>
  <c r="S386" i="1"/>
  <c r="N386" i="1"/>
  <c r="N391" i="1"/>
  <c r="R391" i="1"/>
  <c r="S423" i="1"/>
  <c r="N423" i="1"/>
  <c r="S453" i="1"/>
  <c r="N453" i="1"/>
  <c r="S472" i="1"/>
  <c r="N472" i="1"/>
  <c r="S590" i="1"/>
  <c r="N590" i="1"/>
  <c r="R2" i="1"/>
  <c r="S3" i="1"/>
  <c r="S4" i="1"/>
  <c r="N5" i="1"/>
  <c r="R10" i="1"/>
  <c r="S11" i="1"/>
  <c r="S12" i="1"/>
  <c r="N13" i="1"/>
  <c r="R18" i="1"/>
  <c r="S19" i="1"/>
  <c r="S20" i="1"/>
  <c r="F8" i="3" s="1"/>
  <c r="N21" i="1"/>
  <c r="R26" i="1"/>
  <c r="S27" i="1"/>
  <c r="S28" i="1"/>
  <c r="N29" i="1"/>
  <c r="R34" i="1"/>
  <c r="S35" i="1"/>
  <c r="S37" i="1"/>
  <c r="F13" i="3" s="1"/>
  <c r="N38" i="1"/>
  <c r="R43" i="1"/>
  <c r="S44" i="1"/>
  <c r="S45" i="1"/>
  <c r="N46" i="1"/>
  <c r="S51" i="1"/>
  <c r="S52" i="1"/>
  <c r="N53" i="1"/>
  <c r="R58" i="1"/>
  <c r="E20" i="3" s="1"/>
  <c r="S59" i="1"/>
  <c r="S60" i="1"/>
  <c r="N61" i="1"/>
  <c r="R66" i="1"/>
  <c r="S67" i="1"/>
  <c r="S68" i="1"/>
  <c r="N69" i="1"/>
  <c r="R74" i="1"/>
  <c r="E28" i="3" s="1"/>
  <c r="S75" i="1"/>
  <c r="S76" i="1"/>
  <c r="N77" i="1"/>
  <c r="R82" i="1"/>
  <c r="S83" i="1"/>
  <c r="S84" i="1"/>
  <c r="N85" i="1"/>
  <c r="R90" i="1"/>
  <c r="S91" i="1"/>
  <c r="S92" i="1"/>
  <c r="N93" i="1"/>
  <c r="R98" i="1"/>
  <c r="E35" i="3" s="1"/>
  <c r="S99" i="1"/>
  <c r="S100" i="1"/>
  <c r="N101" i="1"/>
  <c r="R109" i="1"/>
  <c r="S110" i="1"/>
  <c r="S111" i="1"/>
  <c r="N112" i="1"/>
  <c r="N115" i="1"/>
  <c r="Q117" i="1"/>
  <c r="S118" i="1"/>
  <c r="S120" i="1"/>
  <c r="N121" i="1"/>
  <c r="N122" i="1"/>
  <c r="Q123" i="1"/>
  <c r="R124" i="1"/>
  <c r="E42" i="3" s="1"/>
  <c r="S125" i="1"/>
  <c r="N126" i="1"/>
  <c r="R128" i="1"/>
  <c r="E44" i="3" s="1"/>
  <c r="S129" i="1"/>
  <c r="F45" i="3" s="1"/>
  <c r="N130" i="1"/>
  <c r="Q131" i="1"/>
  <c r="R132" i="1"/>
  <c r="S133" i="1"/>
  <c r="N136" i="1"/>
  <c r="Q137" i="1"/>
  <c r="R138" i="1"/>
  <c r="E48" i="3" s="1"/>
  <c r="S139" i="1"/>
  <c r="N140" i="1"/>
  <c r="Q141" i="1"/>
  <c r="R142" i="1"/>
  <c r="S143" i="1"/>
  <c r="N144" i="1"/>
  <c r="Q145" i="1"/>
  <c r="R146" i="1"/>
  <c r="S147" i="1"/>
  <c r="F50" i="3" s="1"/>
  <c r="N148" i="1"/>
  <c r="Q149" i="1"/>
  <c r="R150" i="1"/>
  <c r="S151" i="1"/>
  <c r="N152" i="1"/>
  <c r="Q153" i="1"/>
  <c r="R154" i="1"/>
  <c r="E52" i="3" s="1"/>
  <c r="S155" i="1"/>
  <c r="N156" i="1"/>
  <c r="Q157" i="1"/>
  <c r="R158" i="1"/>
  <c r="S159" i="1"/>
  <c r="N160" i="1"/>
  <c r="Q161" i="1"/>
  <c r="R162" i="1"/>
  <c r="S163" i="1"/>
  <c r="N164" i="1"/>
  <c r="Q165" i="1"/>
  <c r="R166" i="1"/>
  <c r="S167" i="1"/>
  <c r="N168" i="1"/>
  <c r="Q169" i="1"/>
  <c r="R170" i="1"/>
  <c r="S171" i="1"/>
  <c r="N172" i="1"/>
  <c r="Q173" i="1"/>
  <c r="R174" i="1"/>
  <c r="E57" i="3" s="1"/>
  <c r="S175" i="1"/>
  <c r="N176" i="1"/>
  <c r="Q177" i="1"/>
  <c r="R178" i="1"/>
  <c r="S179" i="1"/>
  <c r="N180" i="1"/>
  <c r="Q181" i="1"/>
  <c r="R182" i="1"/>
  <c r="S183" i="1"/>
  <c r="N184" i="1"/>
  <c r="Q185" i="1"/>
  <c r="R186" i="1"/>
  <c r="S187" i="1"/>
  <c r="N188" i="1"/>
  <c r="Q189" i="1"/>
  <c r="R190" i="1"/>
  <c r="S191" i="1"/>
  <c r="R192" i="1"/>
  <c r="S193" i="1"/>
  <c r="N194" i="1"/>
  <c r="Q195" i="1"/>
  <c r="D62" i="3" s="1"/>
  <c r="R196" i="1"/>
  <c r="S197" i="1"/>
  <c r="N198" i="1"/>
  <c r="Q199" i="1"/>
  <c r="R200" i="1"/>
  <c r="S201" i="1"/>
  <c r="N202" i="1"/>
  <c r="Q203" i="1"/>
  <c r="R204" i="1"/>
  <c r="S205" i="1"/>
  <c r="N206" i="1"/>
  <c r="Q207" i="1"/>
  <c r="R208" i="1"/>
  <c r="S209" i="1"/>
  <c r="N210" i="1"/>
  <c r="Q211" i="1"/>
  <c r="D66" i="3" s="1"/>
  <c r="R212" i="1"/>
  <c r="S213" i="1"/>
  <c r="N214" i="1"/>
  <c r="Q218" i="1"/>
  <c r="S220" i="1"/>
  <c r="S221" i="1"/>
  <c r="Q223" i="1"/>
  <c r="S224" i="1"/>
  <c r="Q227" i="1"/>
  <c r="Q237" i="1"/>
  <c r="S238" i="1"/>
  <c r="Q241" i="1"/>
  <c r="S242" i="1"/>
  <c r="Q246" i="1"/>
  <c r="Q251" i="1"/>
  <c r="S252" i="1"/>
  <c r="Q255" i="1"/>
  <c r="Q266" i="1"/>
  <c r="Q274" i="1"/>
  <c r="Q282" i="1"/>
  <c r="R285" i="1"/>
  <c r="R293" i="1"/>
  <c r="S296" i="1"/>
  <c r="F82" i="3" s="1"/>
  <c r="S310" i="1"/>
  <c r="S317" i="1"/>
  <c r="S374" i="1"/>
  <c r="S391" i="1"/>
  <c r="Q410" i="1"/>
  <c r="R414" i="1"/>
  <c r="S429" i="1"/>
  <c r="N429" i="1"/>
  <c r="R440" i="1"/>
  <c r="S550" i="1"/>
  <c r="S560" i="1"/>
  <c r="N560" i="1"/>
  <c r="Q599" i="1"/>
  <c r="R599" i="1"/>
  <c r="R3" i="1"/>
  <c r="Q7" i="1"/>
  <c r="R8" i="1"/>
  <c r="E4" i="3" s="1"/>
  <c r="R11" i="1"/>
  <c r="Q15" i="1"/>
  <c r="R16" i="1"/>
  <c r="R19" i="1"/>
  <c r="Q23" i="1"/>
  <c r="D10" i="3" s="1"/>
  <c r="R24" i="1"/>
  <c r="R27" i="1"/>
  <c r="Q31" i="1"/>
  <c r="R32" i="1"/>
  <c r="E12" i="3" s="1"/>
  <c r="R35" i="1"/>
  <c r="Q40" i="1"/>
  <c r="R41" i="1"/>
  <c r="R44" i="1"/>
  <c r="Q48" i="1"/>
  <c r="R49" i="1"/>
  <c r="E16" i="3" s="1"/>
  <c r="R51" i="1"/>
  <c r="E18" i="3" s="1"/>
  <c r="Q55" i="1"/>
  <c r="R56" i="1"/>
  <c r="R59" i="1"/>
  <c r="E21" i="3" s="1"/>
  <c r="Q63" i="1"/>
  <c r="R64" i="1"/>
  <c r="E23" i="3" s="1"/>
  <c r="R67" i="1"/>
  <c r="Q71" i="1"/>
  <c r="D26" i="3" s="1"/>
  <c r="R72" i="1"/>
  <c r="R75" i="1"/>
  <c r="Q79" i="1"/>
  <c r="R80" i="1"/>
  <c r="R83" i="1"/>
  <c r="Q87" i="1"/>
  <c r="R88" i="1"/>
  <c r="R91" i="1"/>
  <c r="Q95" i="1"/>
  <c r="R96" i="1"/>
  <c r="R99" i="1"/>
  <c r="Q103" i="1"/>
  <c r="R104" i="1"/>
  <c r="E37" i="3" s="1"/>
  <c r="Q106" i="1"/>
  <c r="R107" i="1"/>
  <c r="R110" i="1"/>
  <c r="Q115" i="1"/>
  <c r="R117" i="1"/>
  <c r="S123" i="1"/>
  <c r="S124" i="1"/>
  <c r="S127" i="1"/>
  <c r="S128" i="1"/>
  <c r="F44" i="3" s="1"/>
  <c r="R130" i="1"/>
  <c r="S131" i="1"/>
  <c r="S132" i="1"/>
  <c r="R136" i="1"/>
  <c r="E47" i="3" s="1"/>
  <c r="S137" i="1"/>
  <c r="S138" i="1"/>
  <c r="R140" i="1"/>
  <c r="E49" i="3" s="1"/>
  <c r="S141" i="1"/>
  <c r="S142" i="1"/>
  <c r="R144" i="1"/>
  <c r="S145" i="1"/>
  <c r="S146" i="1"/>
  <c r="R148" i="1"/>
  <c r="S149" i="1"/>
  <c r="S150" i="1"/>
  <c r="R152" i="1"/>
  <c r="S153" i="1"/>
  <c r="S154" i="1"/>
  <c r="R156" i="1"/>
  <c r="E53" i="3" s="1"/>
  <c r="S157" i="1"/>
  <c r="S158" i="1"/>
  <c r="R160" i="1"/>
  <c r="S161" i="1"/>
  <c r="S162" i="1"/>
  <c r="R164" i="1"/>
  <c r="S165" i="1"/>
  <c r="S166" i="1"/>
  <c r="R168" i="1"/>
  <c r="S169" i="1"/>
  <c r="S170" i="1"/>
  <c r="R172" i="1"/>
  <c r="S173" i="1"/>
  <c r="S174" i="1"/>
  <c r="R176" i="1"/>
  <c r="E58" i="3" s="1"/>
  <c r="S177" i="1"/>
  <c r="S178" i="1"/>
  <c r="R180" i="1"/>
  <c r="S181" i="1"/>
  <c r="S182" i="1"/>
  <c r="F59" i="3" s="1"/>
  <c r="R184" i="1"/>
  <c r="S185" i="1"/>
  <c r="S186" i="1"/>
  <c r="R188" i="1"/>
  <c r="S189" i="1"/>
  <c r="S190" i="1"/>
  <c r="S192" i="1"/>
  <c r="F61" i="3" s="1"/>
  <c r="R194" i="1"/>
  <c r="S195" i="1"/>
  <c r="F62" i="3" s="1"/>
  <c r="S196" i="1"/>
  <c r="R198" i="1"/>
  <c r="S199" i="1"/>
  <c r="S200" i="1"/>
  <c r="R202" i="1"/>
  <c r="S203" i="1"/>
  <c r="S204" i="1"/>
  <c r="R206" i="1"/>
  <c r="S207" i="1"/>
  <c r="S208" i="1"/>
  <c r="R210" i="1"/>
  <c r="E65" i="3" s="1"/>
  <c r="S211" i="1"/>
  <c r="F66" i="3" s="1"/>
  <c r="S212" i="1"/>
  <c r="R214" i="1"/>
  <c r="S215" i="1"/>
  <c r="S218" i="1"/>
  <c r="S228" i="1"/>
  <c r="S229" i="1"/>
  <c r="Q231" i="1"/>
  <c r="S232" i="1"/>
  <c r="Q235" i="1"/>
  <c r="S246" i="1"/>
  <c r="S256" i="1"/>
  <c r="F74" i="3" s="1"/>
  <c r="S257" i="1"/>
  <c r="Q259" i="1"/>
  <c r="D75" i="3" s="1"/>
  <c r="S260" i="1"/>
  <c r="Q263" i="1"/>
  <c r="Q264" i="1"/>
  <c r="Q271" i="1"/>
  <c r="Q272" i="1"/>
  <c r="R276" i="1"/>
  <c r="S277" i="1"/>
  <c r="Q279" i="1"/>
  <c r="Q280" i="1"/>
  <c r="S285" i="1"/>
  <c r="Q287" i="1"/>
  <c r="Q288" i="1"/>
  <c r="Q289" i="1"/>
  <c r="S290" i="1"/>
  <c r="F81" i="3" s="1"/>
  <c r="R292" i="1"/>
  <c r="S293" i="1"/>
  <c r="Q295" i="1"/>
  <c r="Q296" i="1"/>
  <c r="D82" i="3" s="1"/>
  <c r="N309" i="1"/>
  <c r="R309" i="1"/>
  <c r="Q310" i="1"/>
  <c r="Q317" i="1"/>
  <c r="Q325" i="1"/>
  <c r="N333" i="1"/>
  <c r="R333" i="1"/>
  <c r="Q334" i="1"/>
  <c r="Q341" i="1"/>
  <c r="N349" i="1"/>
  <c r="R349" i="1"/>
  <c r="Q358" i="1"/>
  <c r="N366" i="1"/>
  <c r="R366" i="1"/>
  <c r="N382" i="1"/>
  <c r="R382" i="1"/>
  <c r="R406" i="1"/>
  <c r="R418" i="1"/>
  <c r="S437" i="1"/>
  <c r="N437" i="1"/>
  <c r="R448" i="1"/>
  <c r="R467" i="1"/>
  <c r="S479" i="1"/>
  <c r="N479" i="1"/>
  <c r="S480" i="1"/>
  <c r="S487" i="1"/>
  <c r="N487" i="1"/>
  <c r="S488" i="1"/>
  <c r="S495" i="1"/>
  <c r="N495" i="1"/>
  <c r="S496" i="1"/>
  <c r="F122" i="3" s="1"/>
  <c r="S503" i="1"/>
  <c r="N503" i="1"/>
  <c r="S504" i="1"/>
  <c r="S511" i="1"/>
  <c r="N511" i="1"/>
  <c r="S512" i="1"/>
  <c r="S519" i="1"/>
  <c r="N519" i="1"/>
  <c r="S520" i="1"/>
  <c r="S527" i="1"/>
  <c r="F130" i="3" s="1"/>
  <c r="N527" i="1"/>
  <c r="S528" i="1"/>
  <c r="S535" i="1"/>
  <c r="N535" i="1"/>
  <c r="S536" i="1"/>
  <c r="S544" i="1"/>
  <c r="N544" i="1"/>
  <c r="S545" i="1"/>
  <c r="R576" i="1"/>
  <c r="R6" i="1"/>
  <c r="E3" i="3" s="1"/>
  <c r="R14" i="1"/>
  <c r="R22" i="1"/>
  <c r="E9" i="3" s="1"/>
  <c r="R30" i="1"/>
  <c r="R39" i="1"/>
  <c r="R47" i="1"/>
  <c r="R54" i="1"/>
  <c r="R62" i="1"/>
  <c r="E22" i="3" s="1"/>
  <c r="R70" i="1"/>
  <c r="R78" i="1"/>
  <c r="R86" i="1"/>
  <c r="R94" i="1"/>
  <c r="R102" i="1"/>
  <c r="R105" i="1"/>
  <c r="E38" i="3" s="1"/>
  <c r="Q239" i="1"/>
  <c r="Q243" i="1"/>
  <c r="S326" i="1"/>
  <c r="S333" i="1"/>
  <c r="N345" i="1"/>
  <c r="S349" i="1"/>
  <c r="N362" i="1"/>
  <c r="N378" i="1"/>
  <c r="N395" i="1"/>
  <c r="Q396" i="1"/>
  <c r="Q404" i="1"/>
  <c r="N407" i="1"/>
  <c r="S445" i="1"/>
  <c r="N445" i="1"/>
  <c r="S464" i="1"/>
  <c r="N464" i="1"/>
  <c r="S547" i="1"/>
  <c r="N547" i="1"/>
  <c r="S562" i="1"/>
  <c r="N562" i="1"/>
  <c r="R594" i="1"/>
  <c r="N594" i="1"/>
  <c r="R296" i="1"/>
  <c r="E82" i="3" s="1"/>
  <c r="S297" i="1"/>
  <c r="F83" i="3" s="1"/>
  <c r="Q300" i="1"/>
  <c r="Q301" i="1"/>
  <c r="R302" i="1"/>
  <c r="E85" i="3" s="1"/>
  <c r="S303" i="1"/>
  <c r="F86" i="3" s="1"/>
  <c r="Q307" i="1"/>
  <c r="S308" i="1"/>
  <c r="R310" i="1"/>
  <c r="S311" i="1"/>
  <c r="Q315" i="1"/>
  <c r="S316" i="1"/>
  <c r="F89" i="3" s="1"/>
  <c r="R318" i="1"/>
  <c r="S319" i="1"/>
  <c r="Q323" i="1"/>
  <c r="S324" i="1"/>
  <c r="R326" i="1"/>
  <c r="S327" i="1"/>
  <c r="Q331" i="1"/>
  <c r="S332" i="1"/>
  <c r="F92" i="3" s="1"/>
  <c r="R334" i="1"/>
  <c r="S335" i="1"/>
  <c r="Q339" i="1"/>
  <c r="S340" i="1"/>
  <c r="F94" i="3" s="1"/>
  <c r="R342" i="1"/>
  <c r="S343" i="1"/>
  <c r="Q347" i="1"/>
  <c r="D96" i="3" s="1"/>
  <c r="S348" i="1"/>
  <c r="R351" i="1"/>
  <c r="S352" i="1"/>
  <c r="Q356" i="1"/>
  <c r="S357" i="1"/>
  <c r="R359" i="1"/>
  <c r="S360" i="1"/>
  <c r="F98" i="3" s="1"/>
  <c r="Q364" i="1"/>
  <c r="D99" i="3" s="1"/>
  <c r="S365" i="1"/>
  <c r="R367" i="1"/>
  <c r="S368" i="1"/>
  <c r="F100" i="3" s="1"/>
  <c r="Q372" i="1"/>
  <c r="S373" i="1"/>
  <c r="R375" i="1"/>
  <c r="S376" i="1"/>
  <c r="Q380" i="1"/>
  <c r="D103" i="3" s="1"/>
  <c r="S381" i="1"/>
  <c r="R383" i="1"/>
  <c r="S384" i="1"/>
  <c r="Q389" i="1"/>
  <c r="S390" i="1"/>
  <c r="R392" i="1"/>
  <c r="R482" i="1"/>
  <c r="S483" i="1"/>
  <c r="R490" i="1"/>
  <c r="S491" i="1"/>
  <c r="R498" i="1"/>
  <c r="S499" i="1"/>
  <c r="R506" i="1"/>
  <c r="S507" i="1"/>
  <c r="F125" i="3" s="1"/>
  <c r="R514" i="1"/>
  <c r="S515" i="1"/>
  <c r="Q521" i="1"/>
  <c r="R522" i="1"/>
  <c r="S523" i="1"/>
  <c r="R530" i="1"/>
  <c r="S531" i="1"/>
  <c r="F132" i="3" s="1"/>
  <c r="Q537" i="1"/>
  <c r="D134" i="3" s="1"/>
  <c r="R538" i="1"/>
  <c r="S539" i="1"/>
  <c r="Q552" i="1"/>
  <c r="S553" i="1"/>
  <c r="Q555" i="1"/>
  <c r="R556" i="1"/>
  <c r="R563" i="1"/>
  <c r="N574" i="1"/>
  <c r="R578" i="1"/>
  <c r="E146" i="3" s="1"/>
  <c r="N578" i="1"/>
  <c r="S594" i="1"/>
  <c r="R595" i="1"/>
  <c r="Q595" i="1"/>
  <c r="R301" i="1"/>
  <c r="R307" i="1"/>
  <c r="R315" i="1"/>
  <c r="R323" i="1"/>
  <c r="R331" i="1"/>
  <c r="R339" i="1"/>
  <c r="R347" i="1"/>
  <c r="E96" i="3" s="1"/>
  <c r="R356" i="1"/>
  <c r="R364" i="1"/>
  <c r="E99" i="3" s="1"/>
  <c r="R372" i="1"/>
  <c r="R380" i="1"/>
  <c r="R389" i="1"/>
  <c r="S395" i="1"/>
  <c r="S396" i="1"/>
  <c r="S398" i="1"/>
  <c r="S402" i="1"/>
  <c r="Q405" i="1"/>
  <c r="S406" i="1"/>
  <c r="F107" i="3" s="1"/>
  <c r="S410" i="1"/>
  <c r="Q413" i="1"/>
  <c r="D108" i="3" s="1"/>
  <c r="S414" i="1"/>
  <c r="S418" i="1"/>
  <c r="F109" i="3" s="1"/>
  <c r="Q421" i="1"/>
  <c r="S422" i="1"/>
  <c r="F110" i="3" s="1"/>
  <c r="Q427" i="1"/>
  <c r="S428" i="1"/>
  <c r="S432" i="1"/>
  <c r="Q435" i="1"/>
  <c r="S436" i="1"/>
  <c r="S440" i="1"/>
  <c r="Q443" i="1"/>
  <c r="S444" i="1"/>
  <c r="F114" i="3" s="1"/>
  <c r="S448" i="1"/>
  <c r="F115" i="3" s="1"/>
  <c r="Q451" i="1"/>
  <c r="S452" i="1"/>
  <c r="S456" i="1"/>
  <c r="Q459" i="1"/>
  <c r="S460" i="1"/>
  <c r="Q462" i="1"/>
  <c r="S463" i="1"/>
  <c r="S467" i="1"/>
  <c r="Q470" i="1"/>
  <c r="S471" i="1"/>
  <c r="S475" i="1"/>
  <c r="F120" i="3" s="1"/>
  <c r="S481" i="1"/>
  <c r="S482" i="1"/>
  <c r="N483" i="1"/>
  <c r="S489" i="1"/>
  <c r="S490" i="1"/>
  <c r="N491" i="1"/>
  <c r="S497" i="1"/>
  <c r="S498" i="1"/>
  <c r="N499" i="1"/>
  <c r="S505" i="1"/>
  <c r="S506" i="1"/>
  <c r="N507" i="1"/>
  <c r="S513" i="1"/>
  <c r="S514" i="1"/>
  <c r="N515" i="1"/>
  <c r="S521" i="1"/>
  <c r="S522" i="1"/>
  <c r="N523" i="1"/>
  <c r="S529" i="1"/>
  <c r="S530" i="1"/>
  <c r="N531" i="1"/>
  <c r="S537" i="1"/>
  <c r="F134" i="3" s="1"/>
  <c r="S538" i="1"/>
  <c r="N539" i="1"/>
  <c r="R549" i="1"/>
  <c r="N553" i="1"/>
  <c r="S556" i="1"/>
  <c r="N564" i="1"/>
  <c r="S565" i="1"/>
  <c r="S578" i="1"/>
  <c r="F146" i="3" s="1"/>
  <c r="R579" i="1"/>
  <c r="Q579" i="1"/>
  <c r="N592" i="1"/>
  <c r="R592" i="1"/>
  <c r="S568" i="1"/>
  <c r="F142" i="3" s="1"/>
  <c r="S569" i="1"/>
  <c r="F143" i="3" s="1"/>
  <c r="R572" i="1"/>
  <c r="S573" i="1"/>
  <c r="F144" i="3" s="1"/>
  <c r="S577" i="1"/>
  <c r="S581" i="1"/>
  <c r="S584" i="1"/>
  <c r="S585" i="1"/>
  <c r="R588" i="1"/>
  <c r="S593" i="1"/>
  <c r="S597" i="1"/>
  <c r="S600" i="1"/>
  <c r="S601" i="1"/>
  <c r="R604" i="1"/>
  <c r="S610" i="1"/>
  <c r="N611" i="1"/>
  <c r="R612" i="1"/>
  <c r="N615" i="1"/>
  <c r="Q618" i="1"/>
  <c r="S619" i="1"/>
  <c r="S623" i="1"/>
  <c r="F155" i="3" s="1"/>
  <c r="Q626" i="1"/>
  <c r="S627" i="1"/>
  <c r="S631" i="1"/>
  <c r="Q634" i="1"/>
  <c r="S635" i="1"/>
  <c r="S639" i="1"/>
  <c r="F158" i="3" s="1"/>
  <c r="Q645" i="1"/>
  <c r="D160" i="3" s="1"/>
  <c r="S646" i="1"/>
  <c r="Q650" i="1"/>
  <c r="R652" i="1"/>
  <c r="Q655" i="1"/>
  <c r="D163" i="3" s="1"/>
  <c r="R657" i="1"/>
  <c r="R658" i="1"/>
  <c r="E164" i="3" s="1"/>
  <c r="S659" i="1"/>
  <c r="Q663" i="1"/>
  <c r="R665" i="1"/>
  <c r="Q671" i="1"/>
  <c r="R673" i="1"/>
  <c r="R674" i="1"/>
  <c r="S675" i="1"/>
  <c r="Q679" i="1"/>
  <c r="D168" i="3" s="1"/>
  <c r="R681" i="1"/>
  <c r="R685" i="1"/>
  <c r="E169" i="3" s="1"/>
  <c r="S686" i="1"/>
  <c r="Q690" i="1"/>
  <c r="R692" i="1"/>
  <c r="Q698" i="1"/>
  <c r="D173" i="3" s="1"/>
  <c r="R700" i="1"/>
  <c r="R701" i="1"/>
  <c r="S702" i="1"/>
  <c r="Q706" i="1"/>
  <c r="R708" i="1"/>
  <c r="Q714" i="1"/>
  <c r="R716" i="1"/>
  <c r="Q720" i="1"/>
  <c r="D178" i="3" s="1"/>
  <c r="R722" i="1"/>
  <c r="Q728" i="1"/>
  <c r="D181" i="3" s="1"/>
  <c r="R730" i="1"/>
  <c r="Q732" i="1"/>
  <c r="R734" i="1"/>
  <c r="Q740" i="1"/>
  <c r="R742" i="1"/>
  <c r="R743" i="1"/>
  <c r="S744" i="1"/>
  <c r="Q748" i="1"/>
  <c r="S749" i="1"/>
  <c r="S752" i="1"/>
  <c r="N754" i="1"/>
  <c r="Q757" i="1"/>
  <c r="S761" i="1"/>
  <c r="N763" i="1"/>
  <c r="N771" i="1"/>
  <c r="N779" i="1"/>
  <c r="N787" i="1"/>
  <c r="R559" i="1"/>
  <c r="Q566" i="1"/>
  <c r="S567" i="1"/>
  <c r="Q569" i="1"/>
  <c r="R570" i="1"/>
  <c r="Q573" i="1"/>
  <c r="D144" i="3" s="1"/>
  <c r="R575" i="1"/>
  <c r="Q582" i="1"/>
  <c r="S583" i="1"/>
  <c r="Q585" i="1"/>
  <c r="R586" i="1"/>
  <c r="Q589" i="1"/>
  <c r="R591" i="1"/>
  <c r="Q598" i="1"/>
  <c r="S599" i="1"/>
  <c r="Q601" i="1"/>
  <c r="R602" i="1"/>
  <c r="Q607" i="1"/>
  <c r="Q617" i="1"/>
  <c r="N619" i="1"/>
  <c r="Q625" i="1"/>
  <c r="N627" i="1"/>
  <c r="Q633" i="1"/>
  <c r="N635" i="1"/>
  <c r="Q641" i="1"/>
  <c r="N749" i="1"/>
  <c r="Q754" i="1"/>
  <c r="N758" i="1"/>
  <c r="Q763" i="1"/>
  <c r="N766" i="1"/>
  <c r="Q771" i="1"/>
  <c r="N774" i="1"/>
  <c r="Q779" i="1"/>
  <c r="N782" i="1"/>
  <c r="Q787" i="1"/>
  <c r="D194" i="3" s="1"/>
  <c r="S788" i="1"/>
  <c r="N788" i="1"/>
  <c r="N796" i="1"/>
  <c r="R796" i="1"/>
  <c r="Q609" i="1"/>
  <c r="S772" i="1"/>
  <c r="S780" i="1"/>
  <c r="Q788" i="1"/>
  <c r="D195" i="3" s="1"/>
  <c r="R788" i="1"/>
  <c r="R799" i="1"/>
  <c r="Q799" i="1"/>
  <c r="N606" i="1"/>
  <c r="N643" i="1"/>
  <c r="N648" i="1"/>
  <c r="N661" i="1"/>
  <c r="N669" i="1"/>
  <c r="N677" i="1"/>
  <c r="N688" i="1"/>
  <c r="N696" i="1"/>
  <c r="N704" i="1"/>
  <c r="N712" i="1"/>
  <c r="N718" i="1"/>
  <c r="N726" i="1"/>
  <c r="N738" i="1"/>
  <c r="N746" i="1"/>
  <c r="Q767" i="1"/>
  <c r="Q775" i="1"/>
  <c r="Q783" i="1"/>
  <c r="S789" i="1"/>
  <c r="Q793" i="1"/>
  <c r="Q794" i="1"/>
  <c r="Q801" i="1"/>
  <c r="S802" i="1"/>
  <c r="Q815" i="1"/>
  <c r="Q828" i="1"/>
  <c r="Q841" i="1"/>
  <c r="Q851" i="1"/>
  <c r="Q861" i="1"/>
  <c r="Q869" i="1"/>
  <c r="Q885" i="1"/>
  <c r="N890" i="1"/>
  <c r="N898" i="1"/>
  <c r="N906" i="1"/>
  <c r="N909" i="1"/>
  <c r="N917" i="1"/>
  <c r="S929" i="1"/>
  <c r="F233" i="3" s="1"/>
  <c r="S930" i="1"/>
  <c r="Q931" i="1"/>
  <c r="R932" i="1"/>
  <c r="Q938" i="1"/>
  <c r="D237" i="3" s="1"/>
  <c r="S939" i="1"/>
  <c r="Q940" i="1"/>
  <c r="S942" i="1"/>
  <c r="Q947" i="1"/>
  <c r="R948" i="1"/>
  <c r="Q954" i="1"/>
  <c r="D240" i="3" s="1"/>
  <c r="S955" i="1"/>
  <c r="F241" i="3" s="1"/>
  <c r="Q956" i="1"/>
  <c r="D242" i="3" s="1"/>
  <c r="S958" i="1"/>
  <c r="N961" i="1"/>
  <c r="Q962" i="1"/>
  <c r="N964" i="1"/>
  <c r="S965" i="1"/>
  <c r="F244" i="3" s="1"/>
  <c r="N968" i="1"/>
  <c r="N969" i="1"/>
  <c r="Q970" i="1"/>
  <c r="S973" i="1"/>
  <c r="Q977" i="1"/>
  <c r="R977" i="1"/>
  <c r="Q986" i="1"/>
  <c r="R986" i="1"/>
  <c r="N1012" i="1"/>
  <c r="R1012" i="1"/>
  <c r="E260" i="3" s="1"/>
  <c r="N802" i="1"/>
  <c r="S804" i="1"/>
  <c r="Q806" i="1"/>
  <c r="Q807" i="1"/>
  <c r="R808" i="1"/>
  <c r="Q812" i="1"/>
  <c r="Q813" i="1"/>
  <c r="R816" i="1"/>
  <c r="R817" i="1"/>
  <c r="S818" i="1"/>
  <c r="Q820" i="1"/>
  <c r="D204" i="3" s="1"/>
  <c r="R821" i="1"/>
  <c r="Q825" i="1"/>
  <c r="Q826" i="1"/>
  <c r="R829" i="1"/>
  <c r="R830" i="1"/>
  <c r="E207" i="3" s="1"/>
  <c r="S831" i="1"/>
  <c r="Q833" i="1"/>
  <c r="Q834" i="1"/>
  <c r="Q838" i="1"/>
  <c r="Q839" i="1"/>
  <c r="R842" i="1"/>
  <c r="R843" i="1"/>
  <c r="S844" i="1"/>
  <c r="F212" i="3" s="1"/>
  <c r="R846" i="1"/>
  <c r="E214" i="3" s="1"/>
  <c r="Q848" i="1"/>
  <c r="Q849" i="1"/>
  <c r="R853" i="1"/>
  <c r="R854" i="1"/>
  <c r="S856" i="1"/>
  <c r="Q858" i="1"/>
  <c r="Q859" i="1"/>
  <c r="R862" i="1"/>
  <c r="Q866" i="1"/>
  <c r="Q867" i="1"/>
  <c r="R870" i="1"/>
  <c r="R871" i="1"/>
  <c r="S872" i="1"/>
  <c r="Q874" i="1"/>
  <c r="Q875" i="1"/>
  <c r="D219" i="3" s="1"/>
  <c r="Q882" i="1"/>
  <c r="Q883" i="1"/>
  <c r="R886" i="1"/>
  <c r="R887" i="1"/>
  <c r="E221" i="3" s="1"/>
  <c r="S888" i="1"/>
  <c r="F222" i="3" s="1"/>
  <c r="Q890" i="1"/>
  <c r="Q891" i="1"/>
  <c r="Q898" i="1"/>
  <c r="Q899" i="1"/>
  <c r="R903" i="1"/>
  <c r="S904" i="1"/>
  <c r="Q906" i="1"/>
  <c r="Q907" i="1"/>
  <c r="Q908" i="1"/>
  <c r="D229" i="3" s="1"/>
  <c r="Q909" i="1"/>
  <c r="Q910" i="1"/>
  <c r="Q911" i="1"/>
  <c r="R914" i="1"/>
  <c r="S915" i="1"/>
  <c r="Q917" i="1"/>
  <c r="Q918" i="1"/>
  <c r="Q922" i="1"/>
  <c r="S923" i="1"/>
  <c r="Q924" i="1"/>
  <c r="S926" i="1"/>
  <c r="N929" i="1"/>
  <c r="Q930" i="1"/>
  <c r="D234" i="3" s="1"/>
  <c r="N939" i="1"/>
  <c r="S940" i="1"/>
  <c r="Q943" i="1"/>
  <c r="N955" i="1"/>
  <c r="S956" i="1"/>
  <c r="Q965" i="1"/>
  <c r="Q968" i="1"/>
  <c r="Q973" i="1"/>
  <c r="Q976" i="1"/>
  <c r="R976" i="1"/>
  <c r="N981" i="1"/>
  <c r="R981" i="1"/>
  <c r="Q985" i="1"/>
  <c r="R985" i="1"/>
  <c r="E249" i="3" s="1"/>
  <c r="N990" i="1"/>
  <c r="R990" i="1"/>
  <c r="N1006" i="1"/>
  <c r="R1006" i="1"/>
  <c r="Q1009" i="1"/>
  <c r="R1009" i="1"/>
  <c r="S1012" i="1"/>
  <c r="F260" i="3" s="1"/>
  <c r="S1021" i="1"/>
  <c r="N1021" i="1"/>
  <c r="Q796" i="1"/>
  <c r="S920" i="1"/>
  <c r="Q994" i="1"/>
  <c r="R994" i="1"/>
  <c r="N998" i="1"/>
  <c r="R998" i="1"/>
  <c r="Q1001" i="1"/>
  <c r="R1001" i="1"/>
  <c r="Q888" i="1"/>
  <c r="D222" i="3" s="1"/>
  <c r="Q896" i="1"/>
  <c r="Q904" i="1"/>
  <c r="Q915" i="1"/>
  <c r="N921" i="1"/>
  <c r="Q963" i="1"/>
  <c r="R965" i="1"/>
  <c r="R973" i="1"/>
  <c r="Q984" i="1"/>
  <c r="D248" i="3" s="1"/>
  <c r="R984" i="1"/>
  <c r="E248" i="3" s="1"/>
  <c r="Q993" i="1"/>
  <c r="R993" i="1"/>
  <c r="Q974" i="1"/>
  <c r="R978" i="1"/>
  <c r="S979" i="1"/>
  <c r="Q981" i="1"/>
  <c r="Q982" i="1"/>
  <c r="R987" i="1"/>
  <c r="S988" i="1"/>
  <c r="Q990" i="1"/>
  <c r="Q991" i="1"/>
  <c r="Q998" i="1"/>
  <c r="Q999" i="1"/>
  <c r="R1002" i="1"/>
  <c r="E254" i="3" s="1"/>
  <c r="R1003" i="1"/>
  <c r="E255" i="3" s="1"/>
  <c r="S1004" i="1"/>
  <c r="F256" i="3" s="1"/>
  <c r="Q1006" i="1"/>
  <c r="Q1007" i="1"/>
  <c r="D258" i="3" s="1"/>
  <c r="R1010" i="1"/>
  <c r="Q1012" i="1"/>
  <c r="D260" i="3" s="1"/>
  <c r="Q1013" i="1"/>
  <c r="D261" i="3" s="1"/>
  <c r="N1018" i="1"/>
  <c r="Q1019" i="1"/>
  <c r="S1022" i="1"/>
  <c r="Q1025" i="1"/>
  <c r="Q1032" i="1"/>
  <c r="R1033" i="1"/>
  <c r="R1041" i="1"/>
  <c r="Q1048" i="1"/>
  <c r="R1049" i="1"/>
  <c r="R1057" i="1"/>
  <c r="Q1064" i="1"/>
  <c r="R1070" i="1"/>
  <c r="E274" i="3" s="1"/>
  <c r="Q1075" i="1"/>
  <c r="Q1076" i="1"/>
  <c r="R1078" i="1"/>
  <c r="Q1081" i="1"/>
  <c r="Q1089" i="1"/>
  <c r="N1092" i="1"/>
  <c r="S1107" i="1"/>
  <c r="F283" i="3" s="1"/>
  <c r="N1107" i="1"/>
  <c r="S1115" i="1"/>
  <c r="F286" i="3" s="1"/>
  <c r="N1115" i="1"/>
  <c r="S1035" i="1"/>
  <c r="S1043" i="1"/>
  <c r="S1051" i="1"/>
  <c r="S1059" i="1"/>
  <c r="R1087" i="1"/>
  <c r="N1087" i="1"/>
  <c r="Q996" i="1"/>
  <c r="Q1004" i="1"/>
  <c r="D256" i="3" s="1"/>
  <c r="Q1023" i="1"/>
  <c r="S1029" i="1"/>
  <c r="S1038" i="1"/>
  <c r="S1046" i="1"/>
  <c r="S1054" i="1"/>
  <c r="S1062" i="1"/>
  <c r="F272" i="3" s="1"/>
  <c r="Q1069" i="1"/>
  <c r="Q1073" i="1"/>
  <c r="D275" i="3" s="1"/>
  <c r="S1074" i="1"/>
  <c r="R1075" i="1"/>
  <c r="E276" i="3" s="1"/>
  <c r="R1076" i="1"/>
  <c r="S1077" i="1"/>
  <c r="R1081" i="1"/>
  <c r="R1086" i="1"/>
  <c r="S1087" i="1"/>
  <c r="Q1097" i="1"/>
  <c r="N1100" i="1"/>
  <c r="Q961" i="1"/>
  <c r="D243" i="3" s="1"/>
  <c r="Q964" i="1"/>
  <c r="Q967" i="1"/>
  <c r="S968" i="1"/>
  <c r="S971" i="1"/>
  <c r="S1018" i="1"/>
  <c r="S1019" i="1"/>
  <c r="Q1021" i="1"/>
  <c r="Q1026" i="1"/>
  <c r="D264" i="3" s="1"/>
  <c r="S1027" i="1"/>
  <c r="S1028" i="1"/>
  <c r="N1029" i="1"/>
  <c r="S1036" i="1"/>
  <c r="S1037" i="1"/>
  <c r="N1038" i="1"/>
  <c r="S1044" i="1"/>
  <c r="S1045" i="1"/>
  <c r="N1046" i="1"/>
  <c r="S1052" i="1"/>
  <c r="F268" i="3" s="1"/>
  <c r="S1053" i="1"/>
  <c r="F269" i="3" s="1"/>
  <c r="N1054" i="1"/>
  <c r="S1060" i="1"/>
  <c r="S1061" i="1"/>
  <c r="N1062" i="1"/>
  <c r="R1069" i="1"/>
  <c r="R1073" i="1"/>
  <c r="E275" i="3" s="1"/>
  <c r="Q1087" i="1"/>
  <c r="R1095" i="1"/>
  <c r="N1095" i="1"/>
  <c r="R1227" i="1"/>
  <c r="R1245" i="1"/>
  <c r="N1245" i="1"/>
  <c r="R1263" i="1"/>
  <c r="S1305" i="1"/>
  <c r="N1305" i="1"/>
  <c r="N1321" i="1"/>
  <c r="R1321" i="1"/>
  <c r="N1123" i="1"/>
  <c r="N1142" i="1"/>
  <c r="Q1148" i="1"/>
  <c r="R1150" i="1"/>
  <c r="R1154" i="1"/>
  <c r="N1174" i="1"/>
  <c r="Q1180" i="1"/>
  <c r="R1182" i="1"/>
  <c r="R1186" i="1"/>
  <c r="R1195" i="1"/>
  <c r="Q1208" i="1"/>
  <c r="D310" i="3" s="1"/>
  <c r="R1209" i="1"/>
  <c r="E311" i="3" s="1"/>
  <c r="N1218" i="1"/>
  <c r="N1222" i="1"/>
  <c r="Q1233" i="1"/>
  <c r="N1234" i="1"/>
  <c r="N1239" i="1"/>
  <c r="R1239" i="1"/>
  <c r="Q1256" i="1"/>
  <c r="S1271" i="1"/>
  <c r="Q1274" i="1"/>
  <c r="N1275" i="1"/>
  <c r="Q1276" i="1"/>
  <c r="R1280" i="1"/>
  <c r="N1284" i="1"/>
  <c r="Q1289" i="1"/>
  <c r="N1309" i="1"/>
  <c r="R1309" i="1"/>
  <c r="N1325" i="1"/>
  <c r="R1325" i="1"/>
  <c r="R1089" i="1"/>
  <c r="R1094" i="1"/>
  <c r="E280" i="3" s="1"/>
  <c r="S1095" i="1"/>
  <c r="R1097" i="1"/>
  <c r="R1102" i="1"/>
  <c r="E282" i="3" s="1"/>
  <c r="S1103" i="1"/>
  <c r="R1105" i="1"/>
  <c r="R1110" i="1"/>
  <c r="S1111" i="1"/>
  <c r="R1113" i="1"/>
  <c r="R1118" i="1"/>
  <c r="S1119" i="1"/>
  <c r="R1121" i="1"/>
  <c r="E288" i="3" s="1"/>
  <c r="R1126" i="1"/>
  <c r="S1128" i="1"/>
  <c r="N1146" i="1"/>
  <c r="R1153" i="1"/>
  <c r="S1155" i="1"/>
  <c r="Q1156" i="1"/>
  <c r="R1158" i="1"/>
  <c r="E294" i="3" s="1"/>
  <c r="R1162" i="1"/>
  <c r="N1178" i="1"/>
  <c r="R1185" i="1"/>
  <c r="S1187" i="1"/>
  <c r="F305" i="3" s="1"/>
  <c r="Q1188" i="1"/>
  <c r="R1190" i="1"/>
  <c r="R1194" i="1"/>
  <c r="S1195" i="1"/>
  <c r="R1202" i="1"/>
  <c r="N1211" i="1"/>
  <c r="Q1213" i="1"/>
  <c r="S1228" i="1"/>
  <c r="Q1229" i="1"/>
  <c r="N1230" i="1"/>
  <c r="R1234" i="1"/>
  <c r="S1235" i="1"/>
  <c r="S1236" i="1"/>
  <c r="N1247" i="1"/>
  <c r="R1250" i="1"/>
  <c r="Q1250" i="1"/>
  <c r="R1266" i="1"/>
  <c r="S1267" i="1"/>
  <c r="S1268" i="1"/>
  <c r="R1275" i="1"/>
  <c r="S1276" i="1"/>
  <c r="S1277" i="1"/>
  <c r="R1300" i="1"/>
  <c r="Q1300" i="1"/>
  <c r="R1301" i="1"/>
  <c r="N1301" i="1"/>
  <c r="N1313" i="1"/>
  <c r="R1313" i="1"/>
  <c r="N1401" i="1"/>
  <c r="R1401" i="1"/>
  <c r="R1080" i="1"/>
  <c r="R1084" i="1"/>
  <c r="S1085" i="1"/>
  <c r="S1086" i="1"/>
  <c r="R1092" i="1"/>
  <c r="S1093" i="1"/>
  <c r="S1094" i="1"/>
  <c r="F280" i="3" s="1"/>
  <c r="R1100" i="1"/>
  <c r="S1101" i="1"/>
  <c r="S1102" i="1"/>
  <c r="N1103" i="1"/>
  <c r="R1108" i="1"/>
  <c r="E284" i="3" s="1"/>
  <c r="S1109" i="1"/>
  <c r="S1110" i="1"/>
  <c r="N1111" i="1"/>
  <c r="R1116" i="1"/>
  <c r="E287" i="3" s="1"/>
  <c r="S1117" i="1"/>
  <c r="S1118" i="1"/>
  <c r="N1119" i="1"/>
  <c r="R1124" i="1"/>
  <c r="S1125" i="1"/>
  <c r="S1126" i="1"/>
  <c r="R1132" i="1"/>
  <c r="S1134" i="1"/>
  <c r="R1136" i="1"/>
  <c r="Q1146" i="1"/>
  <c r="N1154" i="1"/>
  <c r="Q1155" i="1"/>
  <c r="R1161" i="1"/>
  <c r="S1163" i="1"/>
  <c r="Q1164" i="1"/>
  <c r="R1170" i="1"/>
  <c r="Q1178" i="1"/>
  <c r="N1186" i="1"/>
  <c r="Q1187" i="1"/>
  <c r="R1193" i="1"/>
  <c r="Q1193" i="1"/>
  <c r="D306" i="3" s="1"/>
  <c r="N1195" i="1"/>
  <c r="Q1198" i="1"/>
  <c r="S1199" i="1"/>
  <c r="S1200" i="1"/>
  <c r="Q1201" i="1"/>
  <c r="S1202" i="1"/>
  <c r="N1207" i="1"/>
  <c r="R1207" i="1"/>
  <c r="S1219" i="1"/>
  <c r="S1220" i="1"/>
  <c r="F314" i="3" s="1"/>
  <c r="N1223" i="1"/>
  <c r="Q1224" i="1"/>
  <c r="S1227" i="1"/>
  <c r="Q1228" i="1"/>
  <c r="R1229" i="1"/>
  <c r="N1229" i="1"/>
  <c r="R1230" i="1"/>
  <c r="Q1239" i="1"/>
  <c r="R1242" i="1"/>
  <c r="S1243" i="1"/>
  <c r="S1244" i="1"/>
  <c r="Q1245" i="1"/>
  <c r="N1246" i="1"/>
  <c r="Q1247" i="1"/>
  <c r="R1248" i="1"/>
  <c r="Q1258" i="1"/>
  <c r="R1262" i="1"/>
  <c r="S1263" i="1"/>
  <c r="N1267" i="1"/>
  <c r="Q1268" i="1"/>
  <c r="R1269" i="1"/>
  <c r="N1269" i="1"/>
  <c r="R1271" i="1"/>
  <c r="N1289" i="1"/>
  <c r="R1289" i="1"/>
  <c r="Q1290" i="1"/>
  <c r="N1317" i="1"/>
  <c r="R1317" i="1"/>
  <c r="S1356" i="1"/>
  <c r="S1389" i="1"/>
  <c r="S1282" i="1"/>
  <c r="F324" i="3" s="1"/>
  <c r="Q1287" i="1"/>
  <c r="D328" i="3" s="1"/>
  <c r="S1288" i="1"/>
  <c r="R1295" i="1"/>
  <c r="E331" i="3" s="1"/>
  <c r="R1296" i="1"/>
  <c r="R1298" i="1"/>
  <c r="S1299" i="1"/>
  <c r="S1302" i="1"/>
  <c r="Q1303" i="1"/>
  <c r="S1313" i="1"/>
  <c r="S1317" i="1"/>
  <c r="S1321" i="1"/>
  <c r="S1325" i="1"/>
  <c r="Q1342" i="1"/>
  <c r="R1368" i="1"/>
  <c r="S1129" i="1"/>
  <c r="Q1130" i="1"/>
  <c r="D290" i="3" s="1"/>
  <c r="S1131" i="1"/>
  <c r="S1135" i="1"/>
  <c r="Q1142" i="1"/>
  <c r="Q1143" i="1"/>
  <c r="Q1144" i="1"/>
  <c r="R1147" i="1"/>
  <c r="S1148" i="1"/>
  <c r="Q1150" i="1"/>
  <c r="Q1151" i="1"/>
  <c r="Q1152" i="1"/>
  <c r="Q1158" i="1"/>
  <c r="Q1159" i="1"/>
  <c r="Q1160" i="1"/>
  <c r="D295" i="3" s="1"/>
  <c r="R1163" i="1"/>
  <c r="S1164" i="1"/>
  <c r="Q1166" i="1"/>
  <c r="D296" i="3" s="1"/>
  <c r="Q1167" i="1"/>
  <c r="D297" i="3" s="1"/>
  <c r="Q1168" i="1"/>
  <c r="D298" i="3" s="1"/>
  <c r="Q1174" i="1"/>
  <c r="D301" i="3" s="1"/>
  <c r="Q1175" i="1"/>
  <c r="D302" i="3" s="1"/>
  <c r="Q1176" i="1"/>
  <c r="D303" i="3" s="1"/>
  <c r="R1179" i="1"/>
  <c r="S1180" i="1"/>
  <c r="Q1182" i="1"/>
  <c r="Q1183" i="1"/>
  <c r="Q1184" i="1"/>
  <c r="Q1190" i="1"/>
  <c r="Q1191" i="1"/>
  <c r="Q1192" i="1"/>
  <c r="S1194" i="1"/>
  <c r="S1196" i="1"/>
  <c r="N1199" i="1"/>
  <c r="Q1200" i="1"/>
  <c r="N1206" i="1"/>
  <c r="Q1211" i="1"/>
  <c r="R1213" i="1"/>
  <c r="Q1215" i="1"/>
  <c r="Q1218" i="1"/>
  <c r="R1222" i="1"/>
  <c r="S1223" i="1"/>
  <c r="S1224" i="1"/>
  <c r="S1231" i="1"/>
  <c r="R1232" i="1"/>
  <c r="N1235" i="1"/>
  <c r="Q1236" i="1"/>
  <c r="R1237" i="1"/>
  <c r="Q1237" i="1"/>
  <c r="N1238" i="1"/>
  <c r="Q1241" i="1"/>
  <c r="N1242" i="1"/>
  <c r="Q1243" i="1"/>
  <c r="S1248" i="1"/>
  <c r="R1254" i="1"/>
  <c r="S1255" i="1"/>
  <c r="R1256" i="1"/>
  <c r="N1259" i="1"/>
  <c r="Q1260" i="1"/>
  <c r="R1261" i="1"/>
  <c r="Q1261" i="1"/>
  <c r="N1262" i="1"/>
  <c r="Q1265" i="1"/>
  <c r="N1266" i="1"/>
  <c r="Q1267" i="1"/>
  <c r="S1272" i="1"/>
  <c r="R1273" i="1"/>
  <c r="N1276" i="1"/>
  <c r="Q1277" i="1"/>
  <c r="R1278" i="1"/>
  <c r="Q1278" i="1"/>
  <c r="N1279" i="1"/>
  <c r="Q1280" i="1"/>
  <c r="R1287" i="1"/>
  <c r="E328" i="3" s="1"/>
  <c r="S1290" i="1"/>
  <c r="Q1291" i="1"/>
  <c r="N1297" i="1"/>
  <c r="R1297" i="1"/>
  <c r="Q1302" i="1"/>
  <c r="R1303" i="1"/>
  <c r="R1304" i="1"/>
  <c r="Q1307" i="1"/>
  <c r="S1308" i="1"/>
  <c r="Q1311" i="1"/>
  <c r="S1312" i="1"/>
  <c r="S1316" i="1"/>
  <c r="S1320" i="1"/>
  <c r="S1324" i="1"/>
  <c r="F336" i="3" s="1"/>
  <c r="S1328" i="1"/>
  <c r="R1330" i="1"/>
  <c r="R1332" i="1"/>
  <c r="R1334" i="1"/>
  <c r="E338" i="3" s="1"/>
  <c r="R1336" i="1"/>
  <c r="E339" i="3" s="1"/>
  <c r="R1338" i="1"/>
  <c r="R1340" i="1"/>
  <c r="R1342" i="1"/>
  <c r="Q1351" i="1"/>
  <c r="Q1362" i="1"/>
  <c r="Q1364" i="1"/>
  <c r="R1372" i="1"/>
  <c r="N1381" i="1"/>
  <c r="R1381" i="1"/>
  <c r="E349" i="3" s="1"/>
  <c r="R1384" i="1"/>
  <c r="E350" i="3" s="1"/>
  <c r="Q1394" i="1"/>
  <c r="Q1396" i="1"/>
  <c r="N1397" i="1"/>
  <c r="R1397" i="1"/>
  <c r="R1346" i="1"/>
  <c r="S1347" i="1"/>
  <c r="F342" i="3" s="1"/>
  <c r="R1353" i="1"/>
  <c r="S1357" i="1"/>
  <c r="S1358" i="1"/>
  <c r="R1360" i="1"/>
  <c r="R1361" i="1"/>
  <c r="R1362" i="1"/>
  <c r="R1366" i="1"/>
  <c r="R1370" i="1"/>
  <c r="R1374" i="1"/>
  <c r="S1375" i="1"/>
  <c r="R1379" i="1"/>
  <c r="R1386" i="1"/>
  <c r="S1387" i="1"/>
  <c r="R1391" i="1"/>
  <c r="R1394" i="1"/>
  <c r="R1396" i="1"/>
  <c r="S1397" i="1"/>
  <c r="R1400" i="1"/>
  <c r="S1401" i="1"/>
  <c r="R1404" i="1"/>
  <c r="S1405" i="1"/>
  <c r="F356" i="3" s="1"/>
  <c r="R1290" i="1"/>
  <c r="S1291" i="1"/>
  <c r="Q1293" i="1"/>
  <c r="Q1294" i="1"/>
  <c r="Q1295" i="1"/>
  <c r="D331" i="3" s="1"/>
  <c r="S1296" i="1"/>
  <c r="F332" i="3" s="1"/>
  <c r="R1302" i="1"/>
  <c r="S1303" i="1"/>
  <c r="R1307" i="1"/>
  <c r="Q1309" i="1"/>
  <c r="R1311" i="1"/>
  <c r="Q1313" i="1"/>
  <c r="R1315" i="1"/>
  <c r="Q1317" i="1"/>
  <c r="R1319" i="1"/>
  <c r="Q1321" i="1"/>
  <c r="R1323" i="1"/>
  <c r="Q1325" i="1"/>
  <c r="R1327" i="1"/>
  <c r="S1330" i="1"/>
  <c r="S1332" i="1"/>
  <c r="S1334" i="1"/>
  <c r="F338" i="3" s="1"/>
  <c r="S1336" i="1"/>
  <c r="F339" i="3" s="1"/>
  <c r="S1338" i="1"/>
  <c r="S1340" i="1"/>
  <c r="S1342" i="1"/>
  <c r="Q1344" i="1"/>
  <c r="D341" i="3" s="1"/>
  <c r="S1345" i="1"/>
  <c r="S1346" i="1"/>
  <c r="Q1349" i="1"/>
  <c r="R1350" i="1"/>
  <c r="S1351" i="1"/>
  <c r="R1357" i="1"/>
  <c r="R1359" i="1"/>
  <c r="S1360" i="1"/>
  <c r="Q1363" i="1"/>
  <c r="D345" i="3" s="1"/>
  <c r="N1364" i="1"/>
  <c r="Q1367" i="1"/>
  <c r="N1368" i="1"/>
  <c r="Q1371" i="1"/>
  <c r="N1372" i="1"/>
  <c r="R1378" i="1"/>
  <c r="S1379" i="1"/>
  <c r="Q1381" i="1"/>
  <c r="Q1382" i="1"/>
  <c r="Q1383" i="1"/>
  <c r="N1384" i="1"/>
  <c r="R1390" i="1"/>
  <c r="S1391" i="1"/>
  <c r="F352" i="3" s="1"/>
  <c r="Q1395" i="1"/>
  <c r="D353" i="3" s="1"/>
  <c r="S1396" i="1"/>
  <c r="Q1398" i="1"/>
  <c r="S1400" i="1"/>
  <c r="Q1402" i="1"/>
  <c r="S1404" i="1"/>
  <c r="R119" i="1"/>
  <c r="E40" i="3" s="1"/>
  <c r="N119" i="1"/>
  <c r="R127" i="1"/>
  <c r="N127" i="1"/>
  <c r="N4" i="1"/>
  <c r="N8" i="1"/>
  <c r="N12" i="1"/>
  <c r="N16" i="1"/>
  <c r="N20" i="1"/>
  <c r="N24" i="1"/>
  <c r="N28" i="1"/>
  <c r="N32" i="1"/>
  <c r="N37" i="1"/>
  <c r="N41" i="1"/>
  <c r="N45" i="1"/>
  <c r="N49" i="1"/>
  <c r="N52" i="1"/>
  <c r="N56" i="1"/>
  <c r="N60" i="1"/>
  <c r="N64" i="1"/>
  <c r="N68" i="1"/>
  <c r="N72" i="1"/>
  <c r="N76" i="1"/>
  <c r="N80" i="1"/>
  <c r="N84" i="1"/>
  <c r="N88" i="1"/>
  <c r="N92" i="1"/>
  <c r="N96" i="1"/>
  <c r="N100" i="1"/>
  <c r="N104" i="1"/>
  <c r="N107" i="1"/>
  <c r="N111" i="1"/>
  <c r="N114" i="1"/>
  <c r="S117" i="1"/>
  <c r="Q2" i="1"/>
  <c r="D2" i="3" s="1"/>
  <c r="N3" i="1"/>
  <c r="Q6" i="1"/>
  <c r="D3" i="3" s="1"/>
  <c r="N7" i="1"/>
  <c r="Q10" i="1"/>
  <c r="N11" i="1"/>
  <c r="Q14" i="1"/>
  <c r="N15" i="1"/>
  <c r="Q18" i="1"/>
  <c r="D7" i="3" s="1"/>
  <c r="N19" i="1"/>
  <c r="Q22" i="1"/>
  <c r="D9" i="3" s="1"/>
  <c r="N23" i="1"/>
  <c r="Q26" i="1"/>
  <c r="N27" i="1"/>
  <c r="Q30" i="1"/>
  <c r="N31" i="1"/>
  <c r="Q34" i="1"/>
  <c r="N35" i="1"/>
  <c r="Q39" i="1"/>
  <c r="D14" i="3" s="1"/>
  <c r="N40" i="1"/>
  <c r="Q43" i="1"/>
  <c r="D15" i="3" s="1"/>
  <c r="N44" i="1"/>
  <c r="Q47" i="1"/>
  <c r="N48" i="1"/>
  <c r="N51" i="1"/>
  <c r="Q54" i="1"/>
  <c r="N55" i="1"/>
  <c r="Q58" i="1"/>
  <c r="D20" i="3" s="1"/>
  <c r="N59" i="1"/>
  <c r="Q62" i="1"/>
  <c r="N63" i="1"/>
  <c r="Q66" i="1"/>
  <c r="N67" i="1"/>
  <c r="Q70" i="1"/>
  <c r="N71" i="1"/>
  <c r="Q74" i="1"/>
  <c r="D28" i="3" s="1"/>
  <c r="N75" i="1"/>
  <c r="Q78" i="1"/>
  <c r="N79" i="1"/>
  <c r="Q82" i="1"/>
  <c r="D30" i="3" s="1"/>
  <c r="N83" i="1"/>
  <c r="Q86" i="1"/>
  <c r="N87" i="1"/>
  <c r="Q90" i="1"/>
  <c r="N91" i="1"/>
  <c r="Q94" i="1"/>
  <c r="N95" i="1"/>
  <c r="Q98" i="1"/>
  <c r="D35" i="3" s="1"/>
  <c r="N99" i="1"/>
  <c r="Q102" i="1"/>
  <c r="N103" i="1"/>
  <c r="Q105" i="1"/>
  <c r="D38" i="3" s="1"/>
  <c r="N106" i="1"/>
  <c r="Q109" i="1"/>
  <c r="N110" i="1"/>
  <c r="S113" i="1"/>
  <c r="F39" i="3" s="1"/>
  <c r="N117" i="1"/>
  <c r="Q119" i="1"/>
  <c r="D40" i="3" s="1"/>
  <c r="R122" i="1"/>
  <c r="E41" i="3" s="1"/>
  <c r="Q122" i="1"/>
  <c r="D41" i="3" s="1"/>
  <c r="Q127" i="1"/>
  <c r="R116" i="1"/>
  <c r="N116" i="1"/>
  <c r="R123" i="1"/>
  <c r="N123" i="1"/>
  <c r="R126" i="1"/>
  <c r="Q126" i="1"/>
  <c r="Q130" i="1"/>
  <c r="D46" i="3" s="1"/>
  <c r="N131" i="1"/>
  <c r="Q136" i="1"/>
  <c r="D47" i="3" s="1"/>
  <c r="N137" i="1"/>
  <c r="Q140" i="1"/>
  <c r="D49" i="3" s="1"/>
  <c r="N141" i="1"/>
  <c r="Q144" i="1"/>
  <c r="N145" i="1"/>
  <c r="Q148" i="1"/>
  <c r="N149" i="1"/>
  <c r="Q152" i="1"/>
  <c r="N153" i="1"/>
  <c r="Q156" i="1"/>
  <c r="D53" i="3" s="1"/>
  <c r="N157" i="1"/>
  <c r="Q160" i="1"/>
  <c r="N161" i="1"/>
  <c r="Q164" i="1"/>
  <c r="N165" i="1"/>
  <c r="Q168" i="1"/>
  <c r="N169" i="1"/>
  <c r="Q172" i="1"/>
  <c r="N173" i="1"/>
  <c r="Q176" i="1"/>
  <c r="N177" i="1"/>
  <c r="Q180" i="1"/>
  <c r="N181" i="1"/>
  <c r="Q184" i="1"/>
  <c r="N185" i="1"/>
  <c r="Q188" i="1"/>
  <c r="N189" i="1"/>
  <c r="Q194" i="1"/>
  <c r="N195" i="1"/>
  <c r="Q198" i="1"/>
  <c r="N199" i="1"/>
  <c r="Q202" i="1"/>
  <c r="N203" i="1"/>
  <c r="Q206" i="1"/>
  <c r="N207" i="1"/>
  <c r="Q210" i="1"/>
  <c r="D65" i="3" s="1"/>
  <c r="N211" i="1"/>
  <c r="Q214" i="1"/>
  <c r="N215" i="1"/>
  <c r="S217" i="1"/>
  <c r="S225" i="1"/>
  <c r="S233" i="1"/>
  <c r="S241" i="1"/>
  <c r="F72" i="3" s="1"/>
  <c r="S249" i="1"/>
  <c r="S253" i="1"/>
  <c r="S261" i="1"/>
  <c r="R265" i="1"/>
  <c r="E77" i="3" s="1"/>
  <c r="N265" i="1"/>
  <c r="S266" i="1"/>
  <c r="N266" i="1"/>
  <c r="R268" i="1"/>
  <c r="S269" i="1"/>
  <c r="R281" i="1"/>
  <c r="N281" i="1"/>
  <c r="S282" i="1"/>
  <c r="N282" i="1"/>
  <c r="R284" i="1"/>
  <c r="Q215" i="1"/>
  <c r="Q216" i="1"/>
  <c r="N218" i="1"/>
  <c r="R220" i="1"/>
  <c r="N220" i="1"/>
  <c r="R221" i="1"/>
  <c r="N221" i="1"/>
  <c r="Q224" i="1"/>
  <c r="N226" i="1"/>
  <c r="R228" i="1"/>
  <c r="N228" i="1"/>
  <c r="R229" i="1"/>
  <c r="N229" i="1"/>
  <c r="Q232" i="1"/>
  <c r="N234" i="1"/>
  <c r="R236" i="1"/>
  <c r="N236" i="1"/>
  <c r="R237" i="1"/>
  <c r="N237" i="1"/>
  <c r="Q240" i="1"/>
  <c r="N242" i="1"/>
  <c r="R244" i="1"/>
  <c r="N244" i="1"/>
  <c r="R245" i="1"/>
  <c r="N245" i="1"/>
  <c r="Q248" i="1"/>
  <c r="Q252" i="1"/>
  <c r="N254" i="1"/>
  <c r="R256" i="1"/>
  <c r="E74" i="3" s="1"/>
  <c r="N256" i="1"/>
  <c r="R257" i="1"/>
  <c r="N257" i="1"/>
  <c r="Q260" i="1"/>
  <c r="D76" i="3" s="1"/>
  <c r="N262" i="1"/>
  <c r="R264" i="1"/>
  <c r="N264" i="1"/>
  <c r="R277" i="1"/>
  <c r="E80" i="3" s="1"/>
  <c r="N277" i="1"/>
  <c r="S278" i="1"/>
  <c r="N278" i="1"/>
  <c r="R273" i="1"/>
  <c r="N273" i="1"/>
  <c r="S274" i="1"/>
  <c r="N274" i="1"/>
  <c r="N120" i="1"/>
  <c r="N124" i="1"/>
  <c r="N128" i="1"/>
  <c r="N132" i="1"/>
  <c r="N138" i="1"/>
  <c r="N142" i="1"/>
  <c r="N146" i="1"/>
  <c r="N150" i="1"/>
  <c r="N154" i="1"/>
  <c r="N158" i="1"/>
  <c r="N162" i="1"/>
  <c r="N166" i="1"/>
  <c r="N170" i="1"/>
  <c r="N174" i="1"/>
  <c r="N178" i="1"/>
  <c r="N182" i="1"/>
  <c r="N186" i="1"/>
  <c r="N190" i="1"/>
  <c r="N192" i="1"/>
  <c r="N196" i="1"/>
  <c r="N200" i="1"/>
  <c r="N204" i="1"/>
  <c r="N208" i="1"/>
  <c r="N212" i="1"/>
  <c r="R216" i="1"/>
  <c r="N216" i="1"/>
  <c r="R217" i="1"/>
  <c r="N217" i="1"/>
  <c r="Q220" i="1"/>
  <c r="N222" i="1"/>
  <c r="R223" i="1"/>
  <c r="R224" i="1"/>
  <c r="N224" i="1"/>
  <c r="R225" i="1"/>
  <c r="N225" i="1"/>
  <c r="Q228" i="1"/>
  <c r="N230" i="1"/>
  <c r="R231" i="1"/>
  <c r="R232" i="1"/>
  <c r="N232" i="1"/>
  <c r="R233" i="1"/>
  <c r="N233" i="1"/>
  <c r="Q236" i="1"/>
  <c r="N238" i="1"/>
  <c r="R239" i="1"/>
  <c r="R240" i="1"/>
  <c r="N240" i="1"/>
  <c r="R241" i="1"/>
  <c r="N241" i="1"/>
  <c r="Q244" i="1"/>
  <c r="N246" i="1"/>
  <c r="R247" i="1"/>
  <c r="R248" i="1"/>
  <c r="N248" i="1"/>
  <c r="R249" i="1"/>
  <c r="N249" i="1"/>
  <c r="N250" i="1"/>
  <c r="R251" i="1"/>
  <c r="R252" i="1"/>
  <c r="N252" i="1"/>
  <c r="R253" i="1"/>
  <c r="N253" i="1"/>
  <c r="Q256" i="1"/>
  <c r="D74" i="3" s="1"/>
  <c r="N258" i="1"/>
  <c r="R259" i="1"/>
  <c r="E75" i="3" s="1"/>
  <c r="R260" i="1"/>
  <c r="E76" i="3" s="1"/>
  <c r="N260" i="1"/>
  <c r="R261" i="1"/>
  <c r="N261" i="1"/>
  <c r="R269" i="1"/>
  <c r="N269" i="1"/>
  <c r="S270" i="1"/>
  <c r="N270" i="1"/>
  <c r="R272" i="1"/>
  <c r="S273" i="1"/>
  <c r="N286" i="1"/>
  <c r="N290" i="1"/>
  <c r="N294" i="1"/>
  <c r="N298" i="1"/>
  <c r="N304" i="1"/>
  <c r="N308" i="1"/>
  <c r="N312" i="1"/>
  <c r="N316" i="1"/>
  <c r="N320" i="1"/>
  <c r="N324" i="1"/>
  <c r="N328" i="1"/>
  <c r="N332" i="1"/>
  <c r="N336" i="1"/>
  <c r="N340" i="1"/>
  <c r="N344" i="1"/>
  <c r="N348" i="1"/>
  <c r="N353" i="1"/>
  <c r="N357" i="1"/>
  <c r="N361" i="1"/>
  <c r="N365" i="1"/>
  <c r="N369" i="1"/>
  <c r="N373" i="1"/>
  <c r="N377" i="1"/>
  <c r="N381" i="1"/>
  <c r="N385" i="1"/>
  <c r="N390" i="1"/>
  <c r="S393" i="1"/>
  <c r="R395" i="1"/>
  <c r="N397" i="1"/>
  <c r="R481" i="1"/>
  <c r="N481" i="1"/>
  <c r="Q492" i="1"/>
  <c r="R492" i="1"/>
  <c r="R497" i="1"/>
  <c r="N497" i="1"/>
  <c r="Q508" i="1"/>
  <c r="R508" i="1"/>
  <c r="R513" i="1"/>
  <c r="N513" i="1"/>
  <c r="Q524" i="1"/>
  <c r="R524" i="1"/>
  <c r="R529" i="1"/>
  <c r="E131" i="3" s="1"/>
  <c r="N529" i="1"/>
  <c r="Q540" i="1"/>
  <c r="R540" i="1"/>
  <c r="R546" i="1"/>
  <c r="N546" i="1"/>
  <c r="N554" i="1"/>
  <c r="R554" i="1"/>
  <c r="R566" i="1"/>
  <c r="N566" i="1"/>
  <c r="S579" i="1"/>
  <c r="N579" i="1"/>
  <c r="Q596" i="1"/>
  <c r="R596" i="1"/>
  <c r="Q603" i="1"/>
  <c r="R603" i="1"/>
  <c r="N285" i="1"/>
  <c r="N289" i="1"/>
  <c r="N293" i="1"/>
  <c r="N297" i="1"/>
  <c r="N301" i="1"/>
  <c r="N303" i="1"/>
  <c r="N307" i="1"/>
  <c r="N311" i="1"/>
  <c r="N315" i="1"/>
  <c r="N319" i="1"/>
  <c r="N323" i="1"/>
  <c r="N327" i="1"/>
  <c r="N331" i="1"/>
  <c r="N335" i="1"/>
  <c r="N339" i="1"/>
  <c r="N343" i="1"/>
  <c r="N347" i="1"/>
  <c r="N352" i="1"/>
  <c r="N356" i="1"/>
  <c r="N360" i="1"/>
  <c r="N364" i="1"/>
  <c r="N368" i="1"/>
  <c r="N372" i="1"/>
  <c r="N376" i="1"/>
  <c r="N380" i="1"/>
  <c r="N384" i="1"/>
  <c r="N389" i="1"/>
  <c r="N393" i="1"/>
  <c r="R396" i="1"/>
  <c r="N396" i="1"/>
  <c r="N402" i="1"/>
  <c r="R403" i="1"/>
  <c r="R404" i="1"/>
  <c r="N404" i="1"/>
  <c r="R405" i="1"/>
  <c r="N405" i="1"/>
  <c r="N410" i="1"/>
  <c r="R411" i="1"/>
  <c r="R412" i="1"/>
  <c r="N412" i="1"/>
  <c r="R413" i="1"/>
  <c r="N413" i="1"/>
  <c r="N418" i="1"/>
  <c r="R419" i="1"/>
  <c r="R420" i="1"/>
  <c r="N420" i="1"/>
  <c r="R421" i="1"/>
  <c r="N421" i="1"/>
  <c r="R426" i="1"/>
  <c r="E111" i="3" s="1"/>
  <c r="N426" i="1"/>
  <c r="R427" i="1"/>
  <c r="N427" i="1"/>
  <c r="N432" i="1"/>
  <c r="R433" i="1"/>
  <c r="R434" i="1"/>
  <c r="N434" i="1"/>
  <c r="R435" i="1"/>
  <c r="N435" i="1"/>
  <c r="N440" i="1"/>
  <c r="R441" i="1"/>
  <c r="R442" i="1"/>
  <c r="N442" i="1"/>
  <c r="R443" i="1"/>
  <c r="N443" i="1"/>
  <c r="N448" i="1"/>
  <c r="R449" i="1"/>
  <c r="R450" i="1"/>
  <c r="N450" i="1"/>
  <c r="R451" i="1"/>
  <c r="N451" i="1"/>
  <c r="N456" i="1"/>
  <c r="R457" i="1"/>
  <c r="R458" i="1"/>
  <c r="N458" i="1"/>
  <c r="R459" i="1"/>
  <c r="N459" i="1"/>
  <c r="R461" i="1"/>
  <c r="N461" i="1"/>
  <c r="R462" i="1"/>
  <c r="N462" i="1"/>
  <c r="N467" i="1"/>
  <c r="R468" i="1"/>
  <c r="R469" i="1"/>
  <c r="N469" i="1"/>
  <c r="R470" i="1"/>
  <c r="N470" i="1"/>
  <c r="N475" i="1"/>
  <c r="R476" i="1"/>
  <c r="R477" i="1"/>
  <c r="N477" i="1"/>
  <c r="Q488" i="1"/>
  <c r="R488" i="1"/>
  <c r="R493" i="1"/>
  <c r="N493" i="1"/>
  <c r="Q504" i="1"/>
  <c r="R504" i="1"/>
  <c r="R509" i="1"/>
  <c r="N509" i="1"/>
  <c r="Q520" i="1"/>
  <c r="R520" i="1"/>
  <c r="R525" i="1"/>
  <c r="N525" i="1"/>
  <c r="Q536" i="1"/>
  <c r="R536" i="1"/>
  <c r="R541" i="1"/>
  <c r="N541" i="1"/>
  <c r="R552" i="1"/>
  <c r="N552" i="1"/>
  <c r="S563" i="1"/>
  <c r="N563" i="1"/>
  <c r="Q580" i="1"/>
  <c r="R580" i="1"/>
  <c r="Q587" i="1"/>
  <c r="D148" i="3" s="1"/>
  <c r="R587" i="1"/>
  <c r="E148" i="3" s="1"/>
  <c r="R593" i="1"/>
  <c r="N593" i="1"/>
  <c r="N600" i="1"/>
  <c r="R600" i="1"/>
  <c r="S605" i="1"/>
  <c r="N268" i="1"/>
  <c r="N272" i="1"/>
  <c r="N276" i="1"/>
  <c r="N280" i="1"/>
  <c r="N284" i="1"/>
  <c r="N288" i="1"/>
  <c r="N292" i="1"/>
  <c r="N296" i="1"/>
  <c r="N300" i="1"/>
  <c r="N302" i="1"/>
  <c r="N306" i="1"/>
  <c r="N310" i="1"/>
  <c r="N314" i="1"/>
  <c r="N318" i="1"/>
  <c r="N322" i="1"/>
  <c r="N326" i="1"/>
  <c r="N330" i="1"/>
  <c r="N334" i="1"/>
  <c r="N338" i="1"/>
  <c r="N342" i="1"/>
  <c r="N346" i="1"/>
  <c r="N351" i="1"/>
  <c r="N355" i="1"/>
  <c r="N359" i="1"/>
  <c r="N363" i="1"/>
  <c r="N367" i="1"/>
  <c r="N371" i="1"/>
  <c r="N375" i="1"/>
  <c r="N379" i="1"/>
  <c r="N383" i="1"/>
  <c r="N387" i="1"/>
  <c r="N392" i="1"/>
  <c r="Q395" i="1"/>
  <c r="S405" i="1"/>
  <c r="S413" i="1"/>
  <c r="F108" i="3" s="1"/>
  <c r="S421" i="1"/>
  <c r="S427" i="1"/>
  <c r="S435" i="1"/>
  <c r="S443" i="1"/>
  <c r="S451" i="1"/>
  <c r="S459" i="1"/>
  <c r="S462" i="1"/>
  <c r="S470" i="1"/>
  <c r="Q481" i="1"/>
  <c r="Q484" i="1"/>
  <c r="R484" i="1"/>
  <c r="R489" i="1"/>
  <c r="N489" i="1"/>
  <c r="Q497" i="1"/>
  <c r="Q500" i="1"/>
  <c r="R500" i="1"/>
  <c r="R505" i="1"/>
  <c r="N505" i="1"/>
  <c r="Q513" i="1"/>
  <c r="Q516" i="1"/>
  <c r="D127" i="3" s="1"/>
  <c r="R516" i="1"/>
  <c r="R521" i="1"/>
  <c r="N521" i="1"/>
  <c r="Q529" i="1"/>
  <c r="D131" i="3" s="1"/>
  <c r="Q532" i="1"/>
  <c r="D133" i="3" s="1"/>
  <c r="R532" i="1"/>
  <c r="E133" i="3" s="1"/>
  <c r="R537" i="1"/>
  <c r="E134" i="3" s="1"/>
  <c r="N537" i="1"/>
  <c r="S549" i="1"/>
  <c r="N549" i="1"/>
  <c r="Q564" i="1"/>
  <c r="R564" i="1"/>
  <c r="Q571" i="1"/>
  <c r="R571" i="1"/>
  <c r="R577" i="1"/>
  <c r="N577" i="1"/>
  <c r="N584" i="1"/>
  <c r="R584" i="1"/>
  <c r="S589" i="1"/>
  <c r="R598" i="1"/>
  <c r="N598" i="1"/>
  <c r="Q605" i="1"/>
  <c r="R400" i="1"/>
  <c r="N400" i="1"/>
  <c r="R401" i="1"/>
  <c r="N401" i="1"/>
  <c r="R408" i="1"/>
  <c r="N408" i="1"/>
  <c r="R409" i="1"/>
  <c r="N409" i="1"/>
  <c r="R416" i="1"/>
  <c r="N416" i="1"/>
  <c r="R417" i="1"/>
  <c r="N417" i="1"/>
  <c r="R424" i="1"/>
  <c r="N424" i="1"/>
  <c r="R425" i="1"/>
  <c r="N425" i="1"/>
  <c r="R430" i="1"/>
  <c r="N430" i="1"/>
  <c r="R431" i="1"/>
  <c r="N431" i="1"/>
  <c r="R438" i="1"/>
  <c r="N438" i="1"/>
  <c r="R439" i="1"/>
  <c r="N439" i="1"/>
  <c r="R446" i="1"/>
  <c r="N446" i="1"/>
  <c r="R447" i="1"/>
  <c r="N447" i="1"/>
  <c r="R454" i="1"/>
  <c r="N454" i="1"/>
  <c r="R455" i="1"/>
  <c r="N455" i="1"/>
  <c r="R465" i="1"/>
  <c r="N465" i="1"/>
  <c r="R466" i="1"/>
  <c r="N466" i="1"/>
  <c r="R473" i="1"/>
  <c r="N473" i="1"/>
  <c r="R474" i="1"/>
  <c r="N474" i="1"/>
  <c r="Q480" i="1"/>
  <c r="R480" i="1"/>
  <c r="R485" i="1"/>
  <c r="N485" i="1"/>
  <c r="Q496" i="1"/>
  <c r="D122" i="3" s="1"/>
  <c r="R496" i="1"/>
  <c r="E122" i="3" s="1"/>
  <c r="R501" i="1"/>
  <c r="N501" i="1"/>
  <c r="Q512" i="1"/>
  <c r="R512" i="1"/>
  <c r="R517" i="1"/>
  <c r="N517" i="1"/>
  <c r="Q528" i="1"/>
  <c r="R528" i="1"/>
  <c r="R533" i="1"/>
  <c r="N533" i="1"/>
  <c r="Q545" i="1"/>
  <c r="R545" i="1"/>
  <c r="Q550" i="1"/>
  <c r="R550" i="1"/>
  <c r="Q557" i="1"/>
  <c r="R557" i="1"/>
  <c r="R561" i="1"/>
  <c r="N561" i="1"/>
  <c r="N568" i="1"/>
  <c r="R568" i="1"/>
  <c r="E142" i="3" s="1"/>
  <c r="R582" i="1"/>
  <c r="N582" i="1"/>
  <c r="S595" i="1"/>
  <c r="F150" i="3" s="1"/>
  <c r="N595" i="1"/>
  <c r="R551" i="1"/>
  <c r="N551" i="1"/>
  <c r="Q554" i="1"/>
  <c r="R565" i="1"/>
  <c r="E141" i="3" s="1"/>
  <c r="N565" i="1"/>
  <c r="Q568" i="1"/>
  <c r="D142" i="3" s="1"/>
  <c r="R581" i="1"/>
  <c r="N581" i="1"/>
  <c r="Q584" i="1"/>
  <c r="R597" i="1"/>
  <c r="N597" i="1"/>
  <c r="Q600" i="1"/>
  <c r="R645" i="1"/>
  <c r="E160" i="3" s="1"/>
  <c r="N645" i="1"/>
  <c r="R655" i="1"/>
  <c r="E163" i="3" s="1"/>
  <c r="N655" i="1"/>
  <c r="S656" i="1"/>
  <c r="N656" i="1"/>
  <c r="R671" i="1"/>
  <c r="N671" i="1"/>
  <c r="S672" i="1"/>
  <c r="N672" i="1"/>
  <c r="R698" i="1"/>
  <c r="E173" i="3" s="1"/>
  <c r="N698" i="1"/>
  <c r="S699" i="1"/>
  <c r="N699" i="1"/>
  <c r="R714" i="1"/>
  <c r="N714" i="1"/>
  <c r="S715" i="1"/>
  <c r="N715" i="1"/>
  <c r="R728" i="1"/>
  <c r="E181" i="3" s="1"/>
  <c r="N728" i="1"/>
  <c r="S729" i="1"/>
  <c r="N729" i="1"/>
  <c r="R740" i="1"/>
  <c r="N740" i="1"/>
  <c r="S741" i="1"/>
  <c r="N741" i="1"/>
  <c r="S762" i="1"/>
  <c r="F189" i="3" s="1"/>
  <c r="N762" i="1"/>
  <c r="S778" i="1"/>
  <c r="N778" i="1"/>
  <c r="R844" i="1"/>
  <c r="E212" i="3" s="1"/>
  <c r="N844" i="1"/>
  <c r="S845" i="1"/>
  <c r="F213" i="3" s="1"/>
  <c r="N845" i="1"/>
  <c r="R888" i="1"/>
  <c r="E222" i="3" s="1"/>
  <c r="N888" i="1"/>
  <c r="S889" i="1"/>
  <c r="N889" i="1"/>
  <c r="R613" i="1"/>
  <c r="E152" i="3" s="1"/>
  <c r="N613" i="1"/>
  <c r="R614" i="1"/>
  <c r="N614" i="1"/>
  <c r="R621" i="1"/>
  <c r="N621" i="1"/>
  <c r="R622" i="1"/>
  <c r="N622" i="1"/>
  <c r="R629" i="1"/>
  <c r="N629" i="1"/>
  <c r="R630" i="1"/>
  <c r="N630" i="1"/>
  <c r="R637" i="1"/>
  <c r="N637" i="1"/>
  <c r="R638" i="1"/>
  <c r="N638" i="1"/>
  <c r="S642" i="1"/>
  <c r="F159" i="3" s="1"/>
  <c r="N642" i="1"/>
  <c r="R654" i="1"/>
  <c r="N654" i="1"/>
  <c r="R667" i="1"/>
  <c r="N667" i="1"/>
  <c r="S668" i="1"/>
  <c r="N668" i="1"/>
  <c r="R683" i="1"/>
  <c r="N683" i="1"/>
  <c r="S684" i="1"/>
  <c r="N684" i="1"/>
  <c r="R694" i="1"/>
  <c r="E171" i="3" s="1"/>
  <c r="N694" i="1"/>
  <c r="S695" i="1"/>
  <c r="F172" i="3" s="1"/>
  <c r="N695" i="1"/>
  <c r="R710" i="1"/>
  <c r="N710" i="1"/>
  <c r="S711" i="1"/>
  <c r="N711" i="1"/>
  <c r="R724" i="1"/>
  <c r="N724" i="1"/>
  <c r="S725" i="1"/>
  <c r="F180" i="3" s="1"/>
  <c r="N725" i="1"/>
  <c r="R736" i="1"/>
  <c r="E183" i="3" s="1"/>
  <c r="N736" i="1"/>
  <c r="S737" i="1"/>
  <c r="N737" i="1"/>
  <c r="S795" i="1"/>
  <c r="N795" i="1"/>
  <c r="R804" i="1"/>
  <c r="E199" i="3" s="1"/>
  <c r="N804" i="1"/>
  <c r="S805" i="1"/>
  <c r="N805" i="1"/>
  <c r="R904" i="1"/>
  <c r="N904" i="1"/>
  <c r="S905" i="1"/>
  <c r="N905" i="1"/>
  <c r="R952" i="1"/>
  <c r="Q952" i="1"/>
  <c r="R958" i="1"/>
  <c r="N958" i="1"/>
  <c r="N478" i="1"/>
  <c r="N482" i="1"/>
  <c r="N486" i="1"/>
  <c r="N490" i="1"/>
  <c r="N494" i="1"/>
  <c r="N498" i="1"/>
  <c r="N502" i="1"/>
  <c r="N506" i="1"/>
  <c r="N510" i="1"/>
  <c r="N514" i="1"/>
  <c r="N518" i="1"/>
  <c r="N522" i="1"/>
  <c r="N526" i="1"/>
  <c r="N530" i="1"/>
  <c r="N534" i="1"/>
  <c r="N538" i="1"/>
  <c r="N542" i="1"/>
  <c r="S552" i="1"/>
  <c r="F139" i="3" s="1"/>
  <c r="N556" i="1"/>
  <c r="Q559" i="1"/>
  <c r="Q560" i="1"/>
  <c r="S566" i="1"/>
  <c r="N570" i="1"/>
  <c r="R573" i="1"/>
  <c r="E144" i="3" s="1"/>
  <c r="N573" i="1"/>
  <c r="Q575" i="1"/>
  <c r="Q576" i="1"/>
  <c r="S582" i="1"/>
  <c r="N586" i="1"/>
  <c r="R589" i="1"/>
  <c r="N589" i="1"/>
  <c r="Q591" i="1"/>
  <c r="Q592" i="1"/>
  <c r="S598" i="1"/>
  <c r="N602" i="1"/>
  <c r="R605" i="1"/>
  <c r="N605" i="1"/>
  <c r="S607" i="1"/>
  <c r="F151" i="3" s="1"/>
  <c r="S614" i="1"/>
  <c r="S622" i="1"/>
  <c r="S630" i="1"/>
  <c r="S638" i="1"/>
  <c r="R650" i="1"/>
  <c r="N650" i="1"/>
  <c r="S651" i="1"/>
  <c r="N651" i="1"/>
  <c r="R653" i="1"/>
  <c r="S654" i="1"/>
  <c r="R663" i="1"/>
  <c r="N663" i="1"/>
  <c r="S664" i="1"/>
  <c r="F165" i="3" s="1"/>
  <c r="N664" i="1"/>
  <c r="R666" i="1"/>
  <c r="S667" i="1"/>
  <c r="R679" i="1"/>
  <c r="E168" i="3" s="1"/>
  <c r="N679" i="1"/>
  <c r="S680" i="1"/>
  <c r="N680" i="1"/>
  <c r="R682" i="1"/>
  <c r="S683" i="1"/>
  <c r="R690" i="1"/>
  <c r="N690" i="1"/>
  <c r="S691" i="1"/>
  <c r="F170" i="3" s="1"/>
  <c r="N691" i="1"/>
  <c r="R693" i="1"/>
  <c r="S694" i="1"/>
  <c r="F171" i="3" s="1"/>
  <c r="R706" i="1"/>
  <c r="N706" i="1"/>
  <c r="S707" i="1"/>
  <c r="N707" i="1"/>
  <c r="R709" i="1"/>
  <c r="S710" i="1"/>
  <c r="R720" i="1"/>
  <c r="E178" i="3" s="1"/>
  <c r="N720" i="1"/>
  <c r="S721" i="1"/>
  <c r="F179" i="3" s="1"/>
  <c r="N721" i="1"/>
  <c r="R723" i="1"/>
  <c r="S724" i="1"/>
  <c r="R732" i="1"/>
  <c r="N732" i="1"/>
  <c r="S733" i="1"/>
  <c r="N733" i="1"/>
  <c r="R735" i="1"/>
  <c r="S736" i="1"/>
  <c r="F183" i="3" s="1"/>
  <c r="R748" i="1"/>
  <c r="N748" i="1"/>
  <c r="S753" i="1"/>
  <c r="N753" i="1"/>
  <c r="S770" i="1"/>
  <c r="N770" i="1"/>
  <c r="S786" i="1"/>
  <c r="F193" i="3" s="1"/>
  <c r="N786" i="1"/>
  <c r="R818" i="1"/>
  <c r="N818" i="1"/>
  <c r="S819" i="1"/>
  <c r="F203" i="3" s="1"/>
  <c r="N819" i="1"/>
  <c r="R856" i="1"/>
  <c r="N856" i="1"/>
  <c r="S857" i="1"/>
  <c r="N857" i="1"/>
  <c r="R915" i="1"/>
  <c r="N915" i="1"/>
  <c r="S916" i="1"/>
  <c r="F231" i="3" s="1"/>
  <c r="N916" i="1"/>
  <c r="S919" i="1"/>
  <c r="N919" i="1"/>
  <c r="N949" i="1"/>
  <c r="R949" i="1"/>
  <c r="R1014" i="1"/>
  <c r="N1014" i="1"/>
  <c r="S1015" i="1"/>
  <c r="N1015" i="1"/>
  <c r="R555" i="1"/>
  <c r="N555" i="1"/>
  <c r="R569" i="1"/>
  <c r="E143" i="3" s="1"/>
  <c r="N569" i="1"/>
  <c r="Q572" i="1"/>
  <c r="R585" i="1"/>
  <c r="N585" i="1"/>
  <c r="Q588" i="1"/>
  <c r="D149" i="3" s="1"/>
  <c r="R601" i="1"/>
  <c r="N601" i="1"/>
  <c r="Q604" i="1"/>
  <c r="N607" i="1"/>
  <c r="R608" i="1"/>
  <c r="R609" i="1"/>
  <c r="N609" i="1"/>
  <c r="R610" i="1"/>
  <c r="N610" i="1"/>
  <c r="Q613" i="1"/>
  <c r="D152" i="3" s="1"/>
  <c r="R616" i="1"/>
  <c r="R617" i="1"/>
  <c r="N617" i="1"/>
  <c r="R618" i="1"/>
  <c r="N618" i="1"/>
  <c r="Q621" i="1"/>
  <c r="N623" i="1"/>
  <c r="R624" i="1"/>
  <c r="R625" i="1"/>
  <c r="N625" i="1"/>
  <c r="R626" i="1"/>
  <c r="N626" i="1"/>
  <c r="Q629" i="1"/>
  <c r="N631" i="1"/>
  <c r="R632" i="1"/>
  <c r="R633" i="1"/>
  <c r="N633" i="1"/>
  <c r="R634" i="1"/>
  <c r="E157" i="3" s="1"/>
  <c r="N634" i="1"/>
  <c r="Q637" i="1"/>
  <c r="N639" i="1"/>
  <c r="R640" i="1"/>
  <c r="R641" i="1"/>
  <c r="N641" i="1"/>
  <c r="R646" i="1"/>
  <c r="E161" i="3" s="1"/>
  <c r="N646" i="1"/>
  <c r="S647" i="1"/>
  <c r="N647" i="1"/>
  <c r="R649" i="1"/>
  <c r="S650" i="1"/>
  <c r="R659" i="1"/>
  <c r="N659" i="1"/>
  <c r="S660" i="1"/>
  <c r="N660" i="1"/>
  <c r="R662" i="1"/>
  <c r="S663" i="1"/>
  <c r="R675" i="1"/>
  <c r="N675" i="1"/>
  <c r="S676" i="1"/>
  <c r="F167" i="3" s="1"/>
  <c r="N676" i="1"/>
  <c r="R678" i="1"/>
  <c r="S679" i="1"/>
  <c r="F168" i="3" s="1"/>
  <c r="R686" i="1"/>
  <c r="N686" i="1"/>
  <c r="S687" i="1"/>
  <c r="N687" i="1"/>
  <c r="R689" i="1"/>
  <c r="S690" i="1"/>
  <c r="R702" i="1"/>
  <c r="N702" i="1"/>
  <c r="S703" i="1"/>
  <c r="N703" i="1"/>
  <c r="R705" i="1"/>
  <c r="S706" i="1"/>
  <c r="S717" i="1"/>
  <c r="F176" i="3" s="1"/>
  <c r="N717" i="1"/>
  <c r="R719" i="1"/>
  <c r="S720" i="1"/>
  <c r="F178" i="3" s="1"/>
  <c r="R731" i="1"/>
  <c r="S732" i="1"/>
  <c r="R744" i="1"/>
  <c r="N744" i="1"/>
  <c r="S745" i="1"/>
  <c r="N745" i="1"/>
  <c r="R747" i="1"/>
  <c r="R831" i="1"/>
  <c r="E208" i="3" s="1"/>
  <c r="N831" i="1"/>
  <c r="S832" i="1"/>
  <c r="N832" i="1"/>
  <c r="R872" i="1"/>
  <c r="E218" i="3" s="1"/>
  <c r="N872" i="1"/>
  <c r="S873" i="1"/>
  <c r="N873" i="1"/>
  <c r="S944" i="1"/>
  <c r="N944" i="1"/>
  <c r="R963" i="1"/>
  <c r="N963" i="1"/>
  <c r="S748" i="1"/>
  <c r="R756" i="1"/>
  <c r="N756" i="1"/>
  <c r="R757" i="1"/>
  <c r="N757" i="1"/>
  <c r="R764" i="1"/>
  <c r="N764" i="1"/>
  <c r="R765" i="1"/>
  <c r="N765" i="1"/>
  <c r="R772" i="1"/>
  <c r="N772" i="1"/>
  <c r="R773" i="1"/>
  <c r="N773" i="1"/>
  <c r="R780" i="1"/>
  <c r="N780" i="1"/>
  <c r="R781" i="1"/>
  <c r="N781" i="1"/>
  <c r="R789" i="1"/>
  <c r="N789" i="1"/>
  <c r="R790" i="1"/>
  <c r="N790" i="1"/>
  <c r="R797" i="1"/>
  <c r="N797" i="1"/>
  <c r="R798" i="1"/>
  <c r="N798" i="1"/>
  <c r="R800" i="1"/>
  <c r="N800" i="1"/>
  <c r="R801" i="1"/>
  <c r="N801" i="1"/>
  <c r="R814" i="1"/>
  <c r="N814" i="1"/>
  <c r="S815" i="1"/>
  <c r="N815" i="1"/>
  <c r="R827" i="1"/>
  <c r="N827" i="1"/>
  <c r="S828" i="1"/>
  <c r="N828" i="1"/>
  <c r="R840" i="1"/>
  <c r="N840" i="1"/>
  <c r="S841" i="1"/>
  <c r="N841" i="1"/>
  <c r="R850" i="1"/>
  <c r="N850" i="1"/>
  <c r="S851" i="1"/>
  <c r="N851" i="1"/>
  <c r="R868" i="1"/>
  <c r="N868" i="1"/>
  <c r="S869" i="1"/>
  <c r="N869" i="1"/>
  <c r="R884" i="1"/>
  <c r="N884" i="1"/>
  <c r="S885" i="1"/>
  <c r="N885" i="1"/>
  <c r="R900" i="1"/>
  <c r="N900" i="1"/>
  <c r="S901" i="1"/>
  <c r="F226" i="3" s="1"/>
  <c r="N901" i="1"/>
  <c r="R911" i="1"/>
  <c r="N911" i="1"/>
  <c r="S912" i="1"/>
  <c r="N912" i="1"/>
  <c r="S928" i="1"/>
  <c r="N928" i="1"/>
  <c r="N933" i="1"/>
  <c r="R933" i="1"/>
  <c r="R936" i="1"/>
  <c r="Q936" i="1"/>
  <c r="R942" i="1"/>
  <c r="N942" i="1"/>
  <c r="R947" i="1"/>
  <c r="N947" i="1"/>
  <c r="R975" i="1"/>
  <c r="N975" i="1"/>
  <c r="S976" i="1"/>
  <c r="N976" i="1"/>
  <c r="R1044" i="1"/>
  <c r="N1044" i="1"/>
  <c r="S757" i="1"/>
  <c r="S765" i="1"/>
  <c r="S773" i="1"/>
  <c r="S781" i="1"/>
  <c r="S790" i="1"/>
  <c r="S798" i="1"/>
  <c r="S801" i="1"/>
  <c r="R810" i="1"/>
  <c r="E201" i="3" s="1"/>
  <c r="N810" i="1"/>
  <c r="S811" i="1"/>
  <c r="N811" i="1"/>
  <c r="R813" i="1"/>
  <c r="S814" i="1"/>
  <c r="R823" i="1"/>
  <c r="E206" i="3" s="1"/>
  <c r="N823" i="1"/>
  <c r="S824" i="1"/>
  <c r="N824" i="1"/>
  <c r="R826" i="1"/>
  <c r="S827" i="1"/>
  <c r="R836" i="1"/>
  <c r="E210" i="3" s="1"/>
  <c r="N836" i="1"/>
  <c r="S837" i="1"/>
  <c r="N837" i="1"/>
  <c r="R839" i="1"/>
  <c r="S840" i="1"/>
  <c r="S847" i="1"/>
  <c r="N847" i="1"/>
  <c r="R849" i="1"/>
  <c r="S850" i="1"/>
  <c r="R864" i="1"/>
  <c r="N864" i="1"/>
  <c r="S865" i="1"/>
  <c r="N865" i="1"/>
  <c r="R867" i="1"/>
  <c r="S868" i="1"/>
  <c r="R880" i="1"/>
  <c r="N880" i="1"/>
  <c r="S881" i="1"/>
  <c r="N881" i="1"/>
  <c r="R883" i="1"/>
  <c r="S884" i="1"/>
  <c r="R896" i="1"/>
  <c r="N896" i="1"/>
  <c r="S897" i="1"/>
  <c r="F225" i="3" s="1"/>
  <c r="N897" i="1"/>
  <c r="R899" i="1"/>
  <c r="S900" i="1"/>
  <c r="R910" i="1"/>
  <c r="S911" i="1"/>
  <c r="R920" i="1"/>
  <c r="Q920" i="1"/>
  <c r="R926" i="1"/>
  <c r="N926" i="1"/>
  <c r="R931" i="1"/>
  <c r="N931" i="1"/>
  <c r="S951" i="1"/>
  <c r="N951" i="1"/>
  <c r="S972" i="1"/>
  <c r="F246" i="3" s="1"/>
  <c r="N972" i="1"/>
  <c r="S985" i="1"/>
  <c r="F249" i="3" s="1"/>
  <c r="N985" i="1"/>
  <c r="S1020" i="1"/>
  <c r="N1020" i="1"/>
  <c r="R1030" i="1"/>
  <c r="Q1030" i="1"/>
  <c r="N644" i="1"/>
  <c r="N649" i="1"/>
  <c r="N653" i="1"/>
  <c r="N658" i="1"/>
  <c r="N662" i="1"/>
  <c r="N666" i="1"/>
  <c r="N670" i="1"/>
  <c r="N674" i="1"/>
  <c r="N678" i="1"/>
  <c r="N682" i="1"/>
  <c r="N685" i="1"/>
  <c r="N689" i="1"/>
  <c r="N693" i="1"/>
  <c r="N697" i="1"/>
  <c r="N701" i="1"/>
  <c r="N705" i="1"/>
  <c r="N709" i="1"/>
  <c r="N713" i="1"/>
  <c r="N719" i="1"/>
  <c r="N723" i="1"/>
  <c r="N727" i="1"/>
  <c r="N731" i="1"/>
  <c r="N735" i="1"/>
  <c r="N739" i="1"/>
  <c r="N743" i="1"/>
  <c r="N747" i="1"/>
  <c r="R750" i="1"/>
  <c r="R751" i="1"/>
  <c r="E186" i="3" s="1"/>
  <c r="N751" i="1"/>
  <c r="R752" i="1"/>
  <c r="E187" i="3" s="1"/>
  <c r="N752" i="1"/>
  <c r="Q756" i="1"/>
  <c r="R759" i="1"/>
  <c r="R760" i="1"/>
  <c r="N760" i="1"/>
  <c r="R761" i="1"/>
  <c r="N761" i="1"/>
  <c r="Q764" i="1"/>
  <c r="R767" i="1"/>
  <c r="R768" i="1"/>
  <c r="N768" i="1"/>
  <c r="R769" i="1"/>
  <c r="N769" i="1"/>
  <c r="Q772" i="1"/>
  <c r="D190" i="3" s="1"/>
  <c r="R775" i="1"/>
  <c r="R776" i="1"/>
  <c r="N776" i="1"/>
  <c r="R777" i="1"/>
  <c r="N777" i="1"/>
  <c r="Q780" i="1"/>
  <c r="R783" i="1"/>
  <c r="R784" i="1"/>
  <c r="N784" i="1"/>
  <c r="R785" i="1"/>
  <c r="N785" i="1"/>
  <c r="Q789" i="1"/>
  <c r="R792" i="1"/>
  <c r="R793" i="1"/>
  <c r="N793" i="1"/>
  <c r="R794" i="1"/>
  <c r="N794" i="1"/>
  <c r="Q797" i="1"/>
  <c r="D197" i="3" s="1"/>
  <c r="Q800" i="1"/>
  <c r="D198" i="3" s="1"/>
  <c r="R803" i="1"/>
  <c r="R809" i="1"/>
  <c r="S810" i="1"/>
  <c r="F201" i="3" s="1"/>
  <c r="R822" i="1"/>
  <c r="S823" i="1"/>
  <c r="R835" i="1"/>
  <c r="E209" i="3" s="1"/>
  <c r="N835" i="1"/>
  <c r="S836" i="1"/>
  <c r="F210" i="3" s="1"/>
  <c r="R860" i="1"/>
  <c r="N860" i="1"/>
  <c r="S861" i="1"/>
  <c r="N861" i="1"/>
  <c r="R863" i="1"/>
  <c r="S864" i="1"/>
  <c r="R876" i="1"/>
  <c r="N876" i="1"/>
  <c r="S877" i="1"/>
  <c r="N877" i="1"/>
  <c r="R879" i="1"/>
  <c r="S880" i="1"/>
  <c r="R892" i="1"/>
  <c r="N892" i="1"/>
  <c r="S893" i="1"/>
  <c r="F223" i="3" s="1"/>
  <c r="N893" i="1"/>
  <c r="R895" i="1"/>
  <c r="S896" i="1"/>
  <c r="R908" i="1"/>
  <c r="E229" i="3" s="1"/>
  <c r="N908" i="1"/>
  <c r="S935" i="1"/>
  <c r="N935" i="1"/>
  <c r="S954" i="1"/>
  <c r="F240" i="3" s="1"/>
  <c r="S960" i="1"/>
  <c r="N960" i="1"/>
  <c r="R1000" i="1"/>
  <c r="N1000" i="1"/>
  <c r="S1001" i="1"/>
  <c r="N1001" i="1"/>
  <c r="R918" i="1"/>
  <c r="R922" i="1"/>
  <c r="N922" i="1"/>
  <c r="S931" i="1"/>
  <c r="R938" i="1"/>
  <c r="N938" i="1"/>
  <c r="S947" i="1"/>
  <c r="F238" i="3" s="1"/>
  <c r="R954" i="1"/>
  <c r="E240" i="3" s="1"/>
  <c r="N954" i="1"/>
  <c r="S963" i="1"/>
  <c r="R966" i="1"/>
  <c r="N966" i="1"/>
  <c r="R967" i="1"/>
  <c r="N967" i="1"/>
  <c r="R996" i="1"/>
  <c r="N996" i="1"/>
  <c r="S997" i="1"/>
  <c r="F252" i="3" s="1"/>
  <c r="N997" i="1"/>
  <c r="R1039" i="1"/>
  <c r="Q1039" i="1"/>
  <c r="R1060" i="1"/>
  <c r="E271" i="3" s="1"/>
  <c r="N1060" i="1"/>
  <c r="Q921" i="1"/>
  <c r="N924" i="1"/>
  <c r="S927" i="1"/>
  <c r="R929" i="1"/>
  <c r="E233" i="3" s="1"/>
  <c r="R934" i="1"/>
  <c r="E236" i="3" s="1"/>
  <c r="N934" i="1"/>
  <c r="Q937" i="1"/>
  <c r="N940" i="1"/>
  <c r="S943" i="1"/>
  <c r="R945" i="1"/>
  <c r="R950" i="1"/>
  <c r="N950" i="1"/>
  <c r="Q953" i="1"/>
  <c r="D239" i="3" s="1"/>
  <c r="N956" i="1"/>
  <c r="S959" i="1"/>
  <c r="R961" i="1"/>
  <c r="S967" i="1"/>
  <c r="F245" i="3" s="1"/>
  <c r="R983" i="1"/>
  <c r="N983" i="1"/>
  <c r="S984" i="1"/>
  <c r="F248" i="3" s="1"/>
  <c r="N984" i="1"/>
  <c r="R992" i="1"/>
  <c r="N992" i="1"/>
  <c r="S993" i="1"/>
  <c r="N993" i="1"/>
  <c r="R995" i="1"/>
  <c r="S996" i="1"/>
  <c r="R1008" i="1"/>
  <c r="N1008" i="1"/>
  <c r="S1009" i="1"/>
  <c r="N1009" i="1"/>
  <c r="R1011" i="1"/>
  <c r="S1017" i="1"/>
  <c r="N1017" i="1"/>
  <c r="R1055" i="1"/>
  <c r="Q1055" i="1"/>
  <c r="N807" i="1"/>
  <c r="N809" i="1"/>
  <c r="N813" i="1"/>
  <c r="N817" i="1"/>
  <c r="N822" i="1"/>
  <c r="N826" i="1"/>
  <c r="N830" i="1"/>
  <c r="N834" i="1"/>
  <c r="N839" i="1"/>
  <c r="N843" i="1"/>
  <c r="N849" i="1"/>
  <c r="N854" i="1"/>
  <c r="N859" i="1"/>
  <c r="N863" i="1"/>
  <c r="N867" i="1"/>
  <c r="N871" i="1"/>
  <c r="N875" i="1"/>
  <c r="N879" i="1"/>
  <c r="N883" i="1"/>
  <c r="N887" i="1"/>
  <c r="N891" i="1"/>
  <c r="N895" i="1"/>
  <c r="N899" i="1"/>
  <c r="N903" i="1"/>
  <c r="N907" i="1"/>
  <c r="N910" i="1"/>
  <c r="N914" i="1"/>
  <c r="N918" i="1"/>
  <c r="R925" i="1"/>
  <c r="N927" i="1"/>
  <c r="R930" i="1"/>
  <c r="E234" i="3" s="1"/>
  <c r="N930" i="1"/>
  <c r="Q933" i="1"/>
  <c r="R941" i="1"/>
  <c r="N943" i="1"/>
  <c r="R946" i="1"/>
  <c r="N946" i="1"/>
  <c r="Q949" i="1"/>
  <c r="R957" i="1"/>
  <c r="N959" i="1"/>
  <c r="R962" i="1"/>
  <c r="N962" i="1"/>
  <c r="Q966" i="1"/>
  <c r="R969" i="1"/>
  <c r="R970" i="1"/>
  <c r="N970" i="1"/>
  <c r="R971" i="1"/>
  <c r="N971" i="1"/>
  <c r="R979" i="1"/>
  <c r="N979" i="1"/>
  <c r="S980" i="1"/>
  <c r="N980" i="1"/>
  <c r="R982" i="1"/>
  <c r="S983" i="1"/>
  <c r="R988" i="1"/>
  <c r="E250" i="3" s="1"/>
  <c r="N988" i="1"/>
  <c r="S989" i="1"/>
  <c r="N989" i="1"/>
  <c r="R991" i="1"/>
  <c r="S992" i="1"/>
  <c r="R1004" i="1"/>
  <c r="E256" i="3" s="1"/>
  <c r="N1004" i="1"/>
  <c r="S1005" i="1"/>
  <c r="F257" i="3" s="1"/>
  <c r="N1005" i="1"/>
  <c r="R1007" i="1"/>
  <c r="E258" i="3" s="1"/>
  <c r="S1008" i="1"/>
  <c r="R1022" i="1"/>
  <c r="N1022" i="1"/>
  <c r="R1023" i="1"/>
  <c r="N1023" i="1"/>
  <c r="R1035" i="1"/>
  <c r="Q1035" i="1"/>
  <c r="R1040" i="1"/>
  <c r="E266" i="3" s="1"/>
  <c r="N1040" i="1"/>
  <c r="R1051" i="1"/>
  <c r="Q1051" i="1"/>
  <c r="R1056" i="1"/>
  <c r="N1056" i="1"/>
  <c r="R1067" i="1"/>
  <c r="Q1067" i="1"/>
  <c r="S1016" i="1"/>
  <c r="R1018" i="1"/>
  <c r="S1023" i="1"/>
  <c r="R1027" i="1"/>
  <c r="N1027" i="1"/>
  <c r="R1031" i="1"/>
  <c r="Q1031" i="1"/>
  <c r="R1036" i="1"/>
  <c r="N1036" i="1"/>
  <c r="R1047" i="1"/>
  <c r="Q1047" i="1"/>
  <c r="R1052" i="1"/>
  <c r="E268" i="3" s="1"/>
  <c r="N1052" i="1"/>
  <c r="R1063" i="1"/>
  <c r="Q1063" i="1"/>
  <c r="N974" i="1"/>
  <c r="N978" i="1"/>
  <c r="N982" i="1"/>
  <c r="N987" i="1"/>
  <c r="N991" i="1"/>
  <c r="N995" i="1"/>
  <c r="N999" i="1"/>
  <c r="N1003" i="1"/>
  <c r="N1007" i="1"/>
  <c r="N1011" i="1"/>
  <c r="N1013" i="1"/>
  <c r="R1015" i="1"/>
  <c r="N1016" i="1"/>
  <c r="R1019" i="1"/>
  <c r="N1019" i="1"/>
  <c r="Q1022" i="1"/>
  <c r="N1024" i="1"/>
  <c r="R1025" i="1"/>
  <c r="R1026" i="1"/>
  <c r="N1026" i="1"/>
  <c r="R1032" i="1"/>
  <c r="N1032" i="1"/>
  <c r="Q1040" i="1"/>
  <c r="R1043" i="1"/>
  <c r="Q1043" i="1"/>
  <c r="R1048" i="1"/>
  <c r="N1048" i="1"/>
  <c r="Q1056" i="1"/>
  <c r="R1059" i="1"/>
  <c r="Q1059" i="1"/>
  <c r="R1064" i="1"/>
  <c r="N1064" i="1"/>
  <c r="N1070" i="1"/>
  <c r="N1074" i="1"/>
  <c r="N1078" i="1"/>
  <c r="N1082" i="1"/>
  <c r="N1086" i="1"/>
  <c r="N1090" i="1"/>
  <c r="N1094" i="1"/>
  <c r="N1098" i="1"/>
  <c r="N1102" i="1"/>
  <c r="N1106" i="1"/>
  <c r="N1110" i="1"/>
  <c r="N1114" i="1"/>
  <c r="N1118" i="1"/>
  <c r="N1122" i="1"/>
  <c r="N1126" i="1"/>
  <c r="N1129" i="1"/>
  <c r="R1130" i="1"/>
  <c r="N1130" i="1"/>
  <c r="N1135" i="1"/>
  <c r="R1139" i="1"/>
  <c r="S1140" i="1"/>
  <c r="R1152" i="1"/>
  <c r="N1152" i="1"/>
  <c r="S1153" i="1"/>
  <c r="F293" i="3" s="1"/>
  <c r="N1153" i="1"/>
  <c r="R1155" i="1"/>
  <c r="S1156" i="1"/>
  <c r="R1168" i="1"/>
  <c r="E298" i="3" s="1"/>
  <c r="N1168" i="1"/>
  <c r="S1169" i="1"/>
  <c r="N1169" i="1"/>
  <c r="R1171" i="1"/>
  <c r="S1172" i="1"/>
  <c r="R1184" i="1"/>
  <c r="N1184" i="1"/>
  <c r="S1185" i="1"/>
  <c r="N1185" i="1"/>
  <c r="R1187" i="1"/>
  <c r="E305" i="3" s="1"/>
  <c r="S1188" i="1"/>
  <c r="R1196" i="1"/>
  <c r="N1196" i="1"/>
  <c r="R1201" i="1"/>
  <c r="N1201" i="1"/>
  <c r="N1249" i="1"/>
  <c r="R1249" i="1"/>
  <c r="E319" i="3" s="1"/>
  <c r="R1282" i="1"/>
  <c r="E324" i="3" s="1"/>
  <c r="N1282" i="1"/>
  <c r="Q1285" i="1"/>
  <c r="D326" i="3" s="1"/>
  <c r="R1285" i="1"/>
  <c r="E326" i="3" s="1"/>
  <c r="N1028" i="1"/>
  <c r="N1033" i="1"/>
  <c r="N1037" i="1"/>
  <c r="N1041" i="1"/>
  <c r="N1045" i="1"/>
  <c r="N1049" i="1"/>
  <c r="N1053" i="1"/>
  <c r="N1057" i="1"/>
  <c r="N1061" i="1"/>
  <c r="N1065" i="1"/>
  <c r="N1069" i="1"/>
  <c r="N1073" i="1"/>
  <c r="N1077" i="1"/>
  <c r="N1081" i="1"/>
  <c r="Q1084" i="1"/>
  <c r="N1085" i="1"/>
  <c r="Q1088" i="1"/>
  <c r="N1089" i="1"/>
  <c r="Q1092" i="1"/>
  <c r="N1093" i="1"/>
  <c r="Q1096" i="1"/>
  <c r="D281" i="3" s="1"/>
  <c r="N1097" i="1"/>
  <c r="Q1100" i="1"/>
  <c r="N1101" i="1"/>
  <c r="Q1104" i="1"/>
  <c r="N1105" i="1"/>
  <c r="Q1108" i="1"/>
  <c r="D284" i="3" s="1"/>
  <c r="N1109" i="1"/>
  <c r="Q1112" i="1"/>
  <c r="N1113" i="1"/>
  <c r="Q1116" i="1"/>
  <c r="N1117" i="1"/>
  <c r="Q1120" i="1"/>
  <c r="N1121" i="1"/>
  <c r="Q1124" i="1"/>
  <c r="D289" i="3" s="1"/>
  <c r="N1125" i="1"/>
  <c r="R1127" i="1"/>
  <c r="S1130" i="1"/>
  <c r="R1148" i="1"/>
  <c r="N1148" i="1"/>
  <c r="S1149" i="1"/>
  <c r="N1149" i="1"/>
  <c r="R1151" i="1"/>
  <c r="S1152" i="1"/>
  <c r="R1164" i="1"/>
  <c r="N1164" i="1"/>
  <c r="S1165" i="1"/>
  <c r="N1165" i="1"/>
  <c r="R1167" i="1"/>
  <c r="E297" i="3" s="1"/>
  <c r="S1168" i="1"/>
  <c r="R1180" i="1"/>
  <c r="N1180" i="1"/>
  <c r="S1181" i="1"/>
  <c r="F304" i="3" s="1"/>
  <c r="N1181" i="1"/>
  <c r="R1183" i="1"/>
  <c r="S1184" i="1"/>
  <c r="S1205" i="1"/>
  <c r="F309" i="3" s="1"/>
  <c r="N1205" i="1"/>
  <c r="S1208" i="1"/>
  <c r="F310" i="3" s="1"/>
  <c r="S1214" i="1"/>
  <c r="N1214" i="1"/>
  <c r="N1219" i="1"/>
  <c r="R1219" i="1"/>
  <c r="S1226" i="1"/>
  <c r="N1241" i="1"/>
  <c r="R1241" i="1"/>
  <c r="S1254" i="1"/>
  <c r="N1274" i="1"/>
  <c r="R1274" i="1"/>
  <c r="N1068" i="1"/>
  <c r="N1072" i="1"/>
  <c r="N1076" i="1"/>
  <c r="N1080" i="1"/>
  <c r="R1128" i="1"/>
  <c r="N1128" i="1"/>
  <c r="R1133" i="1"/>
  <c r="N1133" i="1"/>
  <c r="R1134" i="1"/>
  <c r="N1134" i="1"/>
  <c r="R1144" i="1"/>
  <c r="N1144" i="1"/>
  <c r="S1145" i="1"/>
  <c r="N1145" i="1"/>
  <c r="R1160" i="1"/>
  <c r="N1160" i="1"/>
  <c r="S1161" i="1"/>
  <c r="N1161" i="1"/>
  <c r="R1176" i="1"/>
  <c r="E303" i="3" s="1"/>
  <c r="N1176" i="1"/>
  <c r="S1177" i="1"/>
  <c r="N1177" i="1"/>
  <c r="R1192" i="1"/>
  <c r="N1192" i="1"/>
  <c r="R1206" i="1"/>
  <c r="Q1206" i="1"/>
  <c r="R1212" i="1"/>
  <c r="N1212" i="1"/>
  <c r="R1217" i="1"/>
  <c r="N1217" i="1"/>
  <c r="N1233" i="1"/>
  <c r="R1233" i="1"/>
  <c r="S1246" i="1"/>
  <c r="N1265" i="1"/>
  <c r="R1265" i="1"/>
  <c r="S1279" i="1"/>
  <c r="F323" i="3" s="1"/>
  <c r="N1283" i="1"/>
  <c r="R1283" i="1"/>
  <c r="R1140" i="1"/>
  <c r="N1140" i="1"/>
  <c r="S1141" i="1"/>
  <c r="N1141" i="1"/>
  <c r="R1156" i="1"/>
  <c r="N1156" i="1"/>
  <c r="S1157" i="1"/>
  <c r="N1157" i="1"/>
  <c r="R1172" i="1"/>
  <c r="N1172" i="1"/>
  <c r="S1173" i="1"/>
  <c r="F300" i="3" s="1"/>
  <c r="N1173" i="1"/>
  <c r="R1188" i="1"/>
  <c r="N1188" i="1"/>
  <c r="S1189" i="1"/>
  <c r="N1189" i="1"/>
  <c r="S1198" i="1"/>
  <c r="N1198" i="1"/>
  <c r="N1203" i="1"/>
  <c r="R1203" i="1"/>
  <c r="S1221" i="1"/>
  <c r="F315" i="3" s="1"/>
  <c r="N1221" i="1"/>
  <c r="N1257" i="1"/>
  <c r="R1257" i="1"/>
  <c r="S1201" i="1"/>
  <c r="R1208" i="1"/>
  <c r="E310" i="3" s="1"/>
  <c r="N1208" i="1"/>
  <c r="S1217" i="1"/>
  <c r="S1233" i="1"/>
  <c r="S1241" i="1"/>
  <c r="S1249" i="1"/>
  <c r="S1257" i="1"/>
  <c r="S1265" i="1"/>
  <c r="S1274" i="1"/>
  <c r="N1194" i="1"/>
  <c r="S1197" i="1"/>
  <c r="R1199" i="1"/>
  <c r="R1204" i="1"/>
  <c r="N1204" i="1"/>
  <c r="N1210" i="1"/>
  <c r="S1213" i="1"/>
  <c r="F313" i="3" s="1"/>
  <c r="R1215" i="1"/>
  <c r="R1220" i="1"/>
  <c r="E314" i="3" s="1"/>
  <c r="N1220" i="1"/>
  <c r="S1222" i="1"/>
  <c r="R1223" i="1"/>
  <c r="R1224" i="1"/>
  <c r="R1228" i="1"/>
  <c r="E316" i="3" s="1"/>
  <c r="S1234" i="1"/>
  <c r="R1235" i="1"/>
  <c r="R1236" i="1"/>
  <c r="S1242" i="1"/>
  <c r="R1243" i="1"/>
  <c r="R1244" i="1"/>
  <c r="S1250" i="1"/>
  <c r="R1251" i="1"/>
  <c r="R1252" i="1"/>
  <c r="E320" i="3" s="1"/>
  <c r="S1258" i="1"/>
  <c r="R1259" i="1"/>
  <c r="R1260" i="1"/>
  <c r="S1266" i="1"/>
  <c r="R1267" i="1"/>
  <c r="R1268" i="1"/>
  <c r="S1275" i="1"/>
  <c r="R1276" i="1"/>
  <c r="R1277" i="1"/>
  <c r="N1139" i="1"/>
  <c r="N1143" i="1"/>
  <c r="N1147" i="1"/>
  <c r="N1151" i="1"/>
  <c r="N1155" i="1"/>
  <c r="N1159" i="1"/>
  <c r="N1163" i="1"/>
  <c r="N1167" i="1"/>
  <c r="N1171" i="1"/>
  <c r="N1175" i="1"/>
  <c r="N1179" i="1"/>
  <c r="N1183" i="1"/>
  <c r="N1187" i="1"/>
  <c r="N1191" i="1"/>
  <c r="S1193" i="1"/>
  <c r="F306" i="3" s="1"/>
  <c r="N1197" i="1"/>
  <c r="R1200" i="1"/>
  <c r="N1200" i="1"/>
  <c r="Q1203" i="1"/>
  <c r="D308" i="3" s="1"/>
  <c r="S1209" i="1"/>
  <c r="F311" i="3" s="1"/>
  <c r="N1213" i="1"/>
  <c r="R1216" i="1"/>
  <c r="N1216" i="1"/>
  <c r="Q1219" i="1"/>
  <c r="S1225" i="1"/>
  <c r="Q1226" i="1"/>
  <c r="S1229" i="1"/>
  <c r="Q1230" i="1"/>
  <c r="S1237" i="1"/>
  <c r="Q1238" i="1"/>
  <c r="S1245" i="1"/>
  <c r="Q1246" i="1"/>
  <c r="S1253" i="1"/>
  <c r="Q1254" i="1"/>
  <c r="S1261" i="1"/>
  <c r="Q1262" i="1"/>
  <c r="S1269" i="1"/>
  <c r="Q1271" i="1"/>
  <c r="D322" i="3" s="1"/>
  <c r="S1278" i="1"/>
  <c r="Q1279" i="1"/>
  <c r="D323" i="3" s="1"/>
  <c r="Q1282" i="1"/>
  <c r="D324" i="3" s="1"/>
  <c r="N1224" i="1"/>
  <c r="N1228" i="1"/>
  <c r="N1232" i="1"/>
  <c r="N1236" i="1"/>
  <c r="N1240" i="1"/>
  <c r="N1244" i="1"/>
  <c r="N1248" i="1"/>
  <c r="N1252" i="1"/>
  <c r="N1256" i="1"/>
  <c r="N1260" i="1"/>
  <c r="N1264" i="1"/>
  <c r="N1268" i="1"/>
  <c r="N1273" i="1"/>
  <c r="N1277" i="1"/>
  <c r="N1281" i="1"/>
  <c r="S1283" i="1"/>
  <c r="N1288" i="1"/>
  <c r="N1292" i="1"/>
  <c r="N1296" i="1"/>
  <c r="N1300" i="1"/>
  <c r="N1304" i="1"/>
  <c r="N1308" i="1"/>
  <c r="N1312" i="1"/>
  <c r="N1316" i="1"/>
  <c r="N1320" i="1"/>
  <c r="N1324" i="1"/>
  <c r="N1328" i="1"/>
  <c r="N1332" i="1"/>
  <c r="N1336" i="1"/>
  <c r="N1340" i="1"/>
  <c r="N1343" i="1"/>
  <c r="R1344" i="1"/>
  <c r="N1287" i="1"/>
  <c r="N1291" i="1"/>
  <c r="N1295" i="1"/>
  <c r="N1299" i="1"/>
  <c r="N1303" i="1"/>
  <c r="N1307" i="1"/>
  <c r="N1311" i="1"/>
  <c r="N1315" i="1"/>
  <c r="N1319" i="1"/>
  <c r="N1323" i="1"/>
  <c r="N1327" i="1"/>
  <c r="N1331" i="1"/>
  <c r="N1335" i="1"/>
  <c r="N1339" i="1"/>
  <c r="N1286" i="1"/>
  <c r="N1290" i="1"/>
  <c r="N1294" i="1"/>
  <c r="N1298" i="1"/>
  <c r="N1302" i="1"/>
  <c r="N1306" i="1"/>
  <c r="N1310" i="1"/>
  <c r="N1314" i="1"/>
  <c r="N1318" i="1"/>
  <c r="N1322" i="1"/>
  <c r="N1326" i="1"/>
  <c r="N1330" i="1"/>
  <c r="N1334" i="1"/>
  <c r="N1338" i="1"/>
  <c r="N1342" i="1"/>
  <c r="N1329" i="1"/>
  <c r="N1333" i="1"/>
  <c r="N1337" i="1"/>
  <c r="N1341" i="1"/>
  <c r="N1347" i="1"/>
  <c r="N1351" i="1"/>
  <c r="N1355" i="1"/>
  <c r="N1359" i="1"/>
  <c r="N1363" i="1"/>
  <c r="S1364" i="1"/>
  <c r="F346" i="3" s="1"/>
  <c r="N1367" i="1"/>
  <c r="S1368" i="1"/>
  <c r="N1371" i="1"/>
  <c r="S1372" i="1"/>
  <c r="N1375" i="1"/>
  <c r="S1376" i="1"/>
  <c r="N1379" i="1"/>
  <c r="S1380" i="1"/>
  <c r="N1383" i="1"/>
  <c r="S1384" i="1"/>
  <c r="F350" i="3" s="1"/>
  <c r="N1387" i="1"/>
  <c r="S1388" i="1"/>
  <c r="N1391" i="1"/>
  <c r="N1395" i="1"/>
  <c r="N1399" i="1"/>
  <c r="N1403" i="1"/>
  <c r="N1346" i="1"/>
  <c r="N1350" i="1"/>
  <c r="N1354" i="1"/>
  <c r="N1358" i="1"/>
  <c r="Q1361" i="1"/>
  <c r="N1362" i="1"/>
  <c r="Q1365" i="1"/>
  <c r="N1366" i="1"/>
  <c r="Q1369" i="1"/>
  <c r="N1370" i="1"/>
  <c r="Q1373" i="1"/>
  <c r="N1374" i="1"/>
  <c r="Q1377" i="1"/>
  <c r="D348" i="3" s="1"/>
  <c r="N1378" i="1"/>
  <c r="N1382" i="1"/>
  <c r="Q1385" i="1"/>
  <c r="D351" i="3" s="1"/>
  <c r="N1386" i="1"/>
  <c r="Q1389" i="1"/>
  <c r="N1390" i="1"/>
  <c r="Q1393" i="1"/>
  <c r="N1394" i="1"/>
  <c r="N1398" i="1"/>
  <c r="N1402" i="1"/>
  <c r="N1406" i="1"/>
  <c r="N1345" i="1"/>
  <c r="Q1348" i="1"/>
  <c r="N1349" i="1"/>
  <c r="Q1352" i="1"/>
  <c r="N1353" i="1"/>
  <c r="Q1356" i="1"/>
  <c r="N1357" i="1"/>
  <c r="N1361" i="1"/>
  <c r="N1405" i="1"/>
  <c r="N1360" i="1"/>
  <c r="N1392" i="1"/>
  <c r="N1396" i="1"/>
  <c r="N1400" i="1"/>
  <c r="N1404" i="1"/>
  <c r="D343" i="3" l="1"/>
  <c r="F317" i="3"/>
  <c r="F329" i="3"/>
  <c r="E306" i="3"/>
  <c r="E299" i="3"/>
  <c r="E289" i="3"/>
  <c r="F322" i="3"/>
  <c r="E292" i="3"/>
  <c r="F250" i="3"/>
  <c r="E244" i="3"/>
  <c r="D244" i="3"/>
  <c r="F208" i="3"/>
  <c r="E200" i="3"/>
  <c r="D238" i="3"/>
  <c r="F190" i="3"/>
  <c r="F187" i="3"/>
  <c r="D139" i="3"/>
  <c r="E191" i="3"/>
  <c r="E153" i="3"/>
  <c r="F216" i="3"/>
  <c r="E118" i="3"/>
  <c r="E108" i="3"/>
  <c r="E123" i="3"/>
  <c r="F355" i="3"/>
  <c r="E335" i="3"/>
  <c r="E355" i="3"/>
  <c r="E352" i="3"/>
  <c r="D346" i="3"/>
  <c r="D333" i="3"/>
  <c r="D321" i="3"/>
  <c r="D316" i="3"/>
  <c r="D305" i="3"/>
  <c r="E293" i="3"/>
  <c r="E295" i="3"/>
  <c r="E243" i="3"/>
  <c r="E232" i="3"/>
  <c r="E185" i="3"/>
  <c r="E321" i="3"/>
  <c r="F307" i="3"/>
  <c r="E308" i="3"/>
  <c r="D287" i="3"/>
  <c r="D273" i="3"/>
  <c r="F215" i="3"/>
  <c r="E154" i="3"/>
  <c r="E147" i="3"/>
  <c r="E106" i="3"/>
  <c r="E71" i="3"/>
  <c r="F340" i="3"/>
  <c r="F282" i="3"/>
  <c r="E251" i="3"/>
  <c r="E145" i="3"/>
  <c r="E104" i="3"/>
  <c r="D150" i="3"/>
  <c r="E290" i="3"/>
  <c r="E291" i="3"/>
  <c r="D267" i="3"/>
  <c r="D265" i="3"/>
  <c r="E245" i="3"/>
  <c r="E237" i="3"/>
  <c r="F263" i="3"/>
  <c r="D145" i="3"/>
  <c r="D123" i="3"/>
  <c r="E121" i="3"/>
  <c r="E72" i="3"/>
  <c r="E69" i="3"/>
  <c r="F78" i="3"/>
  <c r="D43" i="3"/>
  <c r="D349" i="3"/>
  <c r="D347" i="3"/>
  <c r="E340" i="3"/>
  <c r="E313" i="3"/>
  <c r="D292" i="3"/>
  <c r="E332" i="3"/>
  <c r="E322" i="3"/>
  <c r="F316" i="3"/>
  <c r="D245" i="3"/>
  <c r="E270" i="3"/>
  <c r="E259" i="3"/>
  <c r="D230" i="3"/>
  <c r="E341" i="3"/>
  <c r="F319" i="3"/>
  <c r="F298" i="3"/>
  <c r="F290" i="3"/>
  <c r="D266" i="3"/>
  <c r="E264" i="3"/>
  <c r="E273" i="3"/>
  <c r="E267" i="3"/>
  <c r="E265" i="3"/>
  <c r="E224" i="3"/>
  <c r="F128" i="3"/>
  <c r="E109" i="3"/>
  <c r="D79" i="3"/>
  <c r="F67" i="3"/>
  <c r="F57" i="3"/>
  <c r="F54" i="3"/>
  <c r="E46" i="3"/>
  <c r="E36" i="3"/>
  <c r="E32" i="3"/>
  <c r="E25" i="3"/>
  <c r="F112" i="3"/>
  <c r="D78" i="3"/>
  <c r="F63" i="3"/>
  <c r="D55" i="3"/>
  <c r="D51" i="3"/>
  <c r="F36" i="3"/>
  <c r="F29" i="3"/>
  <c r="F25" i="3"/>
  <c r="F21" i="3"/>
  <c r="F18" i="3"/>
  <c r="E15" i="3"/>
  <c r="E7" i="3"/>
  <c r="E2" i="3"/>
  <c r="D81" i="3"/>
  <c r="F40" i="3"/>
  <c r="D5" i="3"/>
  <c r="D352" i="3"/>
  <c r="F343" i="3"/>
  <c r="E351" i="3"/>
  <c r="E318" i="3"/>
  <c r="F334" i="3"/>
  <c r="D285" i="3"/>
  <c r="F291" i="3"/>
  <c r="F258" i="3"/>
  <c r="D257" i="3"/>
  <c r="F230" i="3"/>
  <c r="D224" i="3"/>
  <c r="D220" i="3"/>
  <c r="E277" i="3"/>
  <c r="F253" i="3"/>
  <c r="F232" i="3"/>
  <c r="E165" i="3"/>
  <c r="F163" i="3"/>
  <c r="D206" i="3"/>
  <c r="D201" i="3"/>
  <c r="F162" i="3"/>
  <c r="D156" i="3"/>
  <c r="D117" i="3"/>
  <c r="D170" i="3"/>
  <c r="D146" i="3"/>
  <c r="F116" i="3"/>
  <c r="F101" i="3"/>
  <c r="E196" i="3"/>
  <c r="D126" i="3"/>
  <c r="D29" i="3"/>
  <c r="D175" i="3"/>
  <c r="D94" i="3"/>
  <c r="E79" i="3"/>
  <c r="F38" i="3"/>
  <c r="E33" i="3"/>
  <c r="E89" i="3"/>
  <c r="E83" i="3"/>
  <c r="E279" i="3"/>
  <c r="E343" i="3"/>
  <c r="E334" i="3"/>
  <c r="D344" i="3"/>
  <c r="E330" i="3"/>
  <c r="F267" i="3"/>
  <c r="F247" i="3"/>
  <c r="D223" i="3"/>
  <c r="E309" i="3"/>
  <c r="F295" i="3"/>
  <c r="F279" i="3"/>
  <c r="F281" i="3"/>
  <c r="D269" i="3"/>
  <c r="D199" i="3"/>
  <c r="F152" i="3"/>
  <c r="E128" i="3"/>
  <c r="F118" i="3"/>
  <c r="D115" i="3"/>
  <c r="F102" i="3"/>
  <c r="D208" i="3"/>
  <c r="D202" i="3"/>
  <c r="D124" i="3"/>
  <c r="E90" i="3"/>
  <c r="F6" i="3"/>
  <c r="F320" i="3"/>
  <c r="D228" i="3"/>
  <c r="F341" i="3"/>
  <c r="D335" i="3"/>
  <c r="F237" i="3"/>
  <c r="D355" i="3"/>
  <c r="F289" i="3"/>
  <c r="F273" i="3"/>
  <c r="D187" i="3"/>
  <c r="F174" i="3"/>
  <c r="E156" i="3"/>
  <c r="E137" i="3"/>
  <c r="D118" i="3"/>
  <c r="E112" i="3"/>
  <c r="D169" i="3"/>
  <c r="F149" i="3"/>
  <c r="E31" i="3"/>
  <c r="F7" i="3"/>
  <c r="F53" i="3"/>
  <c r="D50" i="3"/>
  <c r="D320" i="3"/>
  <c r="F259" i="3"/>
  <c r="E88" i="3"/>
  <c r="E189" i="3"/>
  <c r="E166" i="3"/>
  <c r="D185" i="3"/>
  <c r="D184" i="3"/>
  <c r="D138" i="3"/>
  <c r="D215" i="3"/>
  <c r="E246" i="3"/>
  <c r="D137" i="3"/>
  <c r="D128" i="3"/>
  <c r="D125" i="3"/>
  <c r="F99" i="3"/>
  <c r="D253" i="3"/>
  <c r="E247" i="3"/>
  <c r="E253" i="3"/>
  <c r="D249" i="3"/>
  <c r="F242" i="3"/>
  <c r="E205" i="3"/>
  <c r="E202" i="3"/>
  <c r="E235" i="3"/>
  <c r="E195" i="3"/>
  <c r="F195" i="3"/>
  <c r="D143" i="3"/>
  <c r="F156" i="3"/>
  <c r="D154" i="3"/>
  <c r="F141" i="3"/>
  <c r="D104" i="3"/>
  <c r="D84" i="3"/>
  <c r="F138" i="3"/>
  <c r="E115" i="3"/>
  <c r="E107" i="3"/>
  <c r="D91" i="3"/>
  <c r="F80" i="3"/>
  <c r="E29" i="3"/>
  <c r="E67" i="3"/>
  <c r="E61" i="3"/>
  <c r="E30" i="3"/>
  <c r="D73" i="3"/>
  <c r="E91" i="3"/>
  <c r="D24" i="3"/>
  <c r="E5" i="3"/>
  <c r="D319" i="3"/>
  <c r="F347" i="3"/>
  <c r="F303" i="3"/>
  <c r="E348" i="3"/>
  <c r="E347" i="3"/>
  <c r="D339" i="3"/>
  <c r="D270" i="3"/>
  <c r="F292" i="3"/>
  <c r="F270" i="3"/>
  <c r="D263" i="3"/>
  <c r="F262" i="3"/>
  <c r="F197" i="3"/>
  <c r="F188" i="3"/>
  <c r="F185" i="3"/>
  <c r="E179" i="3"/>
  <c r="E175" i="3"/>
  <c r="D166" i="3"/>
  <c r="F164" i="3"/>
  <c r="F243" i="3"/>
  <c r="F236" i="3"/>
  <c r="D211" i="3"/>
  <c r="D159" i="3"/>
  <c r="F145" i="3"/>
  <c r="E125" i="3"/>
  <c r="D113" i="3"/>
  <c r="F111" i="3"/>
  <c r="D105" i="3"/>
  <c r="E102" i="3"/>
  <c r="F200" i="3"/>
  <c r="F140" i="3"/>
  <c r="F133" i="3"/>
  <c r="D32" i="3"/>
  <c r="E140" i="3"/>
  <c r="E138" i="3"/>
  <c r="D90" i="3"/>
  <c r="D52" i="3"/>
  <c r="F32" i="3"/>
  <c r="E114" i="3"/>
  <c r="D80" i="3"/>
  <c r="E62" i="3"/>
  <c r="E55" i="3"/>
  <c r="F344" i="3"/>
  <c r="D317" i="3"/>
  <c r="E329" i="3"/>
  <c r="D312" i="3"/>
  <c r="D304" i="3"/>
  <c r="E307" i="3"/>
  <c r="D262" i="3"/>
  <c r="F217" i="3"/>
  <c r="D307" i="3"/>
  <c r="E220" i="3"/>
  <c r="F106" i="3"/>
  <c r="F41" i="3"/>
  <c r="F113" i="3"/>
  <c r="F90" i="3"/>
  <c r="F79" i="3"/>
  <c r="F71" i="3"/>
  <c r="E64" i="3"/>
  <c r="F46" i="3"/>
  <c r="D189" i="3"/>
  <c r="F184" i="3"/>
  <c r="D33" i="3"/>
  <c r="D6" i="3"/>
  <c r="D59" i="3"/>
  <c r="F173" i="3"/>
  <c r="E158" i="3"/>
  <c r="D111" i="3"/>
  <c r="D158" i="3"/>
  <c r="F30" i="3"/>
  <c r="F11" i="3"/>
  <c r="D70" i="3"/>
  <c r="F49" i="3"/>
  <c r="F43" i="3"/>
  <c r="D69" i="3"/>
  <c r="D318" i="3"/>
  <c r="E315" i="3"/>
  <c r="D246" i="3"/>
  <c r="E86" i="3"/>
  <c r="D282" i="3"/>
  <c r="F205" i="3"/>
  <c r="E180" i="3"/>
  <c r="D182" i="3"/>
  <c r="D106" i="3"/>
  <c r="D330" i="3"/>
  <c r="E225" i="3"/>
  <c r="D174" i="3"/>
  <c r="E13" i="3"/>
  <c r="F192" i="3"/>
  <c r="F97" i="3"/>
  <c r="F84" i="3"/>
  <c r="E135" i="3"/>
  <c r="F93" i="3"/>
  <c r="F124" i="3"/>
  <c r="D72" i="3"/>
  <c r="D64" i="3"/>
  <c r="F60" i="3"/>
  <c r="E73" i="3"/>
  <c r="D11" i="3"/>
  <c r="F335" i="3"/>
  <c r="D334" i="3"/>
  <c r="E323" i="3"/>
  <c r="E336" i="3"/>
  <c r="E346" i="3"/>
  <c r="D336" i="3"/>
  <c r="F348" i="3"/>
  <c r="F266" i="3"/>
  <c r="E257" i="3"/>
  <c r="D236" i="3"/>
  <c r="E184" i="3"/>
  <c r="E170" i="3"/>
  <c r="D135" i="3"/>
  <c r="F157" i="3"/>
  <c r="E126" i="3"/>
  <c r="D121" i="3"/>
  <c r="D88" i="3"/>
  <c r="D36" i="3"/>
  <c r="D25" i="3"/>
  <c r="D18" i="3"/>
  <c r="E81" i="3"/>
  <c r="F73" i="3"/>
  <c r="D56" i="3"/>
  <c r="E98" i="3"/>
  <c r="D68" i="3"/>
  <c r="D60" i="3"/>
  <c r="D39" i="3"/>
  <c r="F287" i="3"/>
  <c r="F276" i="3"/>
  <c r="F265" i="3"/>
  <c r="F251" i="3"/>
  <c r="F220" i="3"/>
  <c r="D164" i="3"/>
  <c r="D116" i="3"/>
  <c r="D114" i="3"/>
  <c r="D102" i="3"/>
  <c r="F33" i="3"/>
  <c r="E162" i="3"/>
  <c r="E124" i="3"/>
  <c r="D98" i="3"/>
  <c r="D89" i="3"/>
  <c r="F196" i="3"/>
  <c r="F182" i="3"/>
  <c r="F15" i="3"/>
  <c r="E230" i="3"/>
  <c r="E216" i="3"/>
  <c r="D196" i="3"/>
  <c r="E304" i="3"/>
  <c r="F264" i="3"/>
  <c r="E155" i="3"/>
  <c r="E130" i="3"/>
  <c r="D63" i="3"/>
  <c r="F2" i="3"/>
  <c r="E317" i="3"/>
  <c r="D225" i="3"/>
  <c r="F191" i="3"/>
  <c r="F58" i="3"/>
  <c r="E167" i="3"/>
  <c r="E94" i="3"/>
  <c r="D119" i="3"/>
  <c r="D216" i="3"/>
  <c r="D191" i="3"/>
  <c r="D329" i="3"/>
  <c r="D315" i="3"/>
  <c r="D259" i="3"/>
  <c r="D93" i="3"/>
  <c r="E217" i="3"/>
  <c r="F206" i="3"/>
  <c r="E192" i="3"/>
  <c r="D188" i="3"/>
  <c r="F211" i="3"/>
  <c r="E238" i="3"/>
  <c r="E211" i="3"/>
  <c r="E198" i="3"/>
  <c r="E197" i="3"/>
  <c r="E190" i="3"/>
  <c r="E188" i="3"/>
  <c r="E182" i="3"/>
  <c r="E262" i="3"/>
  <c r="E119" i="3"/>
  <c r="E117" i="3"/>
  <c r="E127" i="3"/>
  <c r="D147" i="3"/>
  <c r="E139" i="3"/>
  <c r="E116" i="3"/>
  <c r="E113" i="3"/>
  <c r="D71" i="3"/>
  <c r="E68" i="3"/>
  <c r="F68" i="3"/>
  <c r="D58" i="3"/>
  <c r="E43" i="3"/>
  <c r="D22" i="3"/>
  <c r="F354" i="3"/>
  <c r="E333" i="3"/>
  <c r="E354" i="3"/>
  <c r="D354" i="3"/>
  <c r="D294" i="3"/>
  <c r="F333" i="3"/>
  <c r="F285" i="3"/>
  <c r="D313" i="3"/>
  <c r="F271" i="3"/>
  <c r="D276" i="3"/>
  <c r="D251" i="3"/>
  <c r="D232" i="3"/>
  <c r="E228" i="3"/>
  <c r="F218" i="3"/>
  <c r="F199" i="3"/>
  <c r="F234" i="3"/>
  <c r="D151" i="3"/>
  <c r="E174" i="3"/>
  <c r="F161" i="3"/>
  <c r="D157" i="3"/>
  <c r="E149" i="3"/>
  <c r="F135" i="3"/>
  <c r="F131" i="3"/>
  <c r="F123" i="3"/>
  <c r="F105" i="3"/>
  <c r="E103" i="3"/>
  <c r="E150" i="3"/>
  <c r="E97" i="3"/>
  <c r="E14" i="3"/>
  <c r="F137" i="3"/>
  <c r="E93" i="3"/>
  <c r="F76" i="3"/>
  <c r="F69" i="3"/>
  <c r="F64" i="3"/>
  <c r="F56" i="3"/>
  <c r="F55" i="3"/>
  <c r="F52" i="3"/>
  <c r="F51" i="3"/>
  <c r="F48" i="3"/>
  <c r="F42" i="3"/>
  <c r="E59" i="3"/>
  <c r="E56" i="3"/>
  <c r="E54" i="3"/>
  <c r="F31" i="3"/>
  <c r="E63" i="3"/>
  <c r="D61" i="3"/>
  <c r="E60" i="3"/>
  <c r="E11" i="3"/>
  <c r="F351" i="3"/>
  <c r="D309" i="3"/>
  <c r="D293" i="3"/>
  <c r="D291" i="3"/>
  <c r="F318" i="3"/>
  <c r="D340" i="3"/>
  <c r="D338" i="3"/>
  <c r="F321" i="3"/>
  <c r="D277" i="3"/>
  <c r="F274" i="3"/>
  <c r="F299" i="3"/>
  <c r="E242" i="3"/>
  <c r="D235" i="3"/>
  <c r="D218" i="3"/>
  <c r="E231" i="3"/>
  <c r="F169" i="3"/>
  <c r="D162" i="3"/>
  <c r="D274" i="3"/>
  <c r="F235" i="3"/>
  <c r="D210" i="3"/>
  <c r="D200" i="3"/>
  <c r="F175" i="3"/>
  <c r="D153" i="3"/>
  <c r="E151" i="3"/>
  <c r="F126" i="3"/>
  <c r="F198" i="3"/>
  <c r="F154" i="3"/>
  <c r="F121" i="3"/>
  <c r="F117" i="3"/>
  <c r="D87" i="3"/>
  <c r="D54" i="3"/>
  <c r="D12" i="3"/>
  <c r="D97" i="3"/>
  <c r="F87" i="3"/>
  <c r="E78" i="3"/>
  <c r="E39" i="3"/>
  <c r="F22" i="3"/>
  <c r="F12" i="3"/>
  <c r="F10" i="3"/>
  <c r="E6" i="3"/>
  <c r="E105" i="3"/>
  <c r="E87" i="3"/>
  <c r="E84" i="3"/>
  <c r="E51" i="3"/>
  <c r="E344" i="3"/>
  <c r="E281" i="3"/>
  <c r="E263" i="3"/>
  <c r="F228" i="3"/>
  <c r="E219" i="3"/>
  <c r="D217" i="3"/>
  <c r="F312" i="3"/>
  <c r="E285" i="3"/>
  <c r="F275" i="3"/>
  <c r="E269" i="3"/>
  <c r="F224" i="3"/>
  <c r="D130" i="3"/>
  <c r="D110" i="3"/>
  <c r="D86" i="3"/>
  <c r="E70" i="3"/>
  <c r="F166" i="3"/>
  <c r="F147" i="3"/>
  <c r="D67" i="3"/>
  <c r="D180" i="3"/>
  <c r="E177" i="3"/>
  <c r="E26" i="3"/>
  <c r="E10" i="3"/>
  <c r="E110" i="3"/>
  <c r="D342" i="3"/>
  <c r="D279" i="3"/>
  <c r="D247" i="3"/>
  <c r="D231" i="3"/>
  <c r="E215" i="3"/>
  <c r="F202" i="3"/>
  <c r="F349" i="3"/>
  <c r="E312" i="3"/>
  <c r="F181" i="3"/>
  <c r="E159" i="3"/>
  <c r="D155" i="3"/>
  <c r="E8" i="3"/>
  <c r="F91" i="3"/>
  <c r="F47" i="3"/>
  <c r="D205" i="3"/>
  <c r="F119" i="3"/>
  <c r="D280" i="3"/>
  <c r="E101" i="3"/>
  <c r="D140" i="3"/>
  <c r="D112" i="3"/>
  <c r="F5" i="3"/>
  <c r="D332" i="3"/>
  <c r="D288" i="3"/>
  <c r="F219" i="3"/>
  <c r="D107" i="3"/>
  <c r="D31" i="3"/>
  <c r="F104" i="3"/>
  <c r="F103" i="3"/>
  <c r="F96" i="3"/>
  <c r="F10" i="2"/>
  <c r="J10" i="2"/>
  <c r="R1410" i="1"/>
  <c r="S1410" i="1"/>
  <c r="Q1410" i="1"/>
  <c r="N1410" i="1"/>
  <c r="T1352" i="1"/>
  <c r="T1402" i="1"/>
  <c r="T1397" i="1"/>
  <c r="T1406" i="1"/>
  <c r="T1206" i="1"/>
  <c r="T189" i="1"/>
  <c r="T140" i="1"/>
  <c r="T114" i="1"/>
  <c r="T1024" i="1"/>
  <c r="T79" i="1"/>
  <c r="T629" i="1"/>
  <c r="T447" i="1"/>
  <c r="T898" i="1"/>
  <c r="T369" i="1"/>
  <c r="T968" i="1"/>
  <c r="T18" i="1"/>
  <c r="T63" i="1"/>
  <c r="T152" i="1"/>
  <c r="T214" i="1"/>
  <c r="T1142" i="1"/>
  <c r="T46" i="1"/>
  <c r="T13" i="1"/>
  <c r="T1042" i="1"/>
  <c r="T957" i="1"/>
  <c r="T784" i="1"/>
  <c r="T768" i="1"/>
  <c r="T327" i="1"/>
  <c r="T311" i="1"/>
  <c r="T1300" i="1"/>
  <c r="T1077" i="1"/>
  <c r="T829" i="1"/>
  <c r="T389" i="1"/>
  <c r="T782" i="1"/>
  <c r="T670" i="1"/>
  <c r="T138" i="1"/>
  <c r="T536" i="1"/>
  <c r="T283" i="1"/>
  <c r="T15" i="1"/>
  <c r="T300" i="1"/>
  <c r="T1146" i="1"/>
  <c r="T1255" i="1"/>
  <c r="T1307" i="1"/>
  <c r="T1121" i="1"/>
  <c r="T544" i="1"/>
  <c r="T82" i="1"/>
  <c r="T689" i="1"/>
  <c r="T1162" i="1"/>
  <c r="T1165" i="1"/>
  <c r="T1064" i="1"/>
  <c r="T1067" i="1"/>
  <c r="T857" i="1"/>
  <c r="T819" i="1"/>
  <c r="G203" i="3" s="1"/>
  <c r="T564" i="1"/>
  <c r="T476" i="1"/>
  <c r="T524" i="1"/>
  <c r="T1399" i="1"/>
  <c r="T1383" i="1"/>
  <c r="T1098" i="1"/>
  <c r="T1071" i="1"/>
  <c r="T103" i="1"/>
  <c r="T924" i="1"/>
  <c r="T677" i="1"/>
  <c r="T839" i="1"/>
  <c r="T764" i="1"/>
  <c r="T737" i="1"/>
  <c r="T725" i="1"/>
  <c r="T450" i="1"/>
  <c r="T495" i="1"/>
  <c r="D12" i="2"/>
  <c r="C12" i="2"/>
  <c r="E12" i="2"/>
  <c r="B12" i="2"/>
  <c r="H12" i="2"/>
  <c r="I12" i="2"/>
  <c r="T634" i="1"/>
  <c r="T970" i="1"/>
  <c r="T621" i="1"/>
  <c r="T474" i="1"/>
  <c r="T149" i="1"/>
  <c r="T1169" i="1"/>
  <c r="T803" i="1"/>
  <c r="T783" i="1"/>
  <c r="T897" i="1"/>
  <c r="T849" i="1"/>
  <c r="T824" i="1"/>
  <c r="T813" i="1"/>
  <c r="T640" i="1"/>
  <c r="T762" i="1"/>
  <c r="T728" i="1"/>
  <c r="T671" i="1"/>
  <c r="T454" i="1"/>
  <c r="T404" i="1"/>
  <c r="T1124" i="1"/>
  <c r="T1108" i="1"/>
  <c r="G284" i="3" s="1"/>
  <c r="T886" i="1"/>
  <c r="T802" i="1"/>
  <c r="T701" i="1"/>
  <c r="T588" i="1"/>
  <c r="T402" i="1"/>
  <c r="T380" i="1"/>
  <c r="T347" i="1"/>
  <c r="T211" i="1"/>
  <c r="G66" i="3" s="1"/>
  <c r="T267" i="1"/>
  <c r="T9" i="1"/>
  <c r="T1314" i="1"/>
  <c r="T112" i="1"/>
  <c r="T1203" i="1"/>
  <c r="T982" i="1"/>
  <c r="T919" i="1"/>
  <c r="T707" i="1"/>
  <c r="T666" i="1"/>
  <c r="T651" i="1"/>
  <c r="T468" i="1"/>
  <c r="T596" i="1"/>
  <c r="T1062" i="1"/>
  <c r="G272" i="3" s="1"/>
  <c r="T903" i="1"/>
  <c r="T796" i="1"/>
  <c r="T627" i="1"/>
  <c r="T37" i="1"/>
  <c r="T1326" i="1"/>
  <c r="T866" i="1"/>
  <c r="T628" i="1"/>
  <c r="T29" i="1"/>
  <c r="T353" i="1"/>
  <c r="T336" i="1"/>
  <c r="T322" i="1"/>
  <c r="T1373" i="1"/>
  <c r="T727" i="1"/>
  <c r="T610" i="1"/>
  <c r="T473" i="1"/>
  <c r="T430" i="1"/>
  <c r="T1378" i="1"/>
  <c r="T859" i="1"/>
  <c r="T991" i="1"/>
  <c r="T893" i="1"/>
  <c r="T876" i="1"/>
  <c r="T441" i="1"/>
  <c r="T603" i="1"/>
  <c r="T393" i="1"/>
  <c r="T259" i="1"/>
  <c r="G75" i="3" s="1"/>
  <c r="T231" i="1"/>
  <c r="T382" i="1"/>
  <c r="T1390" i="1"/>
  <c r="T287" i="1"/>
  <c r="T1205" i="1"/>
  <c r="T989" i="1"/>
  <c r="T1141" i="1"/>
  <c r="T851" i="1"/>
  <c r="T580" i="1"/>
  <c r="T1328" i="1"/>
  <c r="T50" i="1"/>
  <c r="G17" i="3" s="1"/>
  <c r="T1058" i="1"/>
  <c r="T948" i="1"/>
  <c r="T1251" i="1"/>
  <c r="T1047" i="1"/>
  <c r="T1031" i="1"/>
  <c r="T959" i="1"/>
  <c r="T918" i="1"/>
  <c r="T1000" i="1"/>
  <c r="T792" i="1"/>
  <c r="T767" i="1"/>
  <c r="T1020" i="1"/>
  <c r="T745" i="1"/>
  <c r="T705" i="1"/>
  <c r="T952" i="1"/>
  <c r="T420" i="1"/>
  <c r="T1361" i="1"/>
  <c r="T1100" i="1"/>
  <c r="T1119" i="1"/>
  <c r="T990" i="1"/>
  <c r="T292" i="1"/>
  <c r="T1197" i="1"/>
  <c r="T1189" i="1"/>
  <c r="T1145" i="1"/>
  <c r="T1214" i="1"/>
  <c r="T113" i="1"/>
  <c r="T1179" i="1"/>
  <c r="T978" i="1"/>
  <c r="T1021" i="1"/>
  <c r="T464" i="1"/>
  <c r="T370" i="1"/>
  <c r="T337" i="1"/>
  <c r="T97" i="1"/>
  <c r="G34" i="3" s="1"/>
  <c r="T1159" i="1"/>
  <c r="T77" i="1"/>
  <c r="T61" i="1"/>
  <c r="T534" i="1"/>
  <c r="T518" i="1"/>
  <c r="T502" i="1"/>
  <c r="T486" i="1"/>
  <c r="T207" i="1"/>
  <c r="T145" i="1"/>
  <c r="T41" i="1"/>
  <c r="T8" i="1"/>
  <c r="G4" i="3" s="1"/>
  <c r="T1036" i="1"/>
  <c r="T313" i="1"/>
  <c r="T1161" i="1"/>
  <c r="T1153" i="1"/>
  <c r="T116" i="1"/>
  <c r="T172" i="1"/>
  <c r="T204" i="1"/>
  <c r="T170" i="1"/>
  <c r="T98" i="1"/>
  <c r="G35" i="3" s="1"/>
  <c r="T1229" i="1"/>
  <c r="T1234" i="1"/>
  <c r="T1075" i="1"/>
  <c r="T977" i="1"/>
  <c r="T1173" i="1"/>
  <c r="G300" i="3" s="1"/>
  <c r="T1177" i="1"/>
  <c r="T927" i="1"/>
  <c r="T883" i="1"/>
  <c r="T865" i="1"/>
  <c r="T936" i="1"/>
  <c r="T928" i="1"/>
  <c r="T800" i="1"/>
  <c r="T717" i="1"/>
  <c r="G176" i="3" s="1"/>
  <c r="T904" i="1"/>
  <c r="T804" i="1"/>
  <c r="T684" i="1"/>
  <c r="T668" i="1"/>
  <c r="T845" i="1"/>
  <c r="G213" i="3" s="1"/>
  <c r="T698" i="1"/>
  <c r="T465" i="1"/>
  <c r="T438" i="1"/>
  <c r="T424" i="1"/>
  <c r="T400" i="1"/>
  <c r="T274" i="1"/>
  <c r="T245" i="1"/>
  <c r="T236" i="1"/>
  <c r="T123" i="1"/>
  <c r="T1304" i="1"/>
  <c r="T1256" i="1"/>
  <c r="T1147" i="1"/>
  <c r="T1245" i="1"/>
  <c r="T1193" i="1"/>
  <c r="T945" i="1"/>
  <c r="T860" i="1"/>
  <c r="T776" i="1"/>
  <c r="T579" i="1"/>
  <c r="T1315" i="1"/>
  <c r="T1375" i="1"/>
  <c r="T1324" i="1"/>
  <c r="T1131" i="1"/>
  <c r="T1317" i="1"/>
  <c r="T1356" i="1"/>
  <c r="T1046" i="1"/>
  <c r="T1115" i="1"/>
  <c r="G286" i="3" s="1"/>
  <c r="T788" i="1"/>
  <c r="T376" i="1"/>
  <c r="T368" i="1"/>
  <c r="G100" i="3" s="1"/>
  <c r="T203" i="1"/>
  <c r="T141" i="1"/>
  <c r="T197" i="1"/>
  <c r="T167" i="1"/>
  <c r="T143" i="1"/>
  <c r="T139" i="1"/>
  <c r="T1333" i="1"/>
  <c r="G337" i="3" s="1"/>
  <c r="T1238" i="1"/>
  <c r="T999" i="1"/>
  <c r="T85" i="1"/>
  <c r="T1354" i="1"/>
  <c r="T1398" i="1"/>
  <c r="T1286" i="1"/>
  <c r="G327" i="3" s="1"/>
  <c r="T1072" i="1"/>
  <c r="T1382" i="1"/>
  <c r="T1117" i="1"/>
  <c r="T89" i="1"/>
  <c r="T1114" i="1"/>
  <c r="T387" i="1"/>
  <c r="T1376" i="1"/>
  <c r="T1215" i="1"/>
  <c r="T1212" i="1"/>
  <c r="T962" i="1"/>
  <c r="T863" i="1"/>
  <c r="T769" i="1"/>
  <c r="T532" i="1"/>
  <c r="T434" i="1"/>
  <c r="T266" i="1"/>
  <c r="T1359" i="1"/>
  <c r="T1084" i="1"/>
  <c r="T914" i="1"/>
  <c r="T390" i="1"/>
  <c r="T361" i="1"/>
  <c r="T882" i="1"/>
  <c r="T615" i="1"/>
  <c r="T576" i="1"/>
  <c r="T195" i="1"/>
  <c r="T937" i="1"/>
  <c r="T291" i="1"/>
  <c r="T397" i="1"/>
  <c r="T237" i="1"/>
  <c r="T1053" i="1"/>
  <c r="T1006" i="1"/>
  <c r="T846" i="1"/>
  <c r="G214" i="3" s="1"/>
  <c r="T1310" i="1"/>
  <c r="T1343" i="1"/>
  <c r="T1090" i="1"/>
  <c r="T1081" i="1"/>
  <c r="T891" i="1"/>
  <c r="T791" i="1"/>
  <c r="T106" i="1"/>
  <c r="T1364" i="1"/>
  <c r="T1157" i="1"/>
  <c r="T1226" i="1"/>
  <c r="T1025" i="1"/>
  <c r="T786" i="1"/>
  <c r="G193" i="3" s="1"/>
  <c r="T528" i="1"/>
  <c r="T496" i="1"/>
  <c r="G122" i="3" s="1"/>
  <c r="T546" i="1"/>
  <c r="T272" i="1"/>
  <c r="T265" i="1"/>
  <c r="G77" i="3" s="1"/>
  <c r="T1347" i="1"/>
  <c r="T1295" i="1"/>
  <c r="G331" i="3" s="1"/>
  <c r="T1116" i="1"/>
  <c r="T1158" i="1"/>
  <c r="G294" i="3" s="1"/>
  <c r="T1097" i="1"/>
  <c r="T591" i="1"/>
  <c r="T436" i="1"/>
  <c r="T364" i="1"/>
  <c r="T343" i="1"/>
  <c r="T341" i="1"/>
  <c r="T108" i="1"/>
  <c r="T718" i="1"/>
  <c r="T1220" i="1"/>
  <c r="G314" i="3" s="1"/>
  <c r="T1128" i="1"/>
  <c r="T1055" i="1"/>
  <c r="T1011" i="1"/>
  <c r="T935" i="1"/>
  <c r="T541" i="1"/>
  <c r="T525" i="1"/>
  <c r="T509" i="1"/>
  <c r="T127" i="1"/>
  <c r="T301" i="1"/>
  <c r="T334" i="1"/>
  <c r="T1291" i="1"/>
  <c r="T1341" i="1"/>
  <c r="T1365" i="1"/>
  <c r="T289" i="1"/>
  <c r="T234" i="1"/>
  <c r="T298" i="1"/>
  <c r="T1363" i="1"/>
  <c r="G345" i="3" s="1"/>
  <c r="T712" i="1"/>
  <c r="T53" i="1"/>
  <c r="T21" i="1"/>
  <c r="T407" i="1"/>
  <c r="T280" i="1"/>
  <c r="T1322" i="1"/>
  <c r="T329" i="1"/>
  <c r="T379" i="1"/>
  <c r="T1260" i="1"/>
  <c r="T958" i="1"/>
  <c r="T284" i="1"/>
  <c r="T281" i="1"/>
  <c r="T567" i="1"/>
  <c r="T165" i="1"/>
  <c r="T137" i="1"/>
  <c r="T953" i="1"/>
  <c r="G239" i="3" s="1"/>
  <c r="T1253" i="1"/>
  <c r="T1181" i="1"/>
  <c r="T930" i="1"/>
  <c r="T995" i="1"/>
  <c r="T879" i="1"/>
  <c r="T793" i="1"/>
  <c r="T709" i="1"/>
  <c r="T557" i="1"/>
  <c r="T223" i="1"/>
  <c r="T994" i="1"/>
  <c r="T730" i="1"/>
  <c r="T700" i="1"/>
  <c r="T639" i="1"/>
  <c r="T428" i="1"/>
  <c r="T909" i="1"/>
  <c r="T831" i="1"/>
  <c r="T1269" i="1"/>
  <c r="T1237" i="1"/>
  <c r="T1200" i="1"/>
  <c r="T1268" i="1"/>
  <c r="T1259" i="1"/>
  <c r="T1250" i="1"/>
  <c r="T1198" i="1"/>
  <c r="T1176" i="1"/>
  <c r="T1133" i="1"/>
  <c r="T1019" i="1"/>
  <c r="T966" i="1"/>
  <c r="T960" i="1"/>
  <c r="T527" i="1"/>
  <c r="G130" i="3" s="1"/>
  <c r="T606" i="1"/>
  <c r="T363" i="1"/>
  <c r="T620" i="1"/>
  <c r="T352" i="1"/>
  <c r="T290" i="1"/>
  <c r="T23" i="1"/>
  <c r="T346" i="1"/>
  <c r="G95" i="3" s="1"/>
  <c r="T263" i="1"/>
  <c r="T181" i="1"/>
  <c r="T875" i="1"/>
  <c r="T1216" i="1"/>
  <c r="T872" i="1"/>
  <c r="T227" i="1"/>
  <c r="T1258" i="1"/>
  <c r="T1285" i="1"/>
  <c r="G326" i="3" s="1"/>
  <c r="T735" i="1"/>
  <c r="T256" i="1"/>
  <c r="T1010" i="1"/>
  <c r="G259" i="3" s="1"/>
  <c r="T658" i="1"/>
  <c r="T307" i="1"/>
  <c r="T384" i="1"/>
  <c r="T669" i="1"/>
  <c r="T974" i="1"/>
  <c r="T894" i="1"/>
  <c r="T69" i="1"/>
  <c r="T262" i="1"/>
  <c r="T1035" i="1"/>
  <c r="T980" i="1"/>
  <c r="T922" i="1"/>
  <c r="T835" i="1"/>
  <c r="G209" i="3" s="1"/>
  <c r="T873" i="1"/>
  <c r="T626" i="1"/>
  <c r="T949" i="1"/>
  <c r="T607" i="1"/>
  <c r="T613" i="1"/>
  <c r="T715" i="1"/>
  <c r="T699" i="1"/>
  <c r="T656" i="1"/>
  <c r="T533" i="1"/>
  <c r="T517" i="1"/>
  <c r="T501" i="1"/>
  <c r="T485" i="1"/>
  <c r="T431" i="1"/>
  <c r="T401" i="1"/>
  <c r="T458" i="1"/>
  <c r="T442" i="1"/>
  <c r="T412" i="1"/>
  <c r="T251" i="1"/>
  <c r="T232" i="1"/>
  <c r="T1319" i="1"/>
  <c r="T1370" i="1"/>
  <c r="T1381" i="1"/>
  <c r="G349" i="3" s="1"/>
  <c r="T1316" i="1"/>
  <c r="T1287" i="1"/>
  <c r="G328" i="3" s="1"/>
  <c r="T1298" i="1"/>
  <c r="T1113" i="1"/>
  <c r="T1309" i="1"/>
  <c r="T1074" i="1"/>
  <c r="T1054" i="1"/>
  <c r="T987" i="1"/>
  <c r="T452" i="1"/>
  <c r="T323" i="1"/>
  <c r="T381" i="1"/>
  <c r="T332" i="1"/>
  <c r="G92" i="3" s="1"/>
  <c r="T308" i="1"/>
  <c r="T246" i="1"/>
  <c r="T208" i="1"/>
  <c r="T192" i="1"/>
  <c r="T184" i="1"/>
  <c r="T173" i="1"/>
  <c r="T157" i="1"/>
  <c r="T32" i="1"/>
  <c r="T1392" i="1"/>
  <c r="T1349" i="1"/>
  <c r="T1294" i="1"/>
  <c r="T1191" i="1"/>
  <c r="T1034" i="1"/>
  <c r="T415" i="1"/>
  <c r="T38" i="1"/>
  <c r="T305" i="1"/>
  <c r="T255" i="1"/>
  <c r="T115" i="1"/>
  <c r="T787" i="1"/>
  <c r="G194" i="3" s="1"/>
  <c r="T738" i="1"/>
  <c r="T1318" i="1"/>
  <c r="T230" i="1"/>
  <c r="T330" i="1"/>
  <c r="T759" i="1"/>
  <c r="T972" i="1"/>
  <c r="T837" i="1"/>
  <c r="T811" i="1"/>
  <c r="T1044" i="1"/>
  <c r="T841" i="1"/>
  <c r="T828" i="1"/>
  <c r="T815" i="1"/>
  <c r="T676" i="1"/>
  <c r="T662" i="1"/>
  <c r="T647" i="1"/>
  <c r="T555" i="1"/>
  <c r="T680" i="1"/>
  <c r="T484" i="1"/>
  <c r="T493" i="1"/>
  <c r="T477" i="1"/>
  <c r="T433" i="1"/>
  <c r="T247" i="1"/>
  <c r="T278" i="1"/>
  <c r="T264" i="1"/>
  <c r="T1351" i="1"/>
  <c r="T1299" i="1"/>
  <c r="T1288" i="1"/>
  <c r="T1132" i="1"/>
  <c r="T1301" i="1"/>
  <c r="T1105" i="1"/>
  <c r="T1095" i="1"/>
  <c r="T1305" i="1"/>
  <c r="T940" i="1"/>
  <c r="T830" i="1"/>
  <c r="G207" i="3" s="1"/>
  <c r="T817" i="1"/>
  <c r="T808" i="1"/>
  <c r="T463" i="1"/>
  <c r="T356" i="1"/>
  <c r="T392" i="1"/>
  <c r="T383" i="1"/>
  <c r="T367" i="1"/>
  <c r="T351" i="1"/>
  <c r="T318" i="1"/>
  <c r="T511" i="1"/>
  <c r="T366" i="1"/>
  <c r="T215" i="1"/>
  <c r="T158" i="1"/>
  <c r="T153" i="1"/>
  <c r="T128" i="1"/>
  <c r="G44" i="3" s="1"/>
  <c r="T100" i="1"/>
  <c r="T84" i="1"/>
  <c r="T68" i="1"/>
  <c r="T52" i="1"/>
  <c r="T20" i="1"/>
  <c r="G8" i="3" s="1"/>
  <c r="T4" i="1"/>
  <c r="T1395" i="1"/>
  <c r="G353" i="3" s="1"/>
  <c r="T1211" i="1"/>
  <c r="T806" i="1"/>
  <c r="T739" i="1"/>
  <c r="T838" i="1"/>
  <c r="T834" i="1"/>
  <c r="T848" i="1"/>
  <c r="T355" i="1"/>
  <c r="T258" i="1"/>
  <c r="T40" i="1"/>
  <c r="T7" i="1"/>
  <c r="T288" i="1"/>
  <c r="T1210" i="1"/>
  <c r="G312" i="3" s="1"/>
  <c r="T1174" i="1"/>
  <c r="G301" i="3" s="1"/>
  <c r="T1122" i="1"/>
  <c r="T906" i="1"/>
  <c r="T529" i="1"/>
  <c r="T497" i="1"/>
  <c r="T1340" i="1"/>
  <c r="T1271" i="1"/>
  <c r="T941" i="1"/>
  <c r="T997" i="1"/>
  <c r="G252" i="3" s="1"/>
  <c r="T750" i="1"/>
  <c r="T951" i="1"/>
  <c r="T973" i="1"/>
  <c r="T1243" i="1"/>
  <c r="T1022" i="1"/>
  <c r="T944" i="1"/>
  <c r="T601" i="1"/>
  <c r="T695" i="1"/>
  <c r="T1405" i="1"/>
  <c r="G356" i="3" s="1"/>
  <c r="T467" i="1"/>
  <c r="T858" i="1"/>
  <c r="T1321" i="1"/>
  <c r="T209" i="1"/>
  <c r="T147" i="1"/>
  <c r="T753" i="1"/>
  <c r="T1292" i="1"/>
  <c r="G330" i="3" s="1"/>
  <c r="T1125" i="1"/>
  <c r="T1109" i="1"/>
  <c r="T121" i="1"/>
  <c r="T472" i="1"/>
  <c r="T432" i="1"/>
  <c r="T377" i="1"/>
  <c r="T644" i="1"/>
  <c r="T131" i="1"/>
  <c r="T423" i="1"/>
  <c r="T294" i="1"/>
  <c r="T319" i="1"/>
  <c r="T1101" i="1"/>
  <c r="T385" i="1"/>
  <c r="T101" i="1"/>
  <c r="T1293" i="1"/>
  <c r="T73" i="1"/>
  <c r="G27" i="3" s="1"/>
  <c r="T988" i="1"/>
  <c r="G250" i="3" s="1"/>
  <c r="T984" i="1"/>
  <c r="G248" i="3" s="1"/>
  <c r="T569" i="1"/>
  <c r="T200" i="1"/>
  <c r="T190" i="1"/>
  <c r="T186" i="1"/>
  <c r="T174" i="1"/>
  <c r="T154" i="1"/>
  <c r="T142" i="1"/>
  <c r="T118" i="1"/>
  <c r="T218" i="1"/>
  <c r="T242" i="1"/>
  <c r="T269" i="1"/>
  <c r="T1261" i="1"/>
  <c r="T1224" i="1"/>
  <c r="T1048" i="1"/>
  <c r="T1063" i="1"/>
  <c r="T925" i="1"/>
  <c r="T895" i="1"/>
  <c r="T892" i="1"/>
  <c r="T877" i="1"/>
  <c r="T719" i="1"/>
  <c r="T703" i="1"/>
  <c r="T624" i="1"/>
  <c r="T723" i="1"/>
  <c r="T714" i="1"/>
  <c r="T655" i="1"/>
  <c r="T645" i="1"/>
  <c r="G160" i="3" s="1"/>
  <c r="T446" i="1"/>
  <c r="T416" i="1"/>
  <c r="T1386" i="1"/>
  <c r="T1073" i="1"/>
  <c r="G275" i="3" s="1"/>
  <c r="T1037" i="1"/>
  <c r="T932" i="1"/>
  <c r="T188" i="1"/>
  <c r="T177" i="1"/>
  <c r="T161" i="1"/>
  <c r="T66" i="1"/>
  <c r="T1104" i="1"/>
  <c r="T338" i="1"/>
  <c r="T964" i="1"/>
  <c r="T1192" i="1"/>
  <c r="T1160" i="1"/>
  <c r="T1032" i="1"/>
  <c r="T969" i="1"/>
  <c r="T946" i="1"/>
  <c r="T1039" i="1"/>
  <c r="T1030" i="1"/>
  <c r="T867" i="1"/>
  <c r="T847" i="1"/>
  <c r="T641" i="1"/>
  <c r="T220" i="1"/>
  <c r="T282" i="1"/>
  <c r="T268" i="1"/>
  <c r="T1069" i="1"/>
  <c r="T843" i="1"/>
  <c r="T821" i="1"/>
  <c r="T105" i="1"/>
  <c r="T78" i="1"/>
  <c r="T535" i="1"/>
  <c r="T660" i="1"/>
  <c r="T916" i="1"/>
  <c r="T721" i="1"/>
  <c r="T664" i="1"/>
  <c r="T653" i="1"/>
  <c r="T573" i="1"/>
  <c r="G144" i="3" s="1"/>
  <c r="T844" i="1"/>
  <c r="G212" i="3" s="1"/>
  <c r="T778" i="1"/>
  <c r="T561" i="1"/>
  <c r="T466" i="1"/>
  <c r="T417" i="1"/>
  <c r="T563" i="1"/>
  <c r="T403" i="1"/>
  <c r="T1312" i="1"/>
  <c r="T1170" i="1"/>
  <c r="T102" i="1"/>
  <c r="T70" i="1"/>
  <c r="T39" i="1"/>
  <c r="T6" i="1"/>
  <c r="G3" i="3" s="1"/>
  <c r="T448" i="1"/>
  <c r="T1273" i="1"/>
  <c r="T1186" i="1"/>
  <c r="T1154" i="1"/>
  <c r="T749" i="1"/>
  <c r="T742" i="1"/>
  <c r="T665" i="1"/>
  <c r="T444" i="1"/>
  <c r="T342" i="1"/>
  <c r="T302" i="1"/>
  <c r="G85" i="3" s="1"/>
  <c r="T297" i="1"/>
  <c r="T547" i="1"/>
  <c r="T94" i="1"/>
  <c r="T62" i="1"/>
  <c r="G22" i="3" s="1"/>
  <c r="T487" i="1"/>
  <c r="T206" i="1"/>
  <c r="T176" i="1"/>
  <c r="T304" i="1"/>
  <c r="T243" i="1"/>
  <c r="T222" i="1"/>
  <c r="T25" i="1"/>
  <c r="T1088" i="1"/>
  <c r="T825" i="1"/>
  <c r="T31" i="1"/>
  <c r="T609" i="1"/>
  <c r="T805" i="1"/>
  <c r="T795" i="1"/>
  <c r="T637" i="1"/>
  <c r="T537" i="1"/>
  <c r="G134" i="3" s="1"/>
  <c r="T505" i="1"/>
  <c r="T600" i="1"/>
  <c r="T587" i="1"/>
  <c r="G148" i="3" s="1"/>
  <c r="T126" i="1"/>
  <c r="G43" i="3" s="1"/>
  <c r="T1332" i="1"/>
  <c r="T1323" i="1"/>
  <c r="T1222" i="1"/>
  <c r="T1296" i="1"/>
  <c r="T1289" i="1"/>
  <c r="T1182" i="1"/>
  <c r="T1002" i="1"/>
  <c r="G254" i="3" s="1"/>
  <c r="T981" i="1"/>
  <c r="T674" i="1"/>
  <c r="T365" i="1"/>
  <c r="T348" i="1"/>
  <c r="T445" i="1"/>
  <c r="T86" i="1"/>
  <c r="T54" i="1"/>
  <c r="T437" i="1"/>
  <c r="T309" i="1"/>
  <c r="T210" i="1"/>
  <c r="G65" i="3" s="1"/>
  <c r="T199" i="1"/>
  <c r="T194" i="1"/>
  <c r="T164" i="1"/>
  <c r="T560" i="1"/>
  <c r="T238" i="1"/>
  <c r="T111" i="1"/>
  <c r="T92" i="1"/>
  <c r="T76" i="1"/>
  <c r="T60" i="1"/>
  <c r="T45" i="1"/>
  <c r="T28" i="1"/>
  <c r="T12" i="1"/>
  <c r="T590" i="1"/>
  <c r="T299" i="1"/>
  <c r="T250" i="1"/>
  <c r="T57" i="1"/>
  <c r="G19" i="3" s="1"/>
  <c r="T1240" i="1"/>
  <c r="T1045" i="1"/>
  <c r="T1029" i="1"/>
  <c r="T1120" i="1"/>
  <c r="T956" i="1"/>
  <c r="G242" i="3" s="1"/>
  <c r="T1050" i="1"/>
  <c r="T807" i="1"/>
  <c r="T271" i="1"/>
  <c r="T1247" i="1"/>
  <c r="T1178" i="1"/>
  <c r="T763" i="1"/>
  <c r="T574" i="1"/>
  <c r="T643" i="1"/>
  <c r="T321" i="1"/>
  <c r="T1123" i="1"/>
  <c r="T1066" i="1"/>
  <c r="T704" i="1"/>
  <c r="T697" i="1"/>
  <c r="T774" i="1"/>
  <c r="T179" i="1"/>
  <c r="T124" i="1"/>
  <c r="T328" i="1"/>
  <c r="T42" i="1"/>
  <c r="T1371" i="1"/>
  <c r="T1218" i="1"/>
  <c r="T1085" i="1"/>
  <c r="T1082" i="1"/>
  <c r="G278" i="3" s="1"/>
  <c r="T1068" i="1"/>
  <c r="T917" i="1"/>
  <c r="T539" i="1"/>
  <c r="T531" i="1"/>
  <c r="G132" i="3" s="1"/>
  <c r="T483" i="1"/>
  <c r="T339" i="1"/>
  <c r="T320" i="1"/>
  <c r="T95" i="1"/>
  <c r="T5" i="1"/>
  <c r="T1348" i="1"/>
  <c r="T1403" i="1"/>
  <c r="T1306" i="1"/>
  <c r="T1143" i="1"/>
  <c r="T1106" i="1"/>
  <c r="T878" i="1"/>
  <c r="T386" i="1"/>
  <c r="T378" i="1"/>
  <c r="T362" i="1"/>
  <c r="T312" i="1"/>
  <c r="T93" i="1"/>
  <c r="T758" i="1"/>
  <c r="T1278" i="1"/>
  <c r="T1236" i="1"/>
  <c r="T1213" i="1"/>
  <c r="T1196" i="1"/>
  <c r="T1017" i="1"/>
  <c r="T775" i="1"/>
  <c r="T832" i="1"/>
  <c r="T632" i="1"/>
  <c r="T905" i="1"/>
  <c r="T597" i="1"/>
  <c r="T584" i="1"/>
  <c r="T225" i="1"/>
  <c r="T1358" i="1"/>
  <c r="T1057" i="1"/>
  <c r="T575" i="1"/>
  <c r="G145" i="3" s="1"/>
  <c r="T631" i="1"/>
  <c r="T523" i="1"/>
  <c r="T22" i="1"/>
  <c r="G9" i="3" s="1"/>
  <c r="T1079" i="1"/>
  <c r="T1144" i="1"/>
  <c r="T1183" i="1"/>
  <c r="T912" i="1"/>
  <c r="T869" i="1"/>
  <c r="T617" i="1"/>
  <c r="T608" i="1"/>
  <c r="T682" i="1"/>
  <c r="T741" i="1"/>
  <c r="T729" i="1"/>
  <c r="T425" i="1"/>
  <c r="T457" i="1"/>
  <c r="T1239" i="1"/>
  <c r="T708" i="1"/>
  <c r="T592" i="1"/>
  <c r="T372" i="1"/>
  <c r="T553" i="1"/>
  <c r="T507" i="1"/>
  <c r="T491" i="1"/>
  <c r="T890" i="1"/>
  <c r="T648" i="1"/>
  <c r="T410" i="1"/>
  <c r="T344" i="1"/>
  <c r="T315" i="1"/>
  <c r="T286" i="1"/>
  <c r="T254" i="1"/>
  <c r="T226" i="1"/>
  <c r="T81" i="1"/>
  <c r="T65" i="1"/>
  <c r="G24" i="3" s="1"/>
  <c r="T33" i="1"/>
  <c r="T17" i="1"/>
  <c r="T902" i="1"/>
  <c r="G227" i="3" s="1"/>
  <c r="T1362" i="1"/>
  <c r="T1387" i="1"/>
  <c r="T1367" i="1"/>
  <c r="T1355" i="1"/>
  <c r="T1284" i="1"/>
  <c r="G325" i="3" s="1"/>
  <c r="T1065" i="1"/>
  <c r="T688" i="1"/>
  <c r="T479" i="1"/>
  <c r="T219" i="1"/>
  <c r="T1221" i="1"/>
  <c r="T303" i="1"/>
  <c r="G86" i="3" s="1"/>
  <c r="T833" i="1"/>
  <c r="T770" i="1"/>
  <c r="T48" i="1"/>
  <c r="T602" i="1"/>
  <c r="T1279" i="1"/>
  <c r="T822" i="1"/>
  <c r="T752" i="1"/>
  <c r="T933" i="1"/>
  <c r="T797" i="1"/>
  <c r="T789" i="1"/>
  <c r="T856" i="1"/>
  <c r="T818" i="1"/>
  <c r="T889" i="1"/>
  <c r="T408" i="1"/>
  <c r="T461" i="1"/>
  <c r="T396" i="1"/>
  <c r="T481" i="1"/>
  <c r="T395" i="1"/>
  <c r="T1336" i="1"/>
  <c r="T1327" i="1"/>
  <c r="T1207" i="1"/>
  <c r="T1136" i="1"/>
  <c r="T1280" i="1"/>
  <c r="T1150" i="1"/>
  <c r="T1107" i="1"/>
  <c r="G283" i="3" s="1"/>
  <c r="T1078" i="1"/>
  <c r="T1041" i="1"/>
  <c r="T887" i="1"/>
  <c r="G221" i="3" s="1"/>
  <c r="T716" i="1"/>
  <c r="T692" i="1"/>
  <c r="T657" i="1"/>
  <c r="T612" i="1"/>
  <c r="T475" i="1"/>
  <c r="G120" i="3" s="1"/>
  <c r="T456" i="1"/>
  <c r="T556" i="1"/>
  <c r="T515" i="1"/>
  <c r="T499" i="1"/>
  <c r="T91" i="1"/>
  <c r="T59" i="1"/>
  <c r="G21" i="3" s="1"/>
  <c r="T27" i="1"/>
  <c r="T1264" i="1"/>
  <c r="T812" i="1"/>
  <c r="T779" i="1"/>
  <c r="T687" i="1"/>
  <c r="T722" i="1"/>
  <c r="T604" i="1"/>
  <c r="T326" i="1"/>
  <c r="T156" i="1"/>
  <c r="G53" i="3" s="1"/>
  <c r="T1112" i="1"/>
  <c r="T394" i="1"/>
  <c r="T345" i="1"/>
  <c r="T678" i="1"/>
  <c r="T1344" i="1"/>
  <c r="T1246" i="1"/>
  <c r="T244" i="1"/>
  <c r="T221" i="1"/>
  <c r="T1093" i="1"/>
  <c r="T1033" i="1"/>
  <c r="T1377" i="1"/>
  <c r="T1204" i="1"/>
  <c r="T731" i="1"/>
  <c r="T649" i="1"/>
  <c r="T1388" i="1"/>
  <c r="T1252" i="1"/>
  <c r="T1149" i="1"/>
  <c r="T938" i="1"/>
  <c r="T861" i="1"/>
  <c r="T777" i="1"/>
  <c r="T761" i="1"/>
  <c r="T751" i="1"/>
  <c r="G186" i="3" s="1"/>
  <c r="T901" i="1"/>
  <c r="G226" i="3" s="1"/>
  <c r="T270" i="1"/>
  <c r="T240" i="1"/>
  <c r="T1262" i="1"/>
  <c r="T191" i="1"/>
  <c r="T159" i="1"/>
  <c r="T129" i="1"/>
  <c r="G45" i="3" s="1"/>
  <c r="T325" i="1"/>
  <c r="G91" i="3" s="1"/>
  <c r="T371" i="1"/>
  <c r="T419" i="1"/>
  <c r="T508" i="1"/>
  <c r="T1374" i="1"/>
  <c r="T1129" i="1"/>
  <c r="T1092" i="1"/>
  <c r="T1190" i="1"/>
  <c r="T1049" i="1"/>
  <c r="T816" i="1"/>
  <c r="G202" i="3" s="1"/>
  <c r="T586" i="1"/>
  <c r="T471" i="1"/>
  <c r="T422" i="1"/>
  <c r="G110" i="3" s="1"/>
  <c r="T373" i="1"/>
  <c r="T357" i="1"/>
  <c r="T340" i="1"/>
  <c r="G94" i="3" s="1"/>
  <c r="T324" i="1"/>
  <c r="T316" i="1"/>
  <c r="T296" i="1"/>
  <c r="G82" i="3" s="1"/>
  <c r="T47" i="1"/>
  <c r="T14" i="1"/>
  <c r="T503" i="1"/>
  <c r="T160" i="1"/>
  <c r="T1013" i="1"/>
  <c r="G261" i="3" s="1"/>
  <c r="T820" i="1"/>
  <c r="G204" i="3" s="1"/>
  <c r="T661" i="1"/>
  <c r="T921" i="1"/>
  <c r="T874" i="1"/>
  <c r="T314" i="1"/>
  <c r="T1185" i="1"/>
  <c r="T1171" i="1"/>
  <c r="T1016" i="1"/>
  <c r="T1056" i="1"/>
  <c r="T943" i="1"/>
  <c r="T934" i="1"/>
  <c r="G236" i="3" s="1"/>
  <c r="T1001" i="1"/>
  <c r="T785" i="1"/>
  <c r="T760" i="1"/>
  <c r="T625" i="1"/>
  <c r="T616" i="1"/>
  <c r="G153" i="3" s="1"/>
  <c r="T711" i="1"/>
  <c r="T888" i="1"/>
  <c r="T672" i="1"/>
  <c r="T455" i="1"/>
  <c r="T439" i="1"/>
  <c r="T409" i="1"/>
  <c r="T492" i="1"/>
  <c r="T216" i="1"/>
  <c r="T122" i="1"/>
  <c r="G41" i="3" s="1"/>
  <c r="T1394" i="1"/>
  <c r="T1353" i="1"/>
  <c r="T1342" i="1"/>
  <c r="T1334" i="1"/>
  <c r="G338" i="3" s="1"/>
  <c r="T1303" i="1"/>
  <c r="T1232" i="1"/>
  <c r="T1230" i="1"/>
  <c r="T1401" i="1"/>
  <c r="T1103" i="1"/>
  <c r="T1028" i="1"/>
  <c r="T965" i="1"/>
  <c r="G244" i="3" s="1"/>
  <c r="T923" i="1"/>
  <c r="T734" i="1"/>
  <c r="T460" i="1"/>
  <c r="T185" i="1"/>
  <c r="T136" i="1"/>
  <c r="G47" i="3" s="1"/>
  <c r="T24" i="1"/>
  <c r="T109" i="1"/>
  <c r="T2" i="1"/>
  <c r="T163" i="1"/>
  <c r="T275" i="1"/>
  <c r="T1329" i="1"/>
  <c r="T1281" i="1"/>
  <c r="T1369" i="1"/>
  <c r="T611" i="1"/>
  <c r="T399" i="1"/>
  <c r="T295" i="1"/>
  <c r="T1026" i="1"/>
  <c r="T1015" i="1"/>
  <c r="T1040" i="1"/>
  <c r="T1005" i="1"/>
  <c r="G257" i="3" s="1"/>
  <c r="T985" i="1"/>
  <c r="G249" i="3" s="1"/>
  <c r="T920" i="1"/>
  <c r="T899" i="1"/>
  <c r="T881" i="1"/>
  <c r="T826" i="1"/>
  <c r="T975" i="1"/>
  <c r="T733" i="1"/>
  <c r="T642" i="1"/>
  <c r="G159" i="3" s="1"/>
  <c r="T545" i="1"/>
  <c r="T512" i="1"/>
  <c r="T480" i="1"/>
  <c r="T593" i="1"/>
  <c r="T411" i="1"/>
  <c r="T554" i="1"/>
  <c r="T540" i="1"/>
  <c r="T1366" i="1"/>
  <c r="T1320" i="1"/>
  <c r="T1308" i="1"/>
  <c r="T1231" i="1"/>
  <c r="T1389" i="1"/>
  <c r="T1111" i="1"/>
  <c r="T1087" i="1"/>
  <c r="T955" i="1"/>
  <c r="G241" i="3" s="1"/>
  <c r="T570" i="1"/>
  <c r="T559" i="1"/>
  <c r="T331" i="1"/>
  <c r="T562" i="1"/>
  <c r="T519" i="1"/>
  <c r="T293" i="1"/>
  <c r="T198" i="1"/>
  <c r="T178" i="1"/>
  <c r="T168" i="1"/>
  <c r="T162" i="1"/>
  <c r="T146" i="1"/>
  <c r="T132" i="1"/>
  <c r="T75" i="1"/>
  <c r="G29" i="3" s="1"/>
  <c r="T44" i="1"/>
  <c r="T11" i="1"/>
  <c r="T599" i="1"/>
  <c r="T440" i="1"/>
  <c r="T358" i="1"/>
  <c r="T1099" i="1"/>
  <c r="T306" i="1"/>
  <c r="T1393" i="1"/>
  <c r="T907" i="1"/>
  <c r="T696" i="1"/>
  <c r="T279" i="1"/>
  <c r="T87" i="1"/>
  <c r="T71" i="1"/>
  <c r="G26" i="3" s="1"/>
  <c r="T55" i="1"/>
  <c r="T453" i="1"/>
  <c r="T1155" i="1"/>
  <c r="T568" i="1"/>
  <c r="G142" i="3" s="1"/>
  <c r="T577" i="1"/>
  <c r="T520" i="1"/>
  <c r="T1350" i="1"/>
  <c r="T1311" i="1"/>
  <c r="T1302" i="1"/>
  <c r="G333" i="3" s="1"/>
  <c r="T986" i="1"/>
  <c r="T681" i="1"/>
  <c r="T673" i="1"/>
  <c r="T652" i="1"/>
  <c r="T212" i="1"/>
  <c r="T202" i="1"/>
  <c r="T196" i="1"/>
  <c r="T182" i="1"/>
  <c r="T166" i="1"/>
  <c r="T150" i="1"/>
  <c r="T110" i="1"/>
  <c r="T104" i="1"/>
  <c r="G37" i="3" s="1"/>
  <c r="T83" i="1"/>
  <c r="T72" i="1"/>
  <c r="T51" i="1"/>
  <c r="T19" i="1"/>
  <c r="T1083" i="1"/>
  <c r="T1096" i="1"/>
  <c r="G281" i="3" s="1"/>
  <c r="T1134" i="1"/>
  <c r="T229" i="1"/>
  <c r="T862" i="1"/>
  <c r="T854" i="1"/>
  <c r="T743" i="1"/>
  <c r="T685" i="1"/>
  <c r="T635" i="1"/>
  <c r="T398" i="1"/>
  <c r="G105" i="3" s="1"/>
  <c r="T375" i="1"/>
  <c r="T30" i="1"/>
  <c r="T276" i="1"/>
  <c r="T144" i="1"/>
  <c r="T130" i="1"/>
  <c r="G46" i="3" s="1"/>
  <c r="T429" i="1"/>
  <c r="G112" i="3" s="1"/>
  <c r="T354" i="1"/>
  <c r="T1277" i="1"/>
  <c r="T1267" i="1"/>
  <c r="T1244" i="1"/>
  <c r="T1199" i="1"/>
  <c r="T1043" i="1"/>
  <c r="T772" i="1"/>
  <c r="G190" i="3" s="1"/>
  <c r="T605" i="1"/>
  <c r="T550" i="1"/>
  <c r="T252" i="1"/>
  <c r="T239" i="1"/>
  <c r="T233" i="1"/>
  <c r="T1272" i="1"/>
  <c r="T1325" i="1"/>
  <c r="T1076" i="1"/>
  <c r="T853" i="1"/>
  <c r="T939" i="1"/>
  <c r="T799" i="1"/>
  <c r="T623" i="1"/>
  <c r="G155" i="3" s="1"/>
  <c r="T538" i="1"/>
  <c r="G135" i="3" s="1"/>
  <c r="T180" i="1"/>
  <c r="T148" i="1"/>
  <c r="T99" i="1"/>
  <c r="G36" i="3" s="1"/>
  <c r="T67" i="1"/>
  <c r="G25" i="3" s="1"/>
  <c r="T35" i="1"/>
  <c r="T3" i="1"/>
  <c r="T90" i="1"/>
  <c r="T74" i="1"/>
  <c r="G28" i="3" s="1"/>
  <c r="T58" i="1"/>
  <c r="G20" i="3" s="1"/>
  <c r="T43" i="1"/>
  <c r="G15" i="3" s="1"/>
  <c r="T34" i="1"/>
  <c r="T26" i="1"/>
  <c r="T10" i="1"/>
  <c r="T1331" i="1"/>
  <c r="T1175" i="1"/>
  <c r="G302" i="3" s="1"/>
  <c r="T746" i="1"/>
  <c r="T1242" i="1"/>
  <c r="T1313" i="1"/>
  <c r="T1275" i="1"/>
  <c r="T549" i="1"/>
  <c r="T514" i="1"/>
  <c r="T482" i="1"/>
  <c r="T1135" i="1"/>
  <c r="T1070" i="1"/>
  <c r="G274" i="3" s="1"/>
  <c r="T1038" i="1"/>
  <c r="T360" i="1"/>
  <c r="G98" i="3" s="1"/>
  <c r="T235" i="1"/>
  <c r="T120" i="1"/>
  <c r="T1172" i="1"/>
  <c r="T253" i="1"/>
  <c r="T726" i="1"/>
  <c r="T335" i="1"/>
  <c r="T1140" i="1"/>
  <c r="T261" i="1"/>
  <c r="T1357" i="1"/>
  <c r="T1404" i="1"/>
  <c r="T1396" i="1"/>
  <c r="G354" i="3" s="1"/>
  <c r="T205" i="1"/>
  <c r="T175" i="1"/>
  <c r="T187" i="1"/>
  <c r="G60" i="3" s="1"/>
  <c r="T155" i="1"/>
  <c r="T125" i="1"/>
  <c r="T1339" i="1"/>
  <c r="T1335" i="1"/>
  <c r="T885" i="1"/>
  <c r="T754" i="1"/>
  <c r="T771" i="1"/>
  <c r="T1091" i="1"/>
  <c r="A13" i="2"/>
  <c r="T971" i="1"/>
  <c r="T1009" i="1"/>
  <c r="T961" i="1"/>
  <c r="T929" i="1"/>
  <c r="G233" i="3" s="1"/>
  <c r="T702" i="1"/>
  <c r="T633" i="1"/>
  <c r="T691" i="1"/>
  <c r="T551" i="1"/>
  <c r="T571" i="1"/>
  <c r="T500" i="1"/>
  <c r="T241" i="1"/>
  <c r="T277" i="1"/>
  <c r="T257" i="1"/>
  <c r="T228" i="1"/>
  <c r="T1080" i="1"/>
  <c r="T1003" i="1"/>
  <c r="G255" i="3" s="1"/>
  <c r="T998" i="1"/>
  <c r="G253" i="3" s="1"/>
  <c r="T619" i="1"/>
  <c r="T107" i="1"/>
  <c r="T80" i="1"/>
  <c r="T49" i="1"/>
  <c r="G16" i="3" s="1"/>
  <c r="T16" i="1"/>
  <c r="T213" i="1"/>
  <c r="T183" i="1"/>
  <c r="T151" i="1"/>
  <c r="T193" i="1"/>
  <c r="T133" i="1"/>
  <c r="T1385" i="1"/>
  <c r="T542" i="1"/>
  <c r="G136" i="3" s="1"/>
  <c r="T526" i="1"/>
  <c r="G129" i="3" s="1"/>
  <c r="T510" i="1"/>
  <c r="T494" i="1"/>
  <c r="T478" i="1"/>
  <c r="T1380" i="1"/>
  <c r="T1148" i="1"/>
  <c r="T1139" i="1"/>
  <c r="T1059" i="1"/>
  <c r="T1282" i="1"/>
  <c r="G324" i="3" s="1"/>
  <c r="T1007" i="1"/>
  <c r="T1004" i="1"/>
  <c r="G256" i="3" s="1"/>
  <c r="T950" i="1"/>
  <c r="T1060" i="1"/>
  <c r="G271" i="3" s="1"/>
  <c r="T908" i="1"/>
  <c r="G229" i="3" s="1"/>
  <c r="T794" i="1"/>
  <c r="T756" i="1"/>
  <c r="T747" i="1"/>
  <c r="G185" i="3" s="1"/>
  <c r="T675" i="1"/>
  <c r="T565" i="1"/>
  <c r="T516" i="1"/>
  <c r="G127" i="3" s="1"/>
  <c r="T504" i="1"/>
  <c r="T469" i="1"/>
  <c r="T513" i="1"/>
  <c r="T976" i="1"/>
  <c r="T871" i="1"/>
  <c r="T169" i="1"/>
  <c r="T88" i="1"/>
  <c r="T56" i="1"/>
  <c r="T201" i="1"/>
  <c r="T171" i="1"/>
  <c r="T1337" i="1"/>
  <c r="T1166" i="1"/>
  <c r="G296" i="3" s="1"/>
  <c r="T766" i="1"/>
  <c r="T558" i="1"/>
  <c r="T636" i="1"/>
  <c r="T1235" i="1"/>
  <c r="T1180" i="1"/>
  <c r="T1151" i="1"/>
  <c r="T1384" i="1"/>
  <c r="G350" i="3" s="1"/>
  <c r="T1225" i="1"/>
  <c r="T1228" i="1"/>
  <c r="G316" i="3" s="1"/>
  <c r="T1167" i="1"/>
  <c r="G297" i="3" s="1"/>
  <c r="T1164" i="1"/>
  <c r="T1127" i="1"/>
  <c r="T993" i="1"/>
  <c r="T809" i="1"/>
  <c r="T910" i="1"/>
  <c r="T780" i="1"/>
  <c r="T646" i="1"/>
  <c r="G161" i="3" s="1"/>
  <c r="T618" i="1"/>
  <c r="T1014" i="1"/>
  <c r="T915" i="1"/>
  <c r="T693" i="1"/>
  <c r="T740" i="1"/>
  <c r="T581" i="1"/>
  <c r="T449" i="1"/>
  <c r="T426" i="1"/>
  <c r="T248" i="1"/>
  <c r="T119" i="1"/>
  <c r="G40" i="3" s="1"/>
  <c r="T1345" i="1"/>
  <c r="T1338" i="1"/>
  <c r="G340" i="3" s="1"/>
  <c r="T1330" i="1"/>
  <c r="T1297" i="1"/>
  <c r="T1254" i="1"/>
  <c r="T1266" i="1"/>
  <c r="T1194" i="1"/>
  <c r="T1089" i="1"/>
  <c r="T1061" i="1"/>
  <c r="T870" i="1"/>
  <c r="T842" i="1"/>
  <c r="T583" i="1"/>
  <c r="T572" i="1"/>
  <c r="T359" i="1"/>
  <c r="T418" i="1"/>
  <c r="T96" i="1"/>
  <c r="T64" i="1"/>
  <c r="G23" i="3" s="1"/>
  <c r="T285" i="1"/>
  <c r="T713" i="1"/>
  <c r="G175" i="3" s="1"/>
  <c r="T913" i="1"/>
  <c r="T1102" i="1"/>
  <c r="G282" i="3" s="1"/>
  <c r="T498" i="1"/>
  <c r="T349" i="1"/>
  <c r="T1368" i="1"/>
  <c r="T1209" i="1"/>
  <c r="G311" i="3" s="1"/>
  <c r="T1187" i="1"/>
  <c r="G305" i="3" s="1"/>
  <c r="T1052" i="1"/>
  <c r="G268" i="3" s="1"/>
  <c r="T1018" i="1"/>
  <c r="T954" i="1"/>
  <c r="G240" i="3" s="1"/>
  <c r="T926" i="1"/>
  <c r="T686" i="1"/>
  <c r="T659" i="1"/>
  <c r="T595" i="1"/>
  <c r="G150" i="3" s="1"/>
  <c r="T489" i="1"/>
  <c r="T260" i="1"/>
  <c r="T224" i="1"/>
  <c r="T117" i="1"/>
  <c r="T1110" i="1"/>
  <c r="T522" i="1"/>
  <c r="T414" i="1"/>
  <c r="T317" i="1"/>
  <c r="T1276" i="1"/>
  <c r="T1188" i="1"/>
  <c r="T1219" i="1"/>
  <c r="T942" i="1"/>
  <c r="T744" i="1"/>
  <c r="T589" i="1"/>
  <c r="T488" i="1"/>
  <c r="T1290" i="1"/>
  <c r="T1400" i="1"/>
  <c r="G355" i="3" s="1"/>
  <c r="T1346" i="1"/>
  <c r="T1163" i="1"/>
  <c r="T1248" i="1"/>
  <c r="T1202" i="1"/>
  <c r="T1118" i="1"/>
  <c r="T1195" i="1"/>
  <c r="T1086" i="1"/>
  <c r="T1012" i="1"/>
  <c r="G260" i="3" s="1"/>
  <c r="T506" i="1"/>
  <c r="T490" i="1"/>
  <c r="T406" i="1"/>
  <c r="G107" i="3" s="1"/>
  <c r="T333" i="1"/>
  <c r="G93" i="3" s="1"/>
  <c r="T1372" i="1"/>
  <c r="T1223" i="1"/>
  <c r="T1208" i="1"/>
  <c r="G310" i="3" s="1"/>
  <c r="T1156" i="1"/>
  <c r="T1027" i="1"/>
  <c r="T1051" i="1"/>
  <c r="T979" i="1"/>
  <c r="T585" i="1"/>
  <c r="T521" i="1"/>
  <c r="T249" i="1"/>
  <c r="T217" i="1"/>
  <c r="G68" i="3" s="1"/>
  <c r="T1391" i="1"/>
  <c r="G352" i="3" s="1"/>
  <c r="T1379" i="1"/>
  <c r="T1360" i="1"/>
  <c r="T1126" i="1"/>
  <c r="T1094" i="1"/>
  <c r="G280" i="3" s="1"/>
  <c r="T1263" i="1"/>
  <c r="T1227" i="1"/>
  <c r="T578" i="1"/>
  <c r="G146" i="3" s="1"/>
  <c r="T530" i="1"/>
  <c r="T310" i="1"/>
  <c r="T594" i="1"/>
  <c r="T391" i="1"/>
  <c r="T374" i="1"/>
  <c r="T992" i="1"/>
  <c r="T880" i="1"/>
  <c r="T836" i="1"/>
  <c r="G210" i="3" s="1"/>
  <c r="T868" i="1"/>
  <c r="T827" i="1"/>
  <c r="T801" i="1"/>
  <c r="T781" i="1"/>
  <c r="T720" i="1"/>
  <c r="G178" i="3" s="1"/>
  <c r="T663" i="1"/>
  <c r="T724" i="1"/>
  <c r="T667" i="1"/>
  <c r="T638" i="1"/>
  <c r="T630" i="1"/>
  <c r="T622" i="1"/>
  <c r="T614" i="1"/>
  <c r="T552" i="1"/>
  <c r="G139" i="3" s="1"/>
  <c r="T470" i="1"/>
  <c r="T451" i="1"/>
  <c r="T421" i="1"/>
  <c r="T1241" i="1"/>
  <c r="T1152" i="1"/>
  <c r="T1023" i="1"/>
  <c r="T1008" i="1"/>
  <c r="T896" i="1"/>
  <c r="T911" i="1"/>
  <c r="T850" i="1"/>
  <c r="T814" i="1"/>
  <c r="T798" i="1"/>
  <c r="T773" i="1"/>
  <c r="T963" i="1"/>
  <c r="T732" i="1"/>
  <c r="T679" i="1"/>
  <c r="T710" i="1"/>
  <c r="T654" i="1"/>
  <c r="T459" i="1"/>
  <c r="T427" i="1"/>
  <c r="T1217" i="1"/>
  <c r="T1274" i="1"/>
  <c r="T1201" i="1"/>
  <c r="T1168" i="1"/>
  <c r="G298" i="3" s="1"/>
  <c r="T996" i="1"/>
  <c r="T967" i="1"/>
  <c r="T810" i="1"/>
  <c r="G201" i="3" s="1"/>
  <c r="T900" i="1"/>
  <c r="T790" i="1"/>
  <c r="T765" i="1"/>
  <c r="T748" i="1"/>
  <c r="T690" i="1"/>
  <c r="T694" i="1"/>
  <c r="G171" i="3" s="1"/>
  <c r="T435" i="1"/>
  <c r="T405" i="1"/>
  <c r="T566" i="1"/>
  <c r="T273" i="1"/>
  <c r="T1257" i="1"/>
  <c r="T1283" i="1"/>
  <c r="T1265" i="1"/>
  <c r="T1233" i="1"/>
  <c r="T1249" i="1"/>
  <c r="G319" i="3" s="1"/>
  <c r="T1184" i="1"/>
  <c r="T1130" i="1"/>
  <c r="G290" i="3" s="1"/>
  <c r="T983" i="1"/>
  <c r="T931" i="1"/>
  <c r="T864" i="1"/>
  <c r="T823" i="1"/>
  <c r="G206" i="3" s="1"/>
  <c r="T947" i="1"/>
  <c r="G238" i="3" s="1"/>
  <c r="T884" i="1"/>
  <c r="T840" i="1"/>
  <c r="G211" i="3" s="1"/>
  <c r="T757" i="1"/>
  <c r="T706" i="1"/>
  <c r="T650" i="1"/>
  <c r="T736" i="1"/>
  <c r="G183" i="3" s="1"/>
  <c r="T683" i="1"/>
  <c r="T582" i="1"/>
  <c r="T598" i="1"/>
  <c r="T462" i="1"/>
  <c r="T443" i="1"/>
  <c r="T413" i="1"/>
  <c r="G108" i="3" s="1"/>
  <c r="G18" i="3" l="1"/>
  <c r="G264" i="3"/>
  <c r="G237" i="3"/>
  <c r="G162" i="3"/>
  <c r="G277" i="3"/>
  <c r="G313" i="3"/>
  <c r="G33" i="3"/>
  <c r="G334" i="3"/>
  <c r="G73" i="3"/>
  <c r="G332" i="3"/>
  <c r="G11" i="3"/>
  <c r="G58" i="3"/>
  <c r="G115" i="3"/>
  <c r="G165" i="3"/>
  <c r="G52" i="3"/>
  <c r="G172" i="3"/>
  <c r="G123" i="3"/>
  <c r="G167" i="3"/>
  <c r="G12" i="3"/>
  <c r="G61" i="3"/>
  <c r="G218" i="3"/>
  <c r="G158" i="3"/>
  <c r="G321" i="3"/>
  <c r="G287" i="3"/>
  <c r="G346" i="3"/>
  <c r="G78" i="3"/>
  <c r="G217" i="3"/>
  <c r="G336" i="3"/>
  <c r="G191" i="3"/>
  <c r="G173" i="3"/>
  <c r="G199" i="3"/>
  <c r="G276" i="3"/>
  <c r="G56" i="3"/>
  <c r="G293" i="3"/>
  <c r="G247" i="3"/>
  <c r="G251" i="3"/>
  <c r="G263" i="3"/>
  <c r="G156" i="3"/>
  <c r="G149" i="3"/>
  <c r="G180" i="3"/>
  <c r="G121" i="3"/>
  <c r="G166" i="3"/>
  <c r="G6" i="3"/>
  <c r="G101" i="3"/>
  <c r="G111" i="3"/>
  <c r="G188" i="3"/>
  <c r="G2" i="3"/>
  <c r="G117" i="3"/>
  <c r="G182" i="3"/>
  <c r="G341" i="3"/>
  <c r="G197" i="3"/>
  <c r="G323" i="3"/>
  <c r="G270" i="3"/>
  <c r="G220" i="3"/>
  <c r="G90" i="3"/>
  <c r="G138" i="3"/>
  <c r="G114" i="3"/>
  <c r="G299" i="3"/>
  <c r="G179" i="3"/>
  <c r="G295" i="3"/>
  <c r="G163" i="3"/>
  <c r="G224" i="3"/>
  <c r="G57" i="3"/>
  <c r="G143" i="3"/>
  <c r="G131" i="3"/>
  <c r="G200" i="3"/>
  <c r="G152" i="3"/>
  <c r="G164" i="3"/>
  <c r="G303" i="3"/>
  <c r="G208" i="3"/>
  <c r="G174" i="3"/>
  <c r="G113" i="3"/>
  <c r="G344" i="3"/>
  <c r="G63" i="3"/>
  <c r="G71" i="3"/>
  <c r="G147" i="3"/>
  <c r="G309" i="3"/>
  <c r="G96" i="3"/>
  <c r="G289" i="3"/>
  <c r="G181" i="3"/>
  <c r="G30" i="3"/>
  <c r="G192" i="3"/>
  <c r="G128" i="3"/>
  <c r="G245" i="3"/>
  <c r="G262" i="3"/>
  <c r="G32" i="3"/>
  <c r="G141" i="3"/>
  <c r="G291" i="3"/>
  <c r="G351" i="3"/>
  <c r="G80" i="3"/>
  <c r="G279" i="3"/>
  <c r="G67" i="3"/>
  <c r="G87" i="3"/>
  <c r="G317" i="3"/>
  <c r="G266" i="3"/>
  <c r="G320" i="3"/>
  <c r="G292" i="3"/>
  <c r="G42" i="3"/>
  <c r="G318" i="3"/>
  <c r="G83" i="3"/>
  <c r="G14" i="3"/>
  <c r="G119" i="3"/>
  <c r="G231" i="3"/>
  <c r="G38" i="3"/>
  <c r="G215" i="3"/>
  <c r="G235" i="3"/>
  <c r="G285" i="3"/>
  <c r="G50" i="3"/>
  <c r="G322" i="3"/>
  <c r="G184" i="3"/>
  <c r="G31" i="3"/>
  <c r="G54" i="3"/>
  <c r="G329" i="3"/>
  <c r="G343" i="3"/>
  <c r="G151" i="3"/>
  <c r="G219" i="3"/>
  <c r="G10" i="3"/>
  <c r="G230" i="3"/>
  <c r="G234" i="3"/>
  <c r="G342" i="3"/>
  <c r="G196" i="3"/>
  <c r="G269" i="3"/>
  <c r="G133" i="3"/>
  <c r="G195" i="3"/>
  <c r="G335" i="3"/>
  <c r="G88" i="3"/>
  <c r="G39" i="3"/>
  <c r="G307" i="3"/>
  <c r="G265" i="3"/>
  <c r="G228" i="3"/>
  <c r="G5" i="3"/>
  <c r="G103" i="3"/>
  <c r="G189" i="3"/>
  <c r="G137" i="3"/>
  <c r="G104" i="3"/>
  <c r="G7" i="3"/>
  <c r="G168" i="3"/>
  <c r="G76" i="3"/>
  <c r="G109" i="3"/>
  <c r="G154" i="3"/>
  <c r="G140" i="3"/>
  <c r="G258" i="3"/>
  <c r="G126" i="3"/>
  <c r="G72" i="3"/>
  <c r="G170" i="3"/>
  <c r="G243" i="3"/>
  <c r="G169" i="3"/>
  <c r="G69" i="3"/>
  <c r="G59" i="3"/>
  <c r="G222" i="3"/>
  <c r="G124" i="3"/>
  <c r="G89" i="3"/>
  <c r="G102" i="3"/>
  <c r="G348" i="3"/>
  <c r="G339" i="3"/>
  <c r="G118" i="3"/>
  <c r="G187" i="3"/>
  <c r="G315" i="3"/>
  <c r="G125" i="3"/>
  <c r="G347" i="3"/>
  <c r="G79" i="3"/>
  <c r="G106" i="3"/>
  <c r="G205" i="3"/>
  <c r="G273" i="3"/>
  <c r="G97" i="3"/>
  <c r="G246" i="3"/>
  <c r="G232" i="3"/>
  <c r="G74" i="3"/>
  <c r="G81" i="3"/>
  <c r="G304" i="3"/>
  <c r="G55" i="3"/>
  <c r="G70" i="3"/>
  <c r="G177" i="3"/>
  <c r="G99" i="3"/>
  <c r="G62" i="3"/>
  <c r="G64" i="3"/>
  <c r="G306" i="3"/>
  <c r="G198" i="3"/>
  <c r="G267" i="3"/>
  <c r="G223" i="3"/>
  <c r="G13" i="3"/>
  <c r="G308" i="3"/>
  <c r="G225" i="3"/>
  <c r="G51" i="3"/>
  <c r="G157" i="3"/>
  <c r="G116" i="3"/>
  <c r="G216" i="3"/>
  <c r="G288" i="3"/>
  <c r="G84" i="3"/>
  <c r="G48" i="3"/>
  <c r="G49" i="3"/>
  <c r="T1410" i="1"/>
  <c r="H13" i="2"/>
  <c r="I13" i="2"/>
  <c r="D13" i="2"/>
  <c r="C13" i="2"/>
  <c r="E13" i="2"/>
  <c r="B13" i="2"/>
  <c r="A14" i="2"/>
  <c r="D14" i="2" l="1"/>
  <c r="C14" i="2"/>
  <c r="E14" i="2"/>
  <c r="B14" i="2"/>
  <c r="H14" i="2"/>
  <c r="I14" i="2"/>
  <c r="A15" i="2"/>
  <c r="H15" i="2" l="1"/>
  <c r="I15" i="2"/>
  <c r="D15" i="2"/>
  <c r="C15" i="2"/>
  <c r="E15" i="2"/>
  <c r="B15" i="2"/>
  <c r="A16" i="2"/>
  <c r="D16" i="2" l="1"/>
  <c r="C16" i="2"/>
  <c r="E16" i="2"/>
  <c r="B16" i="2"/>
  <c r="H16" i="2"/>
  <c r="I16" i="2"/>
  <c r="J11" i="2"/>
  <c r="J12" i="2" s="1"/>
  <c r="J13" i="2" s="1"/>
  <c r="J14" i="2" s="1"/>
  <c r="J15" i="2" s="1"/>
  <c r="A17" i="2"/>
  <c r="F11" i="2" l="1"/>
  <c r="F12" i="2" s="1"/>
  <c r="J16" i="2"/>
  <c r="H17" i="2"/>
  <c r="I17" i="2"/>
  <c r="D17" i="2"/>
  <c r="C17" i="2"/>
  <c r="E17" i="2"/>
  <c r="B17" i="2"/>
  <c r="A18" i="2"/>
  <c r="F13" i="2" l="1"/>
  <c r="J17" i="2"/>
  <c r="D18" i="2"/>
  <c r="C18" i="2"/>
  <c r="E18" i="2"/>
  <c r="B18" i="2"/>
  <c r="H18" i="2"/>
  <c r="I18" i="2"/>
  <c r="A19" i="2"/>
  <c r="F14" i="2" l="1"/>
  <c r="J18" i="2"/>
  <c r="H19" i="2"/>
  <c r="I19" i="2"/>
  <c r="D19" i="2"/>
  <c r="C19" i="2"/>
  <c r="E19" i="2"/>
  <c r="B19" i="2"/>
  <c r="A20" i="2"/>
  <c r="F15" i="2" l="1"/>
  <c r="J19" i="2"/>
  <c r="D20" i="2"/>
  <c r="C20" i="2"/>
  <c r="E20" i="2"/>
  <c r="B20" i="2"/>
  <c r="H20" i="2"/>
  <c r="I20" i="2"/>
  <c r="A21" i="2"/>
  <c r="F16" i="2" l="1"/>
  <c r="J20" i="2"/>
  <c r="H21" i="2"/>
  <c r="I21" i="2"/>
  <c r="D21" i="2"/>
  <c r="C21" i="2"/>
  <c r="E21" i="2"/>
  <c r="B21" i="2"/>
  <c r="A22" i="2"/>
  <c r="F17" i="2" l="1"/>
  <c r="J21" i="2"/>
  <c r="D22" i="2"/>
  <c r="C22" i="2"/>
  <c r="E22" i="2"/>
  <c r="B22" i="2"/>
  <c r="H22" i="2"/>
  <c r="I22" i="2"/>
  <c r="A23" i="2"/>
  <c r="F18" i="2" l="1"/>
  <c r="J22" i="2"/>
  <c r="H23" i="2"/>
  <c r="I23" i="2"/>
  <c r="D23" i="2"/>
  <c r="C23" i="2"/>
  <c r="E23" i="2"/>
  <c r="B23" i="2"/>
  <c r="A24" i="2"/>
  <c r="F19" i="2" l="1"/>
  <c r="J23" i="2"/>
  <c r="D24" i="2"/>
  <c r="C24" i="2"/>
  <c r="E24" i="2"/>
  <c r="B24" i="2"/>
  <c r="H24" i="2"/>
  <c r="I24" i="2"/>
  <c r="A25" i="2"/>
  <c r="F20" i="2" l="1"/>
  <c r="J24" i="2"/>
  <c r="H25" i="2"/>
  <c r="I25" i="2"/>
  <c r="D25" i="2"/>
  <c r="C25" i="2"/>
  <c r="E25" i="2"/>
  <c r="B25" i="2"/>
  <c r="A26" i="2"/>
  <c r="F21" i="2" l="1"/>
  <c r="F22" i="2" s="1"/>
  <c r="J25" i="2"/>
  <c r="D26" i="2"/>
  <c r="C26" i="2"/>
  <c r="E26" i="2"/>
  <c r="B26" i="2"/>
  <c r="H26" i="2"/>
  <c r="I26" i="2"/>
  <c r="A27" i="2"/>
  <c r="F23" i="2" l="1"/>
  <c r="J26" i="2"/>
  <c r="H27" i="2"/>
  <c r="I27" i="2"/>
  <c r="D27" i="2"/>
  <c r="C27" i="2"/>
  <c r="E27" i="2"/>
  <c r="B27" i="2"/>
  <c r="A28" i="2"/>
  <c r="F24" i="2" l="1"/>
  <c r="J27" i="2"/>
  <c r="D28" i="2"/>
  <c r="C28" i="2"/>
  <c r="E28" i="2"/>
  <c r="B28" i="2"/>
  <c r="H28" i="2"/>
  <c r="I28" i="2"/>
  <c r="A29" i="2"/>
  <c r="F25" i="2" l="1"/>
  <c r="J28" i="2"/>
  <c r="H29" i="2"/>
  <c r="I29" i="2"/>
  <c r="D29" i="2"/>
  <c r="C29" i="2"/>
  <c r="E29" i="2"/>
  <c r="B29" i="2"/>
  <c r="A30" i="2"/>
  <c r="F26" i="2" l="1"/>
  <c r="J29" i="2"/>
  <c r="D30" i="2"/>
  <c r="C30" i="2"/>
  <c r="E30" i="2"/>
  <c r="E31" i="2" s="1"/>
  <c r="B30" i="2"/>
  <c r="H30" i="2"/>
  <c r="J30" i="2" s="1"/>
  <c r="I30" i="2"/>
  <c r="I31" i="2" s="1"/>
  <c r="G27" i="2" l="1"/>
  <c r="G28" i="2"/>
  <c r="G29" i="2"/>
  <c r="G19" i="2"/>
  <c r="G20" i="2"/>
  <c r="G21" i="2"/>
  <c r="G22" i="2"/>
  <c r="G23" i="2"/>
  <c r="G25" i="2"/>
  <c r="G26" i="2"/>
  <c r="G24" i="2"/>
  <c r="G30" i="2"/>
  <c r="G11" i="2"/>
  <c r="G10" i="2"/>
  <c r="G12" i="2"/>
  <c r="G13" i="2"/>
  <c r="G14" i="2"/>
  <c r="G15" i="2"/>
  <c r="G18" i="2"/>
  <c r="G17" i="2"/>
  <c r="G16" i="2"/>
  <c r="J31" i="2"/>
  <c r="F27" i="2"/>
  <c r="F30" i="2"/>
  <c r="D31" i="2"/>
  <c r="H31" i="2"/>
  <c r="F28" i="2" l="1"/>
  <c r="F29" i="2" l="1"/>
  <c r="G31" i="2" l="1"/>
  <c r="F31" i="2"/>
  <c r="I339" i="3" l="1"/>
  <c r="O339" i="3" s="1"/>
  <c r="H259" i="3" l="1"/>
  <c r="N259" i="3" s="1"/>
  <c r="I259" i="3"/>
  <c r="O259" i="3" s="1"/>
  <c r="L339" i="3"/>
  <c r="R339" i="3" s="1"/>
  <c r="H339" i="3"/>
  <c r="N339" i="3" s="1"/>
  <c r="J339" i="3" l="1"/>
  <c r="P339" i="3" s="1"/>
  <c r="K259" i="3"/>
  <c r="Q259" i="3" s="1"/>
  <c r="J259" i="3"/>
  <c r="P259" i="3" s="1"/>
  <c r="L259" i="3"/>
  <c r="R259" i="3" s="1"/>
  <c r="M339" i="3" l="1"/>
  <c r="S339" i="3" s="1"/>
  <c r="K339" i="3"/>
  <c r="Q339" i="3" s="1"/>
  <c r="M259" i="3"/>
  <c r="S259" i="3" s="1"/>
  <c r="I83" i="3" l="1"/>
  <c r="O83" i="3" s="1"/>
  <c r="L83" i="3" l="1"/>
  <c r="R83" i="3" s="1"/>
  <c r="H83" i="3"/>
  <c r="N83" i="3" s="1"/>
  <c r="J83" i="3" l="1"/>
  <c r="P83" i="3" s="1"/>
  <c r="M83" i="3" l="1"/>
  <c r="S83" i="3" s="1"/>
  <c r="K83" i="3"/>
  <c r="Q83" i="3" s="1"/>
  <c r="I338" i="3" l="1"/>
  <c r="O338" i="3" s="1"/>
  <c r="L338" i="3" l="1"/>
  <c r="R338" i="3" s="1"/>
  <c r="H338" i="3"/>
  <c r="N338" i="3" s="1"/>
  <c r="J338" i="3" l="1"/>
  <c r="P338" i="3" s="1"/>
  <c r="M338" i="3" l="1"/>
  <c r="S338" i="3" s="1"/>
  <c r="K338" i="3"/>
  <c r="Q338" i="3" s="1"/>
  <c r="I314" i="3" l="1"/>
  <c r="O314" i="3" s="1"/>
  <c r="L314" i="3" l="1"/>
  <c r="R314" i="3" s="1"/>
  <c r="H314" i="3"/>
  <c r="N314" i="3" s="1"/>
  <c r="J314" i="3" l="1"/>
  <c r="P314" i="3" s="1"/>
  <c r="M314" i="3" l="1"/>
  <c r="S314" i="3" s="1"/>
  <c r="K314" i="3"/>
  <c r="Q314" i="3" s="1"/>
  <c r="I144" i="3"/>
  <c r="O144" i="3" s="1"/>
  <c r="L144" i="3" l="1"/>
  <c r="R144" i="3" s="1"/>
  <c r="H144" i="3"/>
  <c r="N144" i="3" s="1"/>
  <c r="J144" i="3" l="1"/>
  <c r="P144" i="3" s="1"/>
  <c r="M144" i="3" l="1"/>
  <c r="S144" i="3" s="1"/>
  <c r="K144" i="3"/>
  <c r="Q144" i="3" s="1"/>
  <c r="I7" i="3" l="1"/>
  <c r="O7" i="3" s="1"/>
  <c r="I22" i="3"/>
  <c r="O22" i="3" s="1"/>
  <c r="I51" i="3"/>
  <c r="O51" i="3" s="1"/>
  <c r="I76" i="3"/>
  <c r="O76" i="3" s="1"/>
  <c r="I94" i="3"/>
  <c r="O94" i="3" s="1"/>
  <c r="I105" i="3"/>
  <c r="O105" i="3" s="1"/>
  <c r="I121" i="3"/>
  <c r="O121" i="3" s="1"/>
  <c r="I130" i="3"/>
  <c r="O130" i="3" s="1"/>
  <c r="I137" i="3"/>
  <c r="O137" i="3" s="1"/>
  <c r="I159" i="3"/>
  <c r="O159" i="3" s="1"/>
  <c r="I167" i="3"/>
  <c r="O167" i="3" s="1"/>
  <c r="I175" i="3"/>
  <c r="O175" i="3" s="1"/>
  <c r="I221" i="3"/>
  <c r="O221" i="3" s="1"/>
  <c r="I237" i="3"/>
  <c r="O237" i="3" s="1"/>
  <c r="I264" i="3"/>
  <c r="O264" i="3" s="1"/>
  <c r="I269" i="3"/>
  <c r="O269" i="3" s="1"/>
  <c r="I284" i="3"/>
  <c r="O284" i="3" s="1"/>
  <c r="I294" i="3"/>
  <c r="O294" i="3" s="1"/>
  <c r="I306" i="3"/>
  <c r="O306" i="3" s="1"/>
  <c r="I27" i="3"/>
  <c r="O27" i="3" s="1"/>
  <c r="I37" i="3"/>
  <c r="O37" i="3" s="1"/>
  <c r="I43" i="3"/>
  <c r="O43" i="3" s="1"/>
  <c r="I52" i="3"/>
  <c r="O52" i="3" s="1"/>
  <c r="I55" i="3"/>
  <c r="O55" i="3" s="1"/>
  <c r="I86" i="3"/>
  <c r="O86" i="3" s="1"/>
  <c r="I95" i="3"/>
  <c r="O95" i="3" s="1"/>
  <c r="I106" i="3"/>
  <c r="O106" i="3" s="1"/>
  <c r="I113" i="3"/>
  <c r="O113" i="3" s="1"/>
  <c r="I116" i="3"/>
  <c r="O116" i="3" s="1"/>
  <c r="I135" i="3"/>
  <c r="O135" i="3" s="1"/>
  <c r="I138" i="3"/>
  <c r="O138" i="3" s="1"/>
  <c r="I150" i="3"/>
  <c r="O150" i="3" s="1"/>
  <c r="I162" i="3"/>
  <c r="O162" i="3" s="1"/>
  <c r="I165" i="3"/>
  <c r="O165" i="3" s="1"/>
  <c r="I213" i="3"/>
  <c r="O213" i="3" s="1"/>
  <c r="I244" i="3"/>
  <c r="O244" i="3" s="1"/>
  <c r="I256" i="3"/>
  <c r="O256" i="3" s="1"/>
  <c r="I261" i="3"/>
  <c r="O261" i="3" s="1"/>
  <c r="I270" i="3"/>
  <c r="O270" i="3" s="1"/>
  <c r="I293" i="3"/>
  <c r="O293" i="3" s="1"/>
  <c r="I307" i="3"/>
  <c r="O307" i="3" s="1"/>
  <c r="I318" i="3"/>
  <c r="O318" i="3" s="1"/>
  <c r="I352" i="3"/>
  <c r="O352" i="3" s="1"/>
  <c r="I17" i="3"/>
  <c r="O17" i="3" s="1"/>
  <c r="I20" i="3"/>
  <c r="O20" i="3" s="1"/>
  <c r="I60" i="3"/>
  <c r="O60" i="3" s="1"/>
  <c r="I69" i="3"/>
  <c r="O69" i="3" s="1"/>
  <c r="I100" i="3"/>
  <c r="O100" i="3" s="1"/>
  <c r="I107" i="3"/>
  <c r="O107" i="3" s="1"/>
  <c r="I169" i="3"/>
  <c r="O169" i="3" s="1"/>
  <c r="I179" i="3"/>
  <c r="O179" i="3" s="1"/>
  <c r="I186" i="3"/>
  <c r="O186" i="3" s="1"/>
  <c r="I143" i="3"/>
  <c r="O143" i="3" s="1"/>
  <c r="I210" i="3"/>
  <c r="O210" i="3" s="1"/>
  <c r="I216" i="3"/>
  <c r="O216" i="3" s="1"/>
  <c r="I235" i="3"/>
  <c r="O235" i="3" s="1"/>
  <c r="I257" i="3"/>
  <c r="O257" i="3" s="1"/>
  <c r="I267" i="3"/>
  <c r="O267" i="3" s="1"/>
  <c r="I275" i="3"/>
  <c r="O275" i="3" s="1"/>
  <c r="I300" i="3"/>
  <c r="O300" i="3" s="1"/>
  <c r="I315" i="3"/>
  <c r="O315" i="3" s="1"/>
  <c r="I346" i="3"/>
  <c r="O346" i="3" s="1"/>
  <c r="I2" i="3"/>
  <c r="O2" i="3" s="1"/>
  <c r="I193" i="3"/>
  <c r="O193" i="3" s="1"/>
  <c r="I202" i="3"/>
  <c r="O202" i="3" s="1"/>
  <c r="I211" i="3"/>
  <c r="O211" i="3" s="1"/>
  <c r="I217" i="3"/>
  <c r="O217" i="3" s="1"/>
  <c r="I230" i="3"/>
  <c r="O230" i="3" s="1"/>
  <c r="I246" i="3"/>
  <c r="O246" i="3" s="1"/>
  <c r="I21" i="3"/>
  <c r="O21" i="3" s="1"/>
  <c r="I45" i="3"/>
  <c r="O45" i="3" s="1"/>
  <c r="I81" i="3"/>
  <c r="O81" i="3" s="1"/>
  <c r="I101" i="3"/>
  <c r="O101" i="3" s="1"/>
  <c r="I108" i="3"/>
  <c r="O108" i="3" s="1"/>
  <c r="I114" i="3"/>
  <c r="O114" i="3" s="1"/>
  <c r="I151" i="3"/>
  <c r="O151" i="3" s="1"/>
  <c r="I187" i="3"/>
  <c r="O187" i="3" s="1"/>
  <c r="I301" i="3"/>
  <c r="O301" i="3" s="1"/>
  <c r="I316" i="3"/>
  <c r="O316" i="3" s="1"/>
  <c r="I320" i="3"/>
  <c r="O320" i="3" s="1"/>
  <c r="I330" i="3"/>
  <c r="O330" i="3" s="1"/>
  <c r="I356" i="3"/>
  <c r="O356" i="3" s="1"/>
  <c r="I11" i="3"/>
  <c r="O11" i="3" s="1"/>
  <c r="I25" i="3"/>
  <c r="O25" i="3" s="1"/>
  <c r="I36" i="3"/>
  <c r="O36" i="3" s="1"/>
  <c r="I46" i="3"/>
  <c r="O46" i="3" s="1"/>
  <c r="I73" i="3"/>
  <c r="O73" i="3" s="1"/>
  <c r="I102" i="3"/>
  <c r="O102" i="3" s="1"/>
  <c r="I109" i="3"/>
  <c r="O109" i="3" s="1"/>
  <c r="I115" i="3"/>
  <c r="O115" i="3" s="1"/>
  <c r="I124" i="3"/>
  <c r="O124" i="3" s="1"/>
  <c r="I134" i="3"/>
  <c r="O134" i="3" s="1"/>
  <c r="I145" i="3"/>
  <c r="O145" i="3" s="1"/>
  <c r="I182" i="3"/>
  <c r="O182" i="3" s="1"/>
  <c r="I191" i="3"/>
  <c r="O191" i="3" s="1"/>
  <c r="I197" i="3"/>
  <c r="O197" i="3" s="1"/>
  <c r="I203" i="3"/>
  <c r="O203" i="3" s="1"/>
  <c r="I206" i="3"/>
  <c r="O206" i="3" s="1"/>
  <c r="I231" i="3"/>
  <c r="O231" i="3" s="1"/>
  <c r="I247" i="3"/>
  <c r="O247" i="3" s="1"/>
  <c r="I280" i="3"/>
  <c r="O280" i="3" s="1"/>
  <c r="I302" i="3"/>
  <c r="O302" i="3" s="1"/>
  <c r="I317" i="3"/>
  <c r="O317" i="3" s="1"/>
  <c r="I331" i="3"/>
  <c r="O331" i="3" s="1"/>
  <c r="I340" i="3"/>
  <c r="O340" i="3" s="1"/>
  <c r="I348" i="3"/>
  <c r="O348" i="3" s="1"/>
  <c r="I350" i="3"/>
  <c r="O350" i="3" s="1"/>
  <c r="I16" i="3"/>
  <c r="O16" i="3" s="1"/>
  <c r="I19" i="3"/>
  <c r="O19" i="3" s="1"/>
  <c r="I68" i="3"/>
  <c r="O68" i="3" s="1"/>
  <c r="I74" i="3"/>
  <c r="O74" i="3" s="1"/>
  <c r="I77" i="3"/>
  <c r="O77" i="3" s="1"/>
  <c r="I79" i="3"/>
  <c r="O79" i="3" s="1"/>
  <c r="I110" i="3"/>
  <c r="O110" i="3" s="1"/>
  <c r="I153" i="3"/>
  <c r="O153" i="3" s="1"/>
  <c r="I160" i="3"/>
  <c r="O160" i="3" s="1"/>
  <c r="I172" i="3"/>
  <c r="O172" i="3" s="1"/>
  <c r="I178" i="3"/>
  <c r="O178" i="3" s="1"/>
  <c r="I183" i="3"/>
  <c r="O183" i="3" s="1"/>
  <c r="I207" i="3"/>
  <c r="O207" i="3" s="1"/>
  <c r="I218" i="3"/>
  <c r="O218" i="3" s="1"/>
  <c r="I222" i="3"/>
  <c r="O222" i="3" s="1"/>
  <c r="I225" i="3"/>
  <c r="O225" i="3" s="1"/>
  <c r="I228" i="3"/>
  <c r="O228" i="3" s="1"/>
  <c r="I232" i="3"/>
  <c r="O232" i="3" s="1"/>
  <c r="I252" i="3"/>
  <c r="O252" i="3" s="1"/>
  <c r="I295" i="3"/>
  <c r="O295" i="3" s="1"/>
  <c r="I303" i="3"/>
  <c r="O303" i="3" s="1"/>
  <c r="I310" i="3"/>
  <c r="O310" i="3" s="1"/>
  <c r="I336" i="3"/>
  <c r="O336" i="3" s="1"/>
  <c r="I341" i="3"/>
  <c r="O341" i="3" s="1"/>
  <c r="I351" i="3"/>
  <c r="O351" i="3" s="1"/>
  <c r="I5" i="3"/>
  <c r="O5" i="3" s="1"/>
  <c r="I9" i="3"/>
  <c r="O9" i="3" s="1"/>
  <c r="I24" i="3"/>
  <c r="O24" i="3" s="1"/>
  <c r="I31" i="3"/>
  <c r="O31" i="3" s="1"/>
  <c r="I44" i="3"/>
  <c r="O44" i="3" s="1"/>
  <c r="I48" i="3"/>
  <c r="O48" i="3" s="1"/>
  <c r="I65" i="3"/>
  <c r="O65" i="3" s="1"/>
  <c r="I90" i="3"/>
  <c r="O90" i="3" s="1"/>
  <c r="I96" i="3"/>
  <c r="O96" i="3" s="1"/>
  <c r="I136" i="3"/>
  <c r="O136" i="3" s="1"/>
  <c r="I147" i="3"/>
  <c r="O147" i="3" s="1"/>
  <c r="I154" i="3"/>
  <c r="O154" i="3" s="1"/>
  <c r="I157" i="3"/>
  <c r="O157" i="3" s="1"/>
  <c r="I176" i="3"/>
  <c r="O176" i="3" s="1"/>
  <c r="I181" i="3"/>
  <c r="O181" i="3" s="1"/>
  <c r="I249" i="3"/>
  <c r="O249" i="3" s="1"/>
  <c r="I253" i="3"/>
  <c r="O253" i="3" s="1"/>
  <c r="I271" i="3"/>
  <c r="O271" i="3" s="1"/>
  <c r="I286" i="3"/>
  <c r="O286" i="3" s="1"/>
  <c r="I291" i="3"/>
  <c r="O291" i="3" s="1"/>
  <c r="I355" i="3"/>
  <c r="O355" i="3" s="1"/>
  <c r="I170" i="3"/>
  <c r="O170" i="3" s="1"/>
  <c r="I177" i="3"/>
  <c r="O177" i="3" s="1"/>
  <c r="I205" i="3"/>
  <c r="O205" i="3" s="1"/>
  <c r="I238" i="3"/>
  <c r="O238" i="3" s="1"/>
  <c r="I268" i="3"/>
  <c r="O268" i="3" s="1"/>
  <c r="I323" i="3"/>
  <c r="O323" i="3" s="1"/>
  <c r="I6" i="3"/>
  <c r="O6" i="3" s="1"/>
  <c r="I57" i="3"/>
  <c r="O57" i="3" s="1"/>
  <c r="I85" i="3"/>
  <c r="O85" i="3" s="1"/>
  <c r="I97" i="3"/>
  <c r="O97" i="3" s="1"/>
  <c r="I125" i="3"/>
  <c r="O125" i="3" s="1"/>
  <c r="I223" i="3"/>
  <c r="O223" i="3" s="1"/>
  <c r="I283" i="3"/>
  <c r="O283" i="3" s="1"/>
  <c r="I285" i="3"/>
  <c r="O285" i="3" s="1"/>
  <c r="I297" i="3"/>
  <c r="O297" i="3" s="1"/>
  <c r="I15" i="3"/>
  <c r="O15" i="3" s="1"/>
  <c r="I18" i="3"/>
  <c r="O18" i="3" s="1"/>
  <c r="I33" i="3"/>
  <c r="O33" i="3" s="1"/>
  <c r="I58" i="3"/>
  <c r="O58" i="3" s="1"/>
  <c r="I63" i="3"/>
  <c r="O63" i="3" s="1"/>
  <c r="I82" i="3"/>
  <c r="O82" i="3" s="1"/>
  <c r="I88" i="3"/>
  <c r="O88" i="3" s="1"/>
  <c r="I118" i="3"/>
  <c r="O118" i="3" s="1"/>
  <c r="I149" i="3"/>
  <c r="O149" i="3" s="1"/>
  <c r="I161" i="3"/>
  <c r="O161" i="3" s="1"/>
  <c r="I164" i="3"/>
  <c r="O164" i="3" s="1"/>
  <c r="I184" i="3"/>
  <c r="O184" i="3" s="1"/>
  <c r="I199" i="3"/>
  <c r="O199" i="3" s="1"/>
  <c r="I215" i="3"/>
  <c r="O215" i="3" s="1"/>
  <c r="I239" i="3"/>
  <c r="O239" i="3" s="1"/>
  <c r="I243" i="3"/>
  <c r="O243" i="3" s="1"/>
  <c r="I255" i="3"/>
  <c r="O255" i="3" s="1"/>
  <c r="I260" i="3"/>
  <c r="O260" i="3" s="1"/>
  <c r="I277" i="3"/>
  <c r="O277" i="3" s="1"/>
  <c r="I288" i="3"/>
  <c r="O288" i="3" s="1"/>
  <c r="I298" i="3"/>
  <c r="O298" i="3" s="1"/>
  <c r="I324" i="3"/>
  <c r="O324" i="3" s="1"/>
  <c r="I344" i="3"/>
  <c r="O344" i="3" s="1"/>
  <c r="I4" i="3"/>
  <c r="O4" i="3" s="1"/>
  <c r="I8" i="3"/>
  <c r="O8" i="3" s="1"/>
  <c r="I23" i="3"/>
  <c r="O23" i="3" s="1"/>
  <c r="I30" i="3"/>
  <c r="O30" i="3" s="1"/>
  <c r="I39" i="3"/>
  <c r="O39" i="3" s="1"/>
  <c r="I59" i="3"/>
  <c r="O59" i="3" s="1"/>
  <c r="I64" i="3"/>
  <c r="O64" i="3" s="1"/>
  <c r="I84" i="3"/>
  <c r="O84" i="3" s="1"/>
  <c r="I89" i="3"/>
  <c r="O89" i="3" s="1"/>
  <c r="I103" i="3"/>
  <c r="O103" i="3" s="1"/>
  <c r="I127" i="3"/>
  <c r="O127" i="3" s="1"/>
  <c r="I156" i="3"/>
  <c r="O156" i="3" s="1"/>
  <c r="I168" i="3"/>
  <c r="O168" i="3" s="1"/>
  <c r="I185" i="3"/>
  <c r="O185" i="3" s="1"/>
  <c r="I189" i="3"/>
  <c r="O189" i="3" s="1"/>
  <c r="I201" i="3"/>
  <c r="O201" i="3" s="1"/>
  <c r="I204" i="3"/>
  <c r="O204" i="3" s="1"/>
  <c r="I248" i="3"/>
  <c r="O248" i="3" s="1"/>
  <c r="I313" i="3"/>
  <c r="O313" i="3" s="1"/>
  <c r="I321" i="3"/>
  <c r="O321" i="3" s="1"/>
  <c r="I325" i="3"/>
  <c r="O325" i="3" s="1"/>
  <c r="I332" i="3"/>
  <c r="O332" i="3" s="1"/>
  <c r="I34" i="3"/>
  <c r="O34" i="3" s="1"/>
  <c r="I40" i="3"/>
  <c r="O40" i="3" s="1"/>
  <c r="I50" i="3"/>
  <c r="O50" i="3" s="1"/>
  <c r="I71" i="3"/>
  <c r="O71" i="3" s="1"/>
  <c r="I87" i="3"/>
  <c r="O87" i="3" s="1"/>
  <c r="I92" i="3"/>
  <c r="O92" i="3" s="1"/>
  <c r="I104" i="3"/>
  <c r="O104" i="3" s="1"/>
  <c r="I119" i="3"/>
  <c r="O119" i="3" s="1"/>
  <c r="I128" i="3"/>
  <c r="O128" i="3" s="1"/>
  <c r="I139" i="3"/>
  <c r="O139" i="3" s="1"/>
  <c r="I141" i="3"/>
  <c r="O141" i="3" s="1"/>
  <c r="I173" i="3"/>
  <c r="O173" i="3" s="1"/>
  <c r="I192" i="3"/>
  <c r="O192" i="3" s="1"/>
  <c r="I208" i="3"/>
  <c r="O208" i="3" s="1"/>
  <c r="I229" i="3"/>
  <c r="O229" i="3" s="1"/>
  <c r="I233" i="3"/>
  <c r="O233" i="3" s="1"/>
  <c r="I241" i="3"/>
  <c r="O241" i="3" s="1"/>
  <c r="I262" i="3"/>
  <c r="O262" i="3" s="1"/>
  <c r="I296" i="3"/>
  <c r="O296" i="3" s="1"/>
  <c r="I304" i="3"/>
  <c r="O304" i="3" s="1"/>
  <c r="I322" i="3"/>
  <c r="O322" i="3" s="1"/>
  <c r="I333" i="3"/>
  <c r="O333" i="3" s="1"/>
  <c r="I342" i="3"/>
  <c r="O342" i="3" s="1"/>
  <c r="I174" i="3"/>
  <c r="O174" i="3" s="1"/>
  <c r="I190" i="3"/>
  <c r="O190" i="3" s="1"/>
  <c r="I196" i="3"/>
  <c r="O196" i="3" s="1"/>
  <c r="I242" i="3"/>
  <c r="O242" i="3" s="1"/>
  <c r="I250" i="3"/>
  <c r="O250" i="3" s="1"/>
  <c r="I254" i="3"/>
  <c r="O254" i="3" s="1"/>
  <c r="I258" i="3"/>
  <c r="O258" i="3" s="1"/>
  <c r="I276" i="3"/>
  <c r="O276" i="3" s="1"/>
  <c r="I308" i="3"/>
  <c r="O308" i="3" s="1"/>
  <c r="I3" i="3"/>
  <c r="O3" i="3" s="1"/>
  <c r="I10" i="3"/>
  <c r="O10" i="3" s="1"/>
  <c r="I26" i="3"/>
  <c r="O26" i="3" s="1"/>
  <c r="I32" i="3"/>
  <c r="O32" i="3" s="1"/>
  <c r="I35" i="3"/>
  <c r="O35" i="3" s="1"/>
  <c r="I38" i="3"/>
  <c r="O38" i="3" s="1"/>
  <c r="I41" i="3"/>
  <c r="O41" i="3" s="1"/>
  <c r="I62" i="3"/>
  <c r="O62" i="3" s="1"/>
  <c r="I70" i="3"/>
  <c r="O70" i="3" s="1"/>
  <c r="I78" i="3"/>
  <c r="O78" i="3" s="1"/>
  <c r="I93" i="3"/>
  <c r="O93" i="3" s="1"/>
  <c r="I111" i="3"/>
  <c r="O111" i="3" s="1"/>
  <c r="I120" i="3"/>
  <c r="O120" i="3" s="1"/>
  <c r="I142" i="3"/>
  <c r="O142" i="3" s="1"/>
  <c r="I158" i="3"/>
  <c r="O158" i="3" s="1"/>
  <c r="I180" i="3"/>
  <c r="O180" i="3" s="1"/>
  <c r="I198" i="3"/>
  <c r="O198" i="3" s="1"/>
  <c r="I227" i="3"/>
  <c r="O227" i="3" s="1"/>
  <c r="I234" i="3"/>
  <c r="O234" i="3" s="1"/>
  <c r="I279" i="3"/>
  <c r="O279" i="3" s="1"/>
  <c r="I305" i="3"/>
  <c r="O305" i="3" s="1"/>
  <c r="I311" i="3"/>
  <c r="O311" i="3" s="1"/>
  <c r="I334" i="3"/>
  <c r="O334" i="3" s="1"/>
  <c r="I343" i="3"/>
  <c r="O343" i="3" s="1"/>
  <c r="I42" i="3"/>
  <c r="O42" i="3" s="1"/>
  <c r="I54" i="3"/>
  <c r="O54" i="3" s="1"/>
  <c r="I91" i="3"/>
  <c r="O91" i="3" s="1"/>
  <c r="I98" i="3"/>
  <c r="O98" i="3" s="1"/>
  <c r="I112" i="3"/>
  <c r="O112" i="3" s="1"/>
  <c r="I126" i="3"/>
  <c r="O126" i="3" s="1"/>
  <c r="I152" i="3"/>
  <c r="O152" i="3" s="1"/>
  <c r="I171" i="3"/>
  <c r="O171" i="3" s="1"/>
  <c r="I188" i="3"/>
  <c r="O188" i="3" s="1"/>
  <c r="I194" i="3"/>
  <c r="O194" i="3" s="1"/>
  <c r="I209" i="3"/>
  <c r="O209" i="3" s="1"/>
  <c r="I212" i="3"/>
  <c r="O212" i="3" s="1"/>
  <c r="I214" i="3"/>
  <c r="O214" i="3" s="1"/>
  <c r="I224" i="3"/>
  <c r="O224" i="3" s="1"/>
  <c r="I251" i="3"/>
  <c r="O251" i="3" s="1"/>
  <c r="I273" i="3"/>
  <c r="O273" i="3" s="1"/>
  <c r="I309" i="3"/>
  <c r="O309" i="3" s="1"/>
  <c r="I312" i="3"/>
  <c r="O312" i="3" s="1"/>
  <c r="I335" i="3"/>
  <c r="O335" i="3" s="1"/>
  <c r="I12" i="3"/>
  <c r="O12" i="3" s="1"/>
  <c r="I47" i="3"/>
  <c r="O47" i="3" s="1"/>
  <c r="I49" i="3"/>
  <c r="O49" i="3" s="1"/>
  <c r="I99" i="3"/>
  <c r="O99" i="3" s="1"/>
  <c r="I122" i="3"/>
  <c r="O122" i="3" s="1"/>
  <c r="I131" i="3"/>
  <c r="O131" i="3" s="1"/>
  <c r="I140" i="3"/>
  <c r="O140" i="3" s="1"/>
  <c r="I146" i="3"/>
  <c r="O146" i="3" s="1"/>
  <c r="I240" i="3"/>
  <c r="O240" i="3" s="1"/>
  <c r="I266" i="3"/>
  <c r="O266" i="3" s="1"/>
  <c r="I274" i="3"/>
  <c r="O274" i="3" s="1"/>
  <c r="I278" i="3"/>
  <c r="O278" i="3" s="1"/>
  <c r="I281" i="3"/>
  <c r="O281" i="3" s="1"/>
  <c r="I289" i="3"/>
  <c r="O289" i="3" s="1"/>
  <c r="I290" i="3"/>
  <c r="O290" i="3" s="1"/>
  <c r="I299" i="3"/>
  <c r="O299" i="3" s="1"/>
  <c r="I328" i="3"/>
  <c r="O328" i="3" s="1"/>
  <c r="I345" i="3"/>
  <c r="O345" i="3" s="1"/>
  <c r="I13" i="3"/>
  <c r="O13" i="3" s="1"/>
  <c r="I28" i="3"/>
  <c r="O28" i="3" s="1"/>
  <c r="I56" i="3"/>
  <c r="O56" i="3" s="1"/>
  <c r="I61" i="3"/>
  <c r="O61" i="3" s="1"/>
  <c r="I67" i="3"/>
  <c r="O67" i="3" s="1"/>
  <c r="I80" i="3"/>
  <c r="O80" i="3" s="1"/>
  <c r="I117" i="3"/>
  <c r="O117" i="3" s="1"/>
  <c r="I132" i="3"/>
  <c r="O132" i="3" s="1"/>
  <c r="I195" i="3"/>
  <c r="O195" i="3" s="1"/>
  <c r="I219" i="3"/>
  <c r="O219" i="3" s="1"/>
  <c r="I226" i="3"/>
  <c r="O226" i="3" s="1"/>
  <c r="I245" i="3"/>
  <c r="O245" i="3" s="1"/>
  <c r="I282" i="3"/>
  <c r="O282" i="3" s="1"/>
  <c r="I319" i="3"/>
  <c r="O319" i="3" s="1"/>
  <c r="I326" i="3"/>
  <c r="O326" i="3" s="1"/>
  <c r="I329" i="3"/>
  <c r="O329" i="3" s="1"/>
  <c r="I353" i="3"/>
  <c r="O353" i="3" s="1"/>
  <c r="I166" i="3"/>
  <c r="O166" i="3" s="1"/>
  <c r="I220" i="3"/>
  <c r="O220" i="3" s="1"/>
  <c r="I263" i="3"/>
  <c r="O263" i="3" s="1"/>
  <c r="I272" i="3"/>
  <c r="O272" i="3" s="1"/>
  <c r="I292" i="3"/>
  <c r="O292" i="3" s="1"/>
  <c r="I327" i="3"/>
  <c r="O327" i="3" s="1"/>
  <c r="I14" i="3"/>
  <c r="O14" i="3" s="1"/>
  <c r="I29" i="3"/>
  <c r="O29" i="3" s="1"/>
  <c r="I53" i="3"/>
  <c r="O53" i="3" s="1"/>
  <c r="I66" i="3"/>
  <c r="O66" i="3" s="1"/>
  <c r="I72" i="3"/>
  <c r="O72" i="3" s="1"/>
  <c r="I75" i="3"/>
  <c r="O75" i="3" s="1"/>
  <c r="I123" i="3"/>
  <c r="O123" i="3" s="1"/>
  <c r="I129" i="3"/>
  <c r="O129" i="3" s="1"/>
  <c r="I133" i="3"/>
  <c r="O133" i="3" s="1"/>
  <c r="I148" i="3"/>
  <c r="O148" i="3" s="1"/>
  <c r="I155" i="3"/>
  <c r="O155" i="3" s="1"/>
  <c r="I163" i="3"/>
  <c r="O163" i="3" s="1"/>
  <c r="I200" i="3"/>
  <c r="O200" i="3" s="1"/>
  <c r="I236" i="3"/>
  <c r="O236" i="3" s="1"/>
  <c r="I265" i="3"/>
  <c r="O265" i="3" s="1"/>
  <c r="I287" i="3"/>
  <c r="O287" i="3" s="1"/>
  <c r="I337" i="3"/>
  <c r="O337" i="3" s="1"/>
  <c r="I347" i="3"/>
  <c r="O347" i="3" s="1"/>
  <c r="I349" i="3"/>
  <c r="O349" i="3" s="1"/>
  <c r="I354" i="3"/>
  <c r="O354" i="3" s="1"/>
  <c r="O357" i="3" l="1"/>
  <c r="L351" i="3"/>
  <c r="R351" i="3" s="1"/>
  <c r="H284" i="3"/>
  <c r="N284" i="3" s="1"/>
  <c r="L160" i="3"/>
  <c r="R160" i="3" s="1"/>
  <c r="H22" i="3"/>
  <c r="N22" i="3" s="1"/>
  <c r="L218" i="3"/>
  <c r="R218" i="3" s="1"/>
  <c r="H203" i="3"/>
  <c r="N203" i="3" s="1"/>
  <c r="L312" i="3"/>
  <c r="R312" i="3" s="1"/>
  <c r="H301" i="3"/>
  <c r="N301" i="3" s="1"/>
  <c r="H292" i="3"/>
  <c r="N292" i="3" s="1"/>
  <c r="L221" i="3"/>
  <c r="R221" i="3" s="1"/>
  <c r="H202" i="3"/>
  <c r="N202" i="3" s="1"/>
  <c r="L164" i="3"/>
  <c r="R164" i="3" s="1"/>
  <c r="H158" i="3"/>
  <c r="N158" i="3" s="1"/>
  <c r="L115" i="3"/>
  <c r="R115" i="3" s="1"/>
  <c r="H70" i="3"/>
  <c r="N70" i="3" s="1"/>
  <c r="L356" i="3"/>
  <c r="R356" i="3" s="1"/>
  <c r="H319" i="3"/>
  <c r="N319" i="3" s="1"/>
  <c r="H271" i="3"/>
  <c r="N271" i="3" s="1"/>
  <c r="L265" i="3"/>
  <c r="R265" i="3" s="1"/>
  <c r="L254" i="3"/>
  <c r="R254" i="3" s="1"/>
  <c r="L242" i="3"/>
  <c r="R242" i="3" s="1"/>
  <c r="L230" i="3"/>
  <c r="R230" i="3" s="1"/>
  <c r="H208" i="3"/>
  <c r="N208" i="3" s="1"/>
  <c r="L200" i="3"/>
  <c r="R200" i="3" s="1"/>
  <c r="H179" i="3"/>
  <c r="N179" i="3" s="1"/>
  <c r="L163" i="3"/>
  <c r="R163" i="3" s="1"/>
  <c r="L158" i="3"/>
  <c r="R158" i="3" s="1"/>
  <c r="L148" i="3"/>
  <c r="R148" i="3" s="1"/>
  <c r="H139" i="3"/>
  <c r="N139" i="3" s="1"/>
  <c r="L129" i="3"/>
  <c r="R129" i="3" s="1"/>
  <c r="H61" i="3"/>
  <c r="N61" i="3" s="1"/>
  <c r="H20" i="3"/>
  <c r="N20" i="3" s="1"/>
  <c r="L10" i="3"/>
  <c r="R10" i="3" s="1"/>
  <c r="L329" i="3"/>
  <c r="R329" i="3" s="1"/>
  <c r="H295" i="3"/>
  <c r="N295" i="3" s="1"/>
  <c r="L229" i="3"/>
  <c r="R229" i="3" s="1"/>
  <c r="H160" i="3"/>
  <c r="N160" i="3" s="1"/>
  <c r="L141" i="3"/>
  <c r="R141" i="3" s="1"/>
  <c r="H74" i="3"/>
  <c r="N74" i="3" s="1"/>
  <c r="L20" i="3"/>
  <c r="R20" i="3" s="1"/>
  <c r="L17" i="3"/>
  <c r="R17" i="3" s="1"/>
  <c r="L328" i="3"/>
  <c r="R328" i="3" s="1"/>
  <c r="L318" i="3"/>
  <c r="R318" i="3" s="1"/>
  <c r="L299" i="3"/>
  <c r="R299" i="3" s="1"/>
  <c r="L178" i="3"/>
  <c r="R178" i="3" s="1"/>
  <c r="H124" i="3"/>
  <c r="N124" i="3" s="1"/>
  <c r="H109" i="3"/>
  <c r="N109" i="3" s="1"/>
  <c r="H102" i="3"/>
  <c r="N102" i="3" s="1"/>
  <c r="H73" i="3"/>
  <c r="N73" i="3" s="1"/>
  <c r="L59" i="3"/>
  <c r="R59" i="3" s="1"/>
  <c r="H46" i="3"/>
  <c r="N46" i="3" s="1"/>
  <c r="H273" i="3"/>
  <c r="N273" i="3" s="1"/>
  <c r="L232" i="3"/>
  <c r="R232" i="3" s="1"/>
  <c r="H354" i="3"/>
  <c r="N354" i="3" s="1"/>
  <c r="L344" i="3"/>
  <c r="R344" i="3" s="1"/>
  <c r="L324" i="3"/>
  <c r="R324" i="3" s="1"/>
  <c r="H268" i="3"/>
  <c r="N268" i="3" s="1"/>
  <c r="L224" i="3"/>
  <c r="R224" i="3" s="1"/>
  <c r="H217" i="3"/>
  <c r="N217" i="3" s="1"/>
  <c r="L212" i="3"/>
  <c r="R212" i="3" s="1"/>
  <c r="H196" i="3"/>
  <c r="N196" i="3" s="1"/>
  <c r="H180" i="3"/>
  <c r="N180" i="3" s="1"/>
  <c r="L149" i="3"/>
  <c r="R149" i="3" s="1"/>
  <c r="H123" i="3"/>
  <c r="N123" i="3" s="1"/>
  <c r="L91" i="3"/>
  <c r="R91" i="3" s="1"/>
  <c r="L25" i="3"/>
  <c r="R25" i="3" s="1"/>
  <c r="H21" i="3"/>
  <c r="N21" i="3" s="1"/>
  <c r="L320" i="3"/>
  <c r="R320" i="3" s="1"/>
  <c r="H300" i="3"/>
  <c r="N300" i="3" s="1"/>
  <c r="L297" i="3"/>
  <c r="R297" i="3" s="1"/>
  <c r="H282" i="3"/>
  <c r="N282" i="3" s="1"/>
  <c r="L272" i="3"/>
  <c r="R272" i="3" s="1"/>
  <c r="H267" i="3"/>
  <c r="N267" i="3" s="1"/>
  <c r="L238" i="3"/>
  <c r="R238" i="3" s="1"/>
  <c r="H235" i="3"/>
  <c r="N235" i="3" s="1"/>
  <c r="L227" i="3"/>
  <c r="R227" i="3" s="1"/>
  <c r="L142" i="3"/>
  <c r="R142" i="3" s="1"/>
  <c r="H107" i="3"/>
  <c r="N107" i="3" s="1"/>
  <c r="H87" i="3"/>
  <c r="N87" i="3" s="1"/>
  <c r="L85" i="3"/>
  <c r="R85" i="3" s="1"/>
  <c r="L62" i="3"/>
  <c r="R62" i="3" s="1"/>
  <c r="H13" i="3"/>
  <c r="N13" i="3" s="1"/>
  <c r="L333" i="3"/>
  <c r="R333" i="3" s="1"/>
  <c r="H310" i="3"/>
  <c r="N310" i="3" s="1"/>
  <c r="L296" i="3"/>
  <c r="R296" i="3" s="1"/>
  <c r="H270" i="3"/>
  <c r="N270" i="3" s="1"/>
  <c r="H131" i="3"/>
  <c r="N131" i="3" s="1"/>
  <c r="H113" i="3"/>
  <c r="N113" i="3" s="1"/>
  <c r="L69" i="3"/>
  <c r="R69" i="3" s="1"/>
  <c r="H55" i="3"/>
  <c r="N55" i="3" s="1"/>
  <c r="H49" i="3"/>
  <c r="N49" i="3" s="1"/>
  <c r="H30" i="3"/>
  <c r="N30" i="3" s="1"/>
  <c r="H23" i="3"/>
  <c r="N23" i="3" s="1"/>
  <c r="H8" i="3"/>
  <c r="N8" i="3" s="1"/>
  <c r="L341" i="3"/>
  <c r="R341" i="3" s="1"/>
  <c r="H312" i="3"/>
  <c r="N312" i="3" s="1"/>
  <c r="L153" i="3"/>
  <c r="R153" i="3" s="1"/>
  <c r="H130" i="3"/>
  <c r="N130" i="3" s="1"/>
  <c r="L89" i="3"/>
  <c r="R89" i="3" s="1"/>
  <c r="H15" i="3"/>
  <c r="N15" i="3" s="1"/>
  <c r="H175" i="3"/>
  <c r="N175" i="3" s="1"/>
  <c r="L340" i="3"/>
  <c r="R340" i="3" s="1"/>
  <c r="L331" i="3"/>
  <c r="R331" i="3" s="1"/>
  <c r="H308" i="3"/>
  <c r="N308" i="3" s="1"/>
  <c r="L302" i="3"/>
  <c r="R302" i="3" s="1"/>
  <c r="H133" i="3"/>
  <c r="N133" i="3" s="1"/>
  <c r="H111" i="3"/>
  <c r="N111" i="3" s="1"/>
  <c r="L54" i="3"/>
  <c r="R54" i="3" s="1"/>
  <c r="H29" i="3"/>
  <c r="N29" i="3" s="1"/>
  <c r="L7" i="3"/>
  <c r="R7" i="3" s="1"/>
  <c r="H333" i="3"/>
  <c r="N333" i="3" s="1"/>
  <c r="L276" i="3"/>
  <c r="R276" i="3" s="1"/>
  <c r="H241" i="3"/>
  <c r="N241" i="3" s="1"/>
  <c r="L236" i="3"/>
  <c r="R236" i="3" s="1"/>
  <c r="L198" i="3"/>
  <c r="R198" i="3" s="1"/>
  <c r="L193" i="3"/>
  <c r="R193" i="3" s="1"/>
  <c r="H181" i="3"/>
  <c r="N181" i="3" s="1"/>
  <c r="L180" i="3"/>
  <c r="R180" i="3" s="1"/>
  <c r="H157" i="3"/>
  <c r="N157" i="3" s="1"/>
  <c r="H132" i="3"/>
  <c r="N132" i="3" s="1"/>
  <c r="L101" i="3"/>
  <c r="R101" i="3" s="1"/>
  <c r="L81" i="3"/>
  <c r="R81" i="3" s="1"/>
  <c r="H278" i="3"/>
  <c r="N278" i="3" s="1"/>
  <c r="L271" i="3"/>
  <c r="R271" i="3" s="1"/>
  <c r="H189" i="3"/>
  <c r="N189" i="3" s="1"/>
  <c r="H172" i="3"/>
  <c r="N172" i="3" s="1"/>
  <c r="L147" i="3"/>
  <c r="R147" i="3" s="1"/>
  <c r="H99" i="3"/>
  <c r="N99" i="3" s="1"/>
  <c r="L96" i="3"/>
  <c r="R96" i="3" s="1"/>
  <c r="L60" i="3"/>
  <c r="R60" i="3" s="1"/>
  <c r="L48" i="3"/>
  <c r="R48" i="3" s="1"/>
  <c r="H43" i="3"/>
  <c r="N43" i="3" s="1"/>
  <c r="H19" i="3"/>
  <c r="N19" i="3" s="1"/>
  <c r="L185" i="3"/>
  <c r="R185" i="3" s="1"/>
  <c r="L138" i="3"/>
  <c r="R138" i="3" s="1"/>
  <c r="L116" i="3"/>
  <c r="R116" i="3" s="1"/>
  <c r="H42" i="3"/>
  <c r="N42" i="3" s="1"/>
  <c r="L19" i="3"/>
  <c r="R19" i="3" s="1"/>
  <c r="L16" i="3"/>
  <c r="R16" i="3" s="1"/>
  <c r="H348" i="3"/>
  <c r="N348" i="3" s="1"/>
  <c r="H243" i="3"/>
  <c r="N243" i="3" s="1"/>
  <c r="H171" i="3"/>
  <c r="N171" i="3" s="1"/>
  <c r="H323" i="3"/>
  <c r="N323" i="3" s="1"/>
  <c r="L264" i="3"/>
  <c r="R264" i="3" s="1"/>
  <c r="H254" i="3"/>
  <c r="N254" i="3" s="1"/>
  <c r="L197" i="3"/>
  <c r="R197" i="3" s="1"/>
  <c r="H193" i="3"/>
  <c r="N193" i="3" s="1"/>
  <c r="H174" i="3"/>
  <c r="N174" i="3" s="1"/>
  <c r="H163" i="3"/>
  <c r="N163" i="3" s="1"/>
  <c r="L134" i="3"/>
  <c r="R134" i="3" s="1"/>
  <c r="L105" i="3"/>
  <c r="R105" i="3" s="1"/>
  <c r="H38" i="3"/>
  <c r="N38" i="3" s="1"/>
  <c r="L337" i="3"/>
  <c r="R337" i="3" s="1"/>
  <c r="L308" i="3"/>
  <c r="R308" i="3" s="1"/>
  <c r="H233" i="3"/>
  <c r="N233" i="3" s="1"/>
  <c r="H226" i="3"/>
  <c r="N226" i="3" s="1"/>
  <c r="L202" i="3"/>
  <c r="R202" i="3" s="1"/>
  <c r="H154" i="3"/>
  <c r="N154" i="3" s="1"/>
  <c r="H90" i="3"/>
  <c r="N90" i="3" s="1"/>
  <c r="L75" i="3"/>
  <c r="R75" i="3" s="1"/>
  <c r="H69" i="3"/>
  <c r="N69" i="3" s="1"/>
  <c r="H60" i="3"/>
  <c r="N60" i="3" s="1"/>
  <c r="H31" i="3"/>
  <c r="N31" i="3" s="1"/>
  <c r="L29" i="3"/>
  <c r="R29" i="3" s="1"/>
  <c r="H321" i="3"/>
  <c r="N321" i="3" s="1"/>
  <c r="L300" i="3"/>
  <c r="R300" i="3" s="1"/>
  <c r="H290" i="3"/>
  <c r="N290" i="3" s="1"/>
  <c r="H261" i="3"/>
  <c r="N261" i="3" s="1"/>
  <c r="L235" i="3"/>
  <c r="R235" i="3" s="1"/>
  <c r="L219" i="3"/>
  <c r="R219" i="3" s="1"/>
  <c r="H204" i="3"/>
  <c r="N204" i="3" s="1"/>
  <c r="H178" i="3"/>
  <c r="N178" i="3" s="1"/>
  <c r="H162" i="3"/>
  <c r="N162" i="3" s="1"/>
  <c r="L157" i="3"/>
  <c r="R157" i="3" s="1"/>
  <c r="L154" i="3"/>
  <c r="R154" i="3" s="1"/>
  <c r="H103" i="3"/>
  <c r="N103" i="3" s="1"/>
  <c r="H27" i="3"/>
  <c r="N27" i="3" s="1"/>
  <c r="L9" i="3"/>
  <c r="R9" i="3" s="1"/>
  <c r="L5" i="3"/>
  <c r="R5" i="3" s="1"/>
  <c r="L307" i="3"/>
  <c r="R307" i="3" s="1"/>
  <c r="L289" i="3"/>
  <c r="R289" i="3" s="1"/>
  <c r="L95" i="3"/>
  <c r="R95" i="3" s="1"/>
  <c r="L77" i="3"/>
  <c r="R77" i="3" s="1"/>
  <c r="L27" i="3"/>
  <c r="R27" i="3" s="1"/>
  <c r="H324" i="3"/>
  <c r="N324" i="3" s="1"/>
  <c r="L256" i="3"/>
  <c r="R256" i="3" s="1"/>
  <c r="H247" i="3"/>
  <c r="N247" i="3" s="1"/>
  <c r="L244" i="3"/>
  <c r="R244" i="3" s="1"/>
  <c r="H215" i="3"/>
  <c r="N215" i="3" s="1"/>
  <c r="H337" i="3"/>
  <c r="N337" i="3" s="1"/>
  <c r="L335" i="3"/>
  <c r="R335" i="3" s="1"/>
  <c r="H276" i="3"/>
  <c r="N276" i="3" s="1"/>
  <c r="H236" i="3"/>
  <c r="N236" i="3" s="1"/>
  <c r="H108" i="3"/>
  <c r="N108" i="3" s="1"/>
  <c r="L42" i="3"/>
  <c r="R42" i="3" s="1"/>
  <c r="L18" i="3"/>
  <c r="R18" i="3" s="1"/>
  <c r="L15" i="3"/>
  <c r="R15" i="3" s="1"/>
  <c r="H6" i="3"/>
  <c r="N6" i="3" s="1"/>
  <c r="L211" i="3"/>
  <c r="R211" i="3" s="1"/>
  <c r="H210" i="3"/>
  <c r="N210" i="3" s="1"/>
  <c r="H173" i="3"/>
  <c r="N173" i="3" s="1"/>
  <c r="L155" i="3"/>
  <c r="R155" i="3" s="1"/>
  <c r="L93" i="3"/>
  <c r="R93" i="3" s="1"/>
  <c r="H80" i="3"/>
  <c r="N80" i="3" s="1"/>
  <c r="L78" i="3"/>
  <c r="R78" i="3" s="1"/>
  <c r="L53" i="3"/>
  <c r="R53" i="3" s="1"/>
  <c r="L45" i="3"/>
  <c r="R45" i="3" s="1"/>
  <c r="H341" i="3"/>
  <c r="N341" i="3" s="1"/>
  <c r="H303" i="3"/>
  <c r="N303" i="3" s="1"/>
  <c r="L282" i="3"/>
  <c r="R282" i="3" s="1"/>
  <c r="H248" i="3"/>
  <c r="N248" i="3" s="1"/>
  <c r="H207" i="3"/>
  <c r="N207" i="3" s="1"/>
  <c r="L143" i="3"/>
  <c r="R143" i="3" s="1"/>
  <c r="L186" i="3"/>
  <c r="R186" i="3" s="1"/>
  <c r="H135" i="3"/>
  <c r="N135" i="3" s="1"/>
  <c r="L128" i="3"/>
  <c r="R128" i="3" s="1"/>
  <c r="H116" i="3"/>
  <c r="N116" i="3" s="1"/>
  <c r="H79" i="3"/>
  <c r="N79" i="3" s="1"/>
  <c r="H47" i="3"/>
  <c r="N47" i="3" s="1"/>
  <c r="H39" i="3"/>
  <c r="N39" i="3" s="1"/>
  <c r="H302" i="3"/>
  <c r="N302" i="3" s="1"/>
  <c r="H214" i="3"/>
  <c r="N214" i="3" s="1"/>
  <c r="H188" i="3"/>
  <c r="N188" i="3" s="1"/>
  <c r="H161" i="3"/>
  <c r="N161" i="3" s="1"/>
  <c r="L106" i="3"/>
  <c r="R106" i="3" s="1"/>
  <c r="L99" i="3"/>
  <c r="R99" i="3" s="1"/>
  <c r="L64" i="3"/>
  <c r="R64" i="3" s="1"/>
  <c r="H51" i="3"/>
  <c r="N51" i="3" s="1"/>
  <c r="H7" i="3"/>
  <c r="N7" i="3" s="1"/>
  <c r="L290" i="3"/>
  <c r="R290" i="3" s="1"/>
  <c r="L261" i="3"/>
  <c r="R261" i="3" s="1"/>
  <c r="L228" i="3"/>
  <c r="R228" i="3" s="1"/>
  <c r="H330" i="3"/>
  <c r="N330" i="3" s="1"/>
  <c r="H316" i="3"/>
  <c r="N316" i="3" s="1"/>
  <c r="L298" i="3"/>
  <c r="R298" i="3" s="1"/>
  <c r="H285" i="3"/>
  <c r="N285" i="3" s="1"/>
  <c r="H265" i="3"/>
  <c r="N265" i="3" s="1"/>
  <c r="L260" i="3"/>
  <c r="R260" i="3" s="1"/>
  <c r="L255" i="3"/>
  <c r="R255" i="3" s="1"/>
  <c r="H246" i="3"/>
  <c r="N246" i="3" s="1"/>
  <c r="L239" i="3"/>
  <c r="R239" i="3" s="1"/>
  <c r="L214" i="3"/>
  <c r="R214" i="3" s="1"/>
  <c r="L171" i="3"/>
  <c r="R171" i="3" s="1"/>
  <c r="H142" i="3"/>
  <c r="N142" i="3" s="1"/>
  <c r="L112" i="3"/>
  <c r="R112" i="3" s="1"/>
  <c r="L51" i="3"/>
  <c r="R51" i="3" s="1"/>
  <c r="L36" i="3"/>
  <c r="R36" i="3" s="1"/>
  <c r="H346" i="3"/>
  <c r="N346" i="3" s="1"/>
  <c r="H329" i="3"/>
  <c r="N329" i="3" s="1"/>
  <c r="L323" i="3"/>
  <c r="R323" i="3" s="1"/>
  <c r="H291" i="3"/>
  <c r="N291" i="3" s="1"/>
  <c r="H262" i="3"/>
  <c r="N262" i="3" s="1"/>
  <c r="H245" i="3"/>
  <c r="N245" i="3" s="1"/>
  <c r="L234" i="3"/>
  <c r="R234" i="3" s="1"/>
  <c r="L217" i="3"/>
  <c r="R217" i="3" s="1"/>
  <c r="H119" i="3"/>
  <c r="N119" i="3" s="1"/>
  <c r="H50" i="3"/>
  <c r="N50" i="3" s="1"/>
  <c r="H28" i="3"/>
  <c r="N28" i="3" s="1"/>
  <c r="L6" i="3"/>
  <c r="R6" i="3" s="1"/>
  <c r="L304" i="3"/>
  <c r="R304" i="3" s="1"/>
  <c r="H252" i="3"/>
  <c r="N252" i="3" s="1"/>
  <c r="H222" i="3"/>
  <c r="N222" i="3" s="1"/>
  <c r="H218" i="3"/>
  <c r="N218" i="3" s="1"/>
  <c r="L179" i="3"/>
  <c r="R179" i="3" s="1"/>
  <c r="L119" i="3"/>
  <c r="R119" i="3" s="1"/>
  <c r="L104" i="3"/>
  <c r="R104" i="3" s="1"/>
  <c r="L92" i="3"/>
  <c r="R92" i="3" s="1"/>
  <c r="H335" i="3"/>
  <c r="N335" i="3" s="1"/>
  <c r="H288" i="3"/>
  <c r="N288" i="3" s="1"/>
  <c r="H237" i="3"/>
  <c r="N237" i="3" s="1"/>
  <c r="L201" i="3"/>
  <c r="R201" i="3" s="1"/>
  <c r="L156" i="3"/>
  <c r="R156" i="3" s="1"/>
  <c r="H94" i="3"/>
  <c r="N94" i="3" s="1"/>
  <c r="H54" i="3"/>
  <c r="N54" i="3" s="1"/>
  <c r="L4" i="3"/>
  <c r="R4" i="3" s="1"/>
  <c r="L270" i="3"/>
  <c r="R270" i="3" s="1"/>
  <c r="L213" i="3"/>
  <c r="R213" i="3" s="1"/>
  <c r="H182" i="3"/>
  <c r="N182" i="3" s="1"/>
  <c r="H349" i="3"/>
  <c r="N349" i="3" s="1"/>
  <c r="L247" i="3"/>
  <c r="R247" i="3" s="1"/>
  <c r="H166" i="3"/>
  <c r="N166" i="3" s="1"/>
  <c r="L159" i="3"/>
  <c r="R159" i="3" s="1"/>
  <c r="L145" i="3"/>
  <c r="R145" i="3" s="1"/>
  <c r="H129" i="3"/>
  <c r="N129" i="3" s="1"/>
  <c r="H114" i="3"/>
  <c r="N114" i="3" s="1"/>
  <c r="L109" i="3"/>
  <c r="R109" i="3" s="1"/>
  <c r="H81" i="3"/>
  <c r="N81" i="3" s="1"/>
  <c r="H57" i="3"/>
  <c r="N57" i="3" s="1"/>
  <c r="L22" i="3"/>
  <c r="R22" i="3" s="1"/>
  <c r="L301" i="3"/>
  <c r="R301" i="3" s="1"/>
  <c r="L285" i="3"/>
  <c r="R285" i="3" s="1"/>
  <c r="L263" i="3"/>
  <c r="R263" i="3" s="1"/>
  <c r="L108" i="3"/>
  <c r="R108" i="3" s="1"/>
  <c r="H40" i="3"/>
  <c r="N40" i="3" s="1"/>
  <c r="H34" i="3"/>
  <c r="N34" i="3" s="1"/>
  <c r="L2" i="3"/>
  <c r="R2" i="3" s="1"/>
  <c r="H345" i="3"/>
  <c r="N345" i="3" s="1"/>
  <c r="H256" i="3"/>
  <c r="N256" i="3" s="1"/>
  <c r="L253" i="3"/>
  <c r="R253" i="3" s="1"/>
  <c r="L249" i="3"/>
  <c r="R249" i="3" s="1"/>
  <c r="H213" i="3"/>
  <c r="N213" i="3" s="1"/>
  <c r="H185" i="3"/>
  <c r="N185" i="3" s="1"/>
  <c r="L169" i="3"/>
  <c r="R169" i="3" s="1"/>
  <c r="H153" i="3"/>
  <c r="N153" i="3" s="1"/>
  <c r="L80" i="3"/>
  <c r="R80" i="3" s="1"/>
  <c r="L56" i="3"/>
  <c r="R56" i="3" s="1"/>
  <c r="L44" i="3"/>
  <c r="R44" i="3" s="1"/>
  <c r="L135" i="3"/>
  <c r="R135" i="3" s="1"/>
  <c r="H112" i="3"/>
  <c r="N112" i="3" s="1"/>
  <c r="H91" i="3"/>
  <c r="N91" i="3" s="1"/>
  <c r="L68" i="3"/>
  <c r="R68" i="3" s="1"/>
  <c r="L39" i="3"/>
  <c r="R39" i="3" s="1"/>
  <c r="L293" i="3"/>
  <c r="R293" i="3" s="1"/>
  <c r="L278" i="3"/>
  <c r="R278" i="3" s="1"/>
  <c r="L266" i="3"/>
  <c r="R266" i="3" s="1"/>
  <c r="H197" i="3"/>
  <c r="N197" i="3" s="1"/>
  <c r="H191" i="3"/>
  <c r="N191" i="3" s="1"/>
  <c r="L183" i="3"/>
  <c r="R183" i="3" s="1"/>
  <c r="H334" i="3"/>
  <c r="N334" i="3" s="1"/>
  <c r="L269" i="3"/>
  <c r="R269" i="3" s="1"/>
  <c r="H258" i="3"/>
  <c r="N258" i="3" s="1"/>
  <c r="H234" i="3"/>
  <c r="N234" i="3" s="1"/>
  <c r="H223" i="3"/>
  <c r="N223" i="3" s="1"/>
  <c r="H205" i="3"/>
  <c r="N205" i="3" s="1"/>
  <c r="H155" i="3"/>
  <c r="N155" i="3" s="1"/>
  <c r="L137" i="3"/>
  <c r="R137" i="3" s="1"/>
  <c r="H72" i="3"/>
  <c r="N72" i="3" s="1"/>
  <c r="L58" i="3"/>
  <c r="R58" i="3" s="1"/>
  <c r="H32" i="3"/>
  <c r="N32" i="3" s="1"/>
  <c r="H10" i="3"/>
  <c r="N10" i="3" s="1"/>
  <c r="H342" i="3"/>
  <c r="N342" i="3" s="1"/>
  <c r="L327" i="3"/>
  <c r="R327" i="3" s="1"/>
  <c r="H322" i="3"/>
  <c r="N322" i="3" s="1"/>
  <c r="H315" i="3"/>
  <c r="N315" i="3" s="1"/>
  <c r="L311" i="3"/>
  <c r="R311" i="3" s="1"/>
  <c r="H304" i="3"/>
  <c r="N304" i="3" s="1"/>
  <c r="H296" i="3"/>
  <c r="N296" i="3" s="1"/>
  <c r="H286" i="3"/>
  <c r="N286" i="3" s="1"/>
  <c r="L125" i="3"/>
  <c r="R125" i="3" s="1"/>
  <c r="L114" i="3"/>
  <c r="R114" i="3" s="1"/>
  <c r="L72" i="3"/>
  <c r="R72" i="3" s="1"/>
  <c r="L41" i="3"/>
  <c r="R41" i="3" s="1"/>
  <c r="H24" i="3"/>
  <c r="N24" i="3" s="1"/>
  <c r="H9" i="3"/>
  <c r="N9" i="3" s="1"/>
  <c r="H5" i="3"/>
  <c r="N5" i="3" s="1"/>
  <c r="H325" i="3"/>
  <c r="N325" i="3" s="1"/>
  <c r="H228" i="3"/>
  <c r="N228" i="3" s="1"/>
  <c r="H201" i="3"/>
  <c r="N201" i="3" s="1"/>
  <c r="L181" i="3"/>
  <c r="R181" i="3" s="1"/>
  <c r="L132" i="3"/>
  <c r="R132" i="3" s="1"/>
  <c r="L100" i="3"/>
  <c r="R100" i="3" s="1"/>
  <c r="H89" i="3"/>
  <c r="N89" i="3" s="1"/>
  <c r="L87" i="3"/>
  <c r="R87" i="3" s="1"/>
  <c r="H84" i="3"/>
  <c r="N84" i="3" s="1"/>
  <c r="L71" i="3"/>
  <c r="R71" i="3" s="1"/>
  <c r="H59" i="3"/>
  <c r="N59" i="3" s="1"/>
  <c r="H317" i="3"/>
  <c r="N317" i="3" s="1"/>
  <c r="L281" i="3"/>
  <c r="R281" i="3" s="1"/>
  <c r="H224" i="3"/>
  <c r="N224" i="3" s="1"/>
  <c r="L146" i="3"/>
  <c r="R146" i="3" s="1"/>
  <c r="L140" i="3"/>
  <c r="R140" i="3" s="1"/>
  <c r="L122" i="3"/>
  <c r="R122" i="3" s="1"/>
  <c r="H118" i="3"/>
  <c r="N118" i="3" s="1"/>
  <c r="H344" i="3"/>
  <c r="N344" i="3" s="1"/>
  <c r="L222" i="3"/>
  <c r="R222" i="3" s="1"/>
  <c r="H356" i="3"/>
  <c r="N356" i="3" s="1"/>
  <c r="L350" i="3"/>
  <c r="R350" i="3" s="1"/>
  <c r="L309" i="3"/>
  <c r="R309" i="3" s="1"/>
  <c r="L251" i="3"/>
  <c r="R251" i="3" s="1"/>
  <c r="H211" i="3"/>
  <c r="N211" i="3" s="1"/>
  <c r="L167" i="3"/>
  <c r="R167" i="3" s="1"/>
  <c r="L152" i="3"/>
  <c r="R152" i="3" s="1"/>
  <c r="H148" i="3"/>
  <c r="N148" i="3" s="1"/>
  <c r="L130" i="3"/>
  <c r="R130" i="3" s="1"/>
  <c r="H125" i="3"/>
  <c r="N125" i="3" s="1"/>
  <c r="L118" i="3"/>
  <c r="R118" i="3" s="1"/>
  <c r="H78" i="3"/>
  <c r="N78" i="3" s="1"/>
  <c r="H45" i="3"/>
  <c r="N45" i="3" s="1"/>
  <c r="L258" i="3"/>
  <c r="R258" i="3" s="1"/>
  <c r="H257" i="3"/>
  <c r="N257" i="3" s="1"/>
  <c r="L196" i="3"/>
  <c r="R196" i="3" s="1"/>
  <c r="H141" i="3"/>
  <c r="N141" i="3" s="1"/>
  <c r="H136" i="3"/>
  <c r="N136" i="3" s="1"/>
  <c r="H117" i="3"/>
  <c r="N117" i="3" s="1"/>
  <c r="L111" i="3"/>
  <c r="R111" i="3" s="1"/>
  <c r="H56" i="3"/>
  <c r="N56" i="3" s="1"/>
  <c r="L47" i="3"/>
  <c r="R47" i="3" s="1"/>
  <c r="H17" i="3"/>
  <c r="N17" i="3" s="1"/>
  <c r="L3" i="3"/>
  <c r="R3" i="3" s="1"/>
  <c r="H351" i="3"/>
  <c r="N351" i="3" s="1"/>
  <c r="H332" i="3"/>
  <c r="N332" i="3" s="1"/>
  <c r="L326" i="3"/>
  <c r="R326" i="3" s="1"/>
  <c r="L245" i="3"/>
  <c r="R245" i="3" s="1"/>
  <c r="L233" i="3"/>
  <c r="R233" i="3" s="1"/>
  <c r="L192" i="3"/>
  <c r="R192" i="3" s="1"/>
  <c r="L176" i="3"/>
  <c r="R176" i="3" s="1"/>
  <c r="H146" i="3"/>
  <c r="N146" i="3" s="1"/>
  <c r="H140" i="3"/>
  <c r="N140" i="3" s="1"/>
  <c r="H122" i="3"/>
  <c r="N122" i="3" s="1"/>
  <c r="H110" i="3"/>
  <c r="N110" i="3" s="1"/>
  <c r="L65" i="3"/>
  <c r="R65" i="3" s="1"/>
  <c r="H115" i="3"/>
  <c r="N115" i="3" s="1"/>
  <c r="L12" i="3"/>
  <c r="R12" i="3" s="1"/>
  <c r="H264" i="3"/>
  <c r="N264" i="3" s="1"/>
  <c r="L240" i="3"/>
  <c r="R240" i="3" s="1"/>
  <c r="H194" i="3"/>
  <c r="N194" i="3" s="1"/>
  <c r="H347" i="3"/>
  <c r="N347" i="3" s="1"/>
  <c r="L342" i="3"/>
  <c r="R342" i="3" s="1"/>
  <c r="L277" i="3"/>
  <c r="R277" i="3" s="1"/>
  <c r="L206" i="3"/>
  <c r="R206" i="3" s="1"/>
  <c r="L126" i="3"/>
  <c r="R126" i="3" s="1"/>
  <c r="H85" i="3"/>
  <c r="N85" i="3" s="1"/>
  <c r="L354" i="3"/>
  <c r="R354" i="3" s="1"/>
  <c r="L316" i="3"/>
  <c r="R316" i="3" s="1"/>
  <c r="H275" i="3"/>
  <c r="N275" i="3" s="1"/>
  <c r="L187" i="3"/>
  <c r="R187" i="3" s="1"/>
  <c r="L123" i="3"/>
  <c r="R123" i="3" s="1"/>
  <c r="H100" i="3"/>
  <c r="N100" i="3" s="1"/>
  <c r="L97" i="3"/>
  <c r="R97" i="3" s="1"/>
  <c r="H71" i="3"/>
  <c r="N71" i="3" s="1"/>
  <c r="L66" i="3"/>
  <c r="R66" i="3" s="1"/>
  <c r="H352" i="3"/>
  <c r="N352" i="3" s="1"/>
  <c r="H336" i="3"/>
  <c r="N336" i="3" s="1"/>
  <c r="H313" i="3"/>
  <c r="N313" i="3" s="1"/>
  <c r="L161" i="3"/>
  <c r="R161" i="3" s="1"/>
  <c r="H95" i="3"/>
  <c r="N95" i="3" s="1"/>
  <c r="H86" i="3"/>
  <c r="N86" i="3" s="1"/>
  <c r="H52" i="3"/>
  <c r="N52" i="3" s="1"/>
  <c r="L28" i="3"/>
  <c r="R28" i="3" s="1"/>
  <c r="H4" i="3"/>
  <c r="N4" i="3" s="1"/>
  <c r="H350" i="3"/>
  <c r="N350" i="3" s="1"/>
  <c r="L332" i="3"/>
  <c r="R332" i="3" s="1"/>
  <c r="H306" i="3"/>
  <c r="N306" i="3" s="1"/>
  <c r="H294" i="3"/>
  <c r="N294" i="3" s="1"/>
  <c r="H145" i="3"/>
  <c r="N145" i="3" s="1"/>
  <c r="L127" i="3"/>
  <c r="R127" i="3" s="1"/>
  <c r="L103" i="3"/>
  <c r="R103" i="3" s="1"/>
  <c r="L84" i="3"/>
  <c r="R84" i="3" s="1"/>
  <c r="H76" i="3"/>
  <c r="N76" i="3" s="1"/>
  <c r="L52" i="3"/>
  <c r="R52" i="3" s="1"/>
  <c r="L30" i="3"/>
  <c r="R30" i="3" s="1"/>
  <c r="L23" i="3"/>
  <c r="R23" i="3" s="1"/>
  <c r="H18" i="3"/>
  <c r="N18" i="3" s="1"/>
  <c r="H277" i="3"/>
  <c r="N277" i="3" s="1"/>
  <c r="L248" i="3"/>
  <c r="R248" i="3" s="1"/>
  <c r="H221" i="3"/>
  <c r="N221" i="3" s="1"/>
  <c r="H305" i="3"/>
  <c r="N305" i="3" s="1"/>
  <c r="L280" i="3"/>
  <c r="R280" i="3" s="1"/>
  <c r="H263" i="3"/>
  <c r="N263" i="3" s="1"/>
  <c r="L237" i="3"/>
  <c r="R237" i="3" s="1"/>
  <c r="H227" i="3"/>
  <c r="N227" i="3" s="1"/>
  <c r="H220" i="3"/>
  <c r="N220" i="3" s="1"/>
  <c r="H200" i="3"/>
  <c r="N200" i="3" s="1"/>
  <c r="L199" i="3"/>
  <c r="R199" i="3" s="1"/>
  <c r="L102" i="3"/>
  <c r="R102" i="3" s="1"/>
  <c r="H93" i="3"/>
  <c r="N93" i="3" s="1"/>
  <c r="H41" i="3"/>
  <c r="N41" i="3" s="1"/>
  <c r="H14" i="3"/>
  <c r="N14" i="3" s="1"/>
  <c r="L283" i="3"/>
  <c r="R283" i="3" s="1"/>
  <c r="L246" i="3"/>
  <c r="R246" i="3" s="1"/>
  <c r="L174" i="3"/>
  <c r="R174" i="3" s="1"/>
  <c r="L166" i="3"/>
  <c r="R166" i="3" s="1"/>
  <c r="H48" i="3"/>
  <c r="N48" i="3" s="1"/>
  <c r="L21" i="3"/>
  <c r="R21" i="3" s="1"/>
  <c r="L353" i="3"/>
  <c r="R353" i="3" s="1"/>
  <c r="H266" i="3"/>
  <c r="N266" i="3" s="1"/>
  <c r="L208" i="3"/>
  <c r="R208" i="3" s="1"/>
  <c r="H127" i="3"/>
  <c r="N127" i="3" s="1"/>
  <c r="L67" i="3"/>
  <c r="R67" i="3" s="1"/>
  <c r="L61" i="3"/>
  <c r="R61" i="3" s="1"/>
  <c r="L34" i="3"/>
  <c r="R34" i="3" s="1"/>
  <c r="H16" i="3"/>
  <c r="N16" i="3" s="1"/>
  <c r="L313" i="3"/>
  <c r="R313" i="3" s="1"/>
  <c r="L295" i="3"/>
  <c r="R295" i="3" s="1"/>
  <c r="H280" i="3"/>
  <c r="N280" i="3" s="1"/>
  <c r="H199" i="3"/>
  <c r="N199" i="3" s="1"/>
  <c r="L165" i="3"/>
  <c r="R165" i="3" s="1"/>
  <c r="L162" i="3"/>
  <c r="R162" i="3" s="1"/>
  <c r="H126" i="3"/>
  <c r="N126" i="3" s="1"/>
  <c r="L110" i="3"/>
  <c r="R110" i="3" s="1"/>
  <c r="H98" i="3"/>
  <c r="N98" i="3" s="1"/>
  <c r="L79" i="3"/>
  <c r="R79" i="3" s="1"/>
  <c r="H63" i="3"/>
  <c r="N63" i="3" s="1"/>
  <c r="H36" i="3"/>
  <c r="N36" i="3" s="1"/>
  <c r="H2" i="3"/>
  <c r="N2" i="3" s="1"/>
  <c r="H260" i="3"/>
  <c r="N260" i="3" s="1"/>
  <c r="L252" i="3"/>
  <c r="R252" i="3" s="1"/>
  <c r="L168" i="3"/>
  <c r="R168" i="3" s="1"/>
  <c r="H311" i="3"/>
  <c r="N311" i="3" s="1"/>
  <c r="H297" i="3"/>
  <c r="N297" i="3" s="1"/>
  <c r="L284" i="3"/>
  <c r="R284" i="3" s="1"/>
  <c r="H272" i="3"/>
  <c r="N272" i="3" s="1"/>
  <c r="H250" i="3"/>
  <c r="N250" i="3" s="1"/>
  <c r="L231" i="3"/>
  <c r="R231" i="3" s="1"/>
  <c r="L191" i="3"/>
  <c r="R191" i="3" s="1"/>
  <c r="L188" i="3"/>
  <c r="R188" i="3" s="1"/>
  <c r="L88" i="3"/>
  <c r="R88" i="3" s="1"/>
  <c r="L82" i="3"/>
  <c r="R82" i="3" s="1"/>
  <c r="H35" i="3"/>
  <c r="N35" i="3" s="1"/>
  <c r="H26" i="3"/>
  <c r="N26" i="3" s="1"/>
  <c r="H3" i="3"/>
  <c r="N3" i="3" s="1"/>
  <c r="L292" i="3"/>
  <c r="R292" i="3" s="1"/>
  <c r="L268" i="3"/>
  <c r="R268" i="3" s="1"/>
  <c r="H253" i="3"/>
  <c r="N253" i="3" s="1"/>
  <c r="H229" i="3"/>
  <c r="N229" i="3" s="1"/>
  <c r="H195" i="3"/>
  <c r="N195" i="3" s="1"/>
  <c r="H186" i="3"/>
  <c r="N186" i="3" s="1"/>
  <c r="L151" i="3"/>
  <c r="R151" i="3" s="1"/>
  <c r="H128" i="3"/>
  <c r="N128" i="3" s="1"/>
  <c r="H92" i="3"/>
  <c r="N92" i="3" s="1"/>
  <c r="H328" i="3"/>
  <c r="N328" i="3" s="1"/>
  <c r="L315" i="3"/>
  <c r="R315" i="3" s="1"/>
  <c r="L275" i="3"/>
  <c r="R275" i="3" s="1"/>
  <c r="L257" i="3"/>
  <c r="R257" i="3" s="1"/>
  <c r="L195" i="3"/>
  <c r="R195" i="3" s="1"/>
  <c r="H165" i="3"/>
  <c r="N165" i="3" s="1"/>
  <c r="H64" i="3"/>
  <c r="N64" i="3" s="1"/>
  <c r="H37" i="3"/>
  <c r="N37" i="3" s="1"/>
  <c r="H331" i="3"/>
  <c r="N331" i="3" s="1"/>
  <c r="H298" i="3"/>
  <c r="N298" i="3" s="1"/>
  <c r="H152" i="3"/>
  <c r="N152" i="3" s="1"/>
  <c r="L131" i="3"/>
  <c r="R131" i="3" s="1"/>
  <c r="L113" i="3"/>
  <c r="R113" i="3" s="1"/>
  <c r="H88" i="3"/>
  <c r="N88" i="3" s="1"/>
  <c r="L86" i="3"/>
  <c r="R86" i="3" s="1"/>
  <c r="H82" i="3"/>
  <c r="N82" i="3" s="1"/>
  <c r="L55" i="3"/>
  <c r="R55" i="3" s="1"/>
  <c r="L37" i="3"/>
  <c r="R37" i="3" s="1"/>
  <c r="L310" i="3"/>
  <c r="R310" i="3" s="1"/>
  <c r="H269" i="3"/>
  <c r="N269" i="3" s="1"/>
  <c r="H231" i="3"/>
  <c r="N231" i="3" s="1"/>
  <c r="H212" i="3"/>
  <c r="N212" i="3" s="1"/>
  <c r="H206" i="3"/>
  <c r="N206" i="3" s="1"/>
  <c r="H279" i="3"/>
  <c r="N279" i="3" s="1"/>
  <c r="L273" i="3"/>
  <c r="R273" i="3" s="1"/>
  <c r="H238" i="3"/>
  <c r="N238" i="3" s="1"/>
  <c r="H198" i="3"/>
  <c r="N198" i="3" s="1"/>
  <c r="L184" i="3"/>
  <c r="R184" i="3" s="1"/>
  <c r="H177" i="3"/>
  <c r="N177" i="3" s="1"/>
  <c r="L175" i="3"/>
  <c r="R175" i="3" s="1"/>
  <c r="H170" i="3"/>
  <c r="N170" i="3" s="1"/>
  <c r="L121" i="3"/>
  <c r="R121" i="3" s="1"/>
  <c r="H101" i="3"/>
  <c r="N101" i="3" s="1"/>
  <c r="L73" i="3"/>
  <c r="R73" i="3" s="1"/>
  <c r="H66" i="3"/>
  <c r="N66" i="3" s="1"/>
  <c r="H53" i="3"/>
  <c r="N53" i="3" s="1"/>
  <c r="L33" i="3"/>
  <c r="R33" i="3" s="1"/>
  <c r="H353" i="3"/>
  <c r="N353" i="3" s="1"/>
  <c r="L334" i="3"/>
  <c r="R334" i="3" s="1"/>
  <c r="L305" i="3"/>
  <c r="R305" i="3" s="1"/>
  <c r="L287" i="3"/>
  <c r="R287" i="3" s="1"/>
  <c r="L250" i="3"/>
  <c r="R250" i="3" s="1"/>
  <c r="H219" i="3"/>
  <c r="N219" i="3" s="1"/>
  <c r="H192" i="3"/>
  <c r="N192" i="3" s="1"/>
  <c r="L190" i="3"/>
  <c r="R190" i="3" s="1"/>
  <c r="H176" i="3"/>
  <c r="N176" i="3" s="1"/>
  <c r="L133" i="3"/>
  <c r="R133" i="3" s="1"/>
  <c r="H96" i="3"/>
  <c r="N96" i="3" s="1"/>
  <c r="H67" i="3"/>
  <c r="N67" i="3" s="1"/>
  <c r="L38" i="3"/>
  <c r="R38" i="3" s="1"/>
  <c r="L35" i="3"/>
  <c r="R35" i="3" s="1"/>
  <c r="L32" i="3"/>
  <c r="R32" i="3" s="1"/>
  <c r="L26" i="3"/>
  <c r="R26" i="3" s="1"/>
  <c r="L355" i="3"/>
  <c r="R355" i="3" s="1"/>
  <c r="L319" i="3"/>
  <c r="R319" i="3" s="1"/>
  <c r="L291" i="3"/>
  <c r="R291" i="3" s="1"/>
  <c r="L173" i="3"/>
  <c r="R173" i="3" s="1"/>
  <c r="H168" i="3"/>
  <c r="N168" i="3" s="1"/>
  <c r="H138" i="3"/>
  <c r="N138" i="3" s="1"/>
  <c r="H77" i="3"/>
  <c r="N77" i="3" s="1"/>
  <c r="H68" i="3"/>
  <c r="N68" i="3" s="1"/>
  <c r="H12" i="3"/>
  <c r="N12" i="3" s="1"/>
  <c r="H164" i="3"/>
  <c r="N164" i="3" s="1"/>
  <c r="H149" i="3"/>
  <c r="N149" i="3" s="1"/>
  <c r="H134" i="3"/>
  <c r="N134" i="3" s="1"/>
  <c r="L43" i="3"/>
  <c r="R43" i="3" s="1"/>
  <c r="L204" i="3"/>
  <c r="R204" i="3" s="1"/>
  <c r="L172" i="3"/>
  <c r="R172" i="3" s="1"/>
  <c r="H327" i="3"/>
  <c r="N327" i="3" s="1"/>
  <c r="H320" i="3"/>
  <c r="N320" i="3" s="1"/>
  <c r="L288" i="3"/>
  <c r="R288" i="3" s="1"/>
  <c r="H283" i="3"/>
  <c r="N283" i="3" s="1"/>
  <c r="L243" i="3"/>
  <c r="R243" i="3" s="1"/>
  <c r="L203" i="3"/>
  <c r="R203" i="3" s="1"/>
  <c r="L194" i="3"/>
  <c r="R194" i="3" s="1"/>
  <c r="H190" i="3"/>
  <c r="N190" i="3" s="1"/>
  <c r="H187" i="3"/>
  <c r="N187" i="3" s="1"/>
  <c r="L182" i="3"/>
  <c r="R182" i="3" s="1"/>
  <c r="L98" i="3"/>
  <c r="R98" i="3" s="1"/>
  <c r="H62" i="3"/>
  <c r="N62" i="3" s="1"/>
  <c r="L11" i="3"/>
  <c r="R11" i="3" s="1"/>
  <c r="L343" i="3"/>
  <c r="R343" i="3" s="1"/>
  <c r="L279" i="3"/>
  <c r="R279" i="3" s="1"/>
  <c r="L70" i="3"/>
  <c r="R70" i="3" s="1"/>
  <c r="L322" i="3"/>
  <c r="R322" i="3" s="1"/>
  <c r="H307" i="3"/>
  <c r="N307" i="3" s="1"/>
  <c r="H293" i="3"/>
  <c r="N293" i="3" s="1"/>
  <c r="L262" i="3"/>
  <c r="R262" i="3" s="1"/>
  <c r="L241" i="3"/>
  <c r="R241" i="3" s="1"/>
  <c r="L139" i="3"/>
  <c r="R139" i="3" s="1"/>
  <c r="L136" i="3"/>
  <c r="R136" i="3" s="1"/>
  <c r="H106" i="3"/>
  <c r="N106" i="3" s="1"/>
  <c r="L90" i="3"/>
  <c r="R90" i="3" s="1"/>
  <c r="L40" i="3"/>
  <c r="R40" i="3" s="1"/>
  <c r="L13" i="3"/>
  <c r="R13" i="3" s="1"/>
  <c r="L352" i="3"/>
  <c r="R352" i="3" s="1"/>
  <c r="L225" i="3"/>
  <c r="R225" i="3" s="1"/>
  <c r="H184" i="3"/>
  <c r="N184" i="3" s="1"/>
  <c r="H137" i="3"/>
  <c r="N137" i="3" s="1"/>
  <c r="H121" i="3"/>
  <c r="N121" i="3" s="1"/>
  <c r="H105" i="3"/>
  <c r="N105" i="3" s="1"/>
  <c r="H33" i="3"/>
  <c r="N33" i="3" s="1"/>
  <c r="L8" i="3"/>
  <c r="R8" i="3" s="1"/>
  <c r="H340" i="3"/>
  <c r="N340" i="3" s="1"/>
  <c r="L325" i="3"/>
  <c r="R325" i="3" s="1"/>
  <c r="L321" i="3"/>
  <c r="R321" i="3" s="1"/>
  <c r="H251" i="3"/>
  <c r="N251" i="3" s="1"/>
  <c r="L207" i="3"/>
  <c r="R207" i="3" s="1"/>
  <c r="H167" i="3"/>
  <c r="N167" i="3" s="1"/>
  <c r="L348" i="3"/>
  <c r="R348" i="3" s="1"/>
  <c r="L317" i="3"/>
  <c r="R317" i="3" s="1"/>
  <c r="H230" i="3"/>
  <c r="N230" i="3" s="1"/>
  <c r="L215" i="3"/>
  <c r="R215" i="3" s="1"/>
  <c r="L209" i="3"/>
  <c r="R209" i="3" s="1"/>
  <c r="L124" i="3"/>
  <c r="R124" i="3" s="1"/>
  <c r="H120" i="3"/>
  <c r="N120" i="3" s="1"/>
  <c r="L46" i="3"/>
  <c r="R46" i="3" s="1"/>
  <c r="H355" i="3"/>
  <c r="N355" i="3" s="1"/>
  <c r="L330" i="3"/>
  <c r="R330" i="3" s="1"/>
  <c r="H326" i="3"/>
  <c r="N326" i="3" s="1"/>
  <c r="L223" i="3"/>
  <c r="R223" i="3" s="1"/>
  <c r="L220" i="3"/>
  <c r="R220" i="3" s="1"/>
  <c r="L205" i="3"/>
  <c r="R205" i="3" s="1"/>
  <c r="H143" i="3"/>
  <c r="N143" i="3" s="1"/>
  <c r="L177" i="3"/>
  <c r="R177" i="3" s="1"/>
  <c r="H169" i="3"/>
  <c r="N169" i="3" s="1"/>
  <c r="H147" i="3"/>
  <c r="N147" i="3" s="1"/>
  <c r="H65" i="3"/>
  <c r="N65" i="3" s="1"/>
  <c r="H299" i="3"/>
  <c r="N299" i="3" s="1"/>
  <c r="L286" i="3"/>
  <c r="R286" i="3" s="1"/>
  <c r="H274" i="3"/>
  <c r="N274" i="3" s="1"/>
  <c r="H244" i="3"/>
  <c r="N244" i="3" s="1"/>
  <c r="H225" i="3"/>
  <c r="N225" i="3" s="1"/>
  <c r="L216" i="3"/>
  <c r="R216" i="3" s="1"/>
  <c r="L210" i="3"/>
  <c r="R210" i="3" s="1"/>
  <c r="H156" i="3"/>
  <c r="N156" i="3" s="1"/>
  <c r="L117" i="3"/>
  <c r="R117" i="3" s="1"/>
  <c r="L50" i="3"/>
  <c r="R50" i="3" s="1"/>
  <c r="L345" i="3"/>
  <c r="R345" i="3" s="1"/>
  <c r="L336" i="3"/>
  <c r="R336" i="3" s="1"/>
  <c r="L303" i="3"/>
  <c r="R303" i="3" s="1"/>
  <c r="H209" i="3"/>
  <c r="N209" i="3" s="1"/>
  <c r="L189" i="3"/>
  <c r="R189" i="3" s="1"/>
  <c r="H159" i="3"/>
  <c r="N159" i="3" s="1"/>
  <c r="L150" i="3"/>
  <c r="R150" i="3" s="1"/>
  <c r="L74" i="3"/>
  <c r="R74" i="3" s="1"/>
  <c r="H58" i="3"/>
  <c r="N58" i="3" s="1"/>
  <c r="L49" i="3"/>
  <c r="R49" i="3" s="1"/>
  <c r="H25" i="3"/>
  <c r="N25" i="3" s="1"/>
  <c r="H11" i="3"/>
  <c r="N11" i="3" s="1"/>
  <c r="H309" i="3"/>
  <c r="N309" i="3" s="1"/>
  <c r="L274" i="3"/>
  <c r="R274" i="3" s="1"/>
  <c r="H255" i="3"/>
  <c r="N255" i="3" s="1"/>
  <c r="H239" i="3"/>
  <c r="N239" i="3" s="1"/>
  <c r="H343" i="3"/>
  <c r="N343" i="3" s="1"/>
  <c r="L306" i="3"/>
  <c r="R306" i="3" s="1"/>
  <c r="L294" i="3"/>
  <c r="R294" i="3" s="1"/>
  <c r="H287" i="3"/>
  <c r="N287" i="3" s="1"/>
  <c r="H242" i="3"/>
  <c r="N242" i="3" s="1"/>
  <c r="H151" i="3"/>
  <c r="N151" i="3" s="1"/>
  <c r="H97" i="3"/>
  <c r="N97" i="3" s="1"/>
  <c r="L94" i="3"/>
  <c r="R94" i="3" s="1"/>
  <c r="H75" i="3"/>
  <c r="N75" i="3" s="1"/>
  <c r="L63" i="3"/>
  <c r="R63" i="3" s="1"/>
  <c r="L349" i="3"/>
  <c r="R349" i="3" s="1"/>
  <c r="L347" i="3"/>
  <c r="R347" i="3" s="1"/>
  <c r="H249" i="3"/>
  <c r="N249" i="3" s="1"/>
  <c r="H216" i="3"/>
  <c r="N216" i="3" s="1"/>
  <c r="L170" i="3"/>
  <c r="R170" i="3" s="1"/>
  <c r="L120" i="3"/>
  <c r="R120" i="3" s="1"/>
  <c r="H104" i="3"/>
  <c r="N104" i="3" s="1"/>
  <c r="L57" i="3"/>
  <c r="R57" i="3" s="1"/>
  <c r="H44" i="3"/>
  <c r="N44" i="3" s="1"/>
  <c r="L14" i="3"/>
  <c r="R14" i="3" s="1"/>
  <c r="L346" i="3"/>
  <c r="R346" i="3" s="1"/>
  <c r="H318" i="3"/>
  <c r="N318" i="3" s="1"/>
  <c r="H289" i="3"/>
  <c r="N289" i="3" s="1"/>
  <c r="H281" i="3"/>
  <c r="N281" i="3" s="1"/>
  <c r="L267" i="3"/>
  <c r="R267" i="3" s="1"/>
  <c r="H240" i="3"/>
  <c r="N240" i="3" s="1"/>
  <c r="H232" i="3"/>
  <c r="N232" i="3" s="1"/>
  <c r="L226" i="3"/>
  <c r="R226" i="3" s="1"/>
  <c r="H183" i="3"/>
  <c r="N183" i="3" s="1"/>
  <c r="H150" i="3"/>
  <c r="N150" i="3" s="1"/>
  <c r="L107" i="3"/>
  <c r="R107" i="3" s="1"/>
  <c r="L76" i="3"/>
  <c r="R76" i="3" s="1"/>
  <c r="L31" i="3"/>
  <c r="R31" i="3" s="1"/>
  <c r="L24" i="3"/>
  <c r="R24" i="3" s="1"/>
  <c r="N357" i="3" l="1"/>
  <c r="R357" i="3"/>
  <c r="J150" i="3"/>
  <c r="P150" i="3" s="1"/>
  <c r="J183" i="3"/>
  <c r="P183" i="3" s="1"/>
  <c r="J232" i="3"/>
  <c r="P232" i="3" s="1"/>
  <c r="J318" i="3"/>
  <c r="P318" i="3" s="1"/>
  <c r="J287" i="3"/>
  <c r="P287" i="3" s="1"/>
  <c r="J309" i="3"/>
  <c r="P309" i="3" s="1"/>
  <c r="J159" i="3"/>
  <c r="P159" i="3" s="1"/>
  <c r="J225" i="3"/>
  <c r="P225" i="3" s="1"/>
  <c r="J244" i="3"/>
  <c r="P244" i="3" s="1"/>
  <c r="J307" i="3"/>
  <c r="P307" i="3" s="1"/>
  <c r="J187" i="3"/>
  <c r="P187" i="3" s="1"/>
  <c r="J283" i="3"/>
  <c r="P283" i="3" s="1"/>
  <c r="J96" i="3"/>
  <c r="P96" i="3" s="1"/>
  <c r="J176" i="3"/>
  <c r="P176" i="3" s="1"/>
  <c r="J353" i="3"/>
  <c r="P353" i="3" s="1"/>
  <c r="J53" i="3"/>
  <c r="P53" i="3" s="1"/>
  <c r="J66" i="3"/>
  <c r="P66" i="3" s="1"/>
  <c r="J198" i="3"/>
  <c r="P198" i="3" s="1"/>
  <c r="J238" i="3"/>
  <c r="P238" i="3" s="1"/>
  <c r="J279" i="3"/>
  <c r="P279" i="3" s="1"/>
  <c r="J206" i="3"/>
  <c r="P206" i="3" s="1"/>
  <c r="J231" i="3"/>
  <c r="P231" i="3" s="1"/>
  <c r="J82" i="3"/>
  <c r="P82" i="3" s="1"/>
  <c r="J88" i="3"/>
  <c r="P88" i="3" s="1"/>
  <c r="J195" i="3"/>
  <c r="P195" i="3" s="1"/>
  <c r="J3" i="3"/>
  <c r="P3" i="3" s="1"/>
  <c r="J35" i="3"/>
  <c r="P35" i="3" s="1"/>
  <c r="J2" i="3"/>
  <c r="P2" i="3" s="1"/>
  <c r="J280" i="3"/>
  <c r="P280" i="3" s="1"/>
  <c r="J127" i="3"/>
  <c r="P127" i="3" s="1"/>
  <c r="J266" i="3"/>
  <c r="P266" i="3" s="1"/>
  <c r="J14" i="3"/>
  <c r="P14" i="3" s="1"/>
  <c r="J93" i="3"/>
  <c r="P93" i="3" s="1"/>
  <c r="J200" i="3"/>
  <c r="P200" i="3" s="1"/>
  <c r="J350" i="3"/>
  <c r="P350" i="3" s="1"/>
  <c r="J86" i="3"/>
  <c r="P86" i="3" s="1"/>
  <c r="J347" i="3"/>
  <c r="P347" i="3" s="1"/>
  <c r="J194" i="3"/>
  <c r="P194" i="3" s="1"/>
  <c r="J264" i="3"/>
  <c r="P264" i="3" s="1"/>
  <c r="J122" i="3"/>
  <c r="P122" i="3" s="1"/>
  <c r="J146" i="3"/>
  <c r="P146" i="3" s="1"/>
  <c r="J136" i="3"/>
  <c r="P136" i="3" s="1"/>
  <c r="J125" i="3"/>
  <c r="P125" i="3" s="1"/>
  <c r="J356" i="3"/>
  <c r="P356" i="3" s="1"/>
  <c r="J59" i="3"/>
  <c r="P59" i="3" s="1"/>
  <c r="J84" i="3"/>
  <c r="P84" i="3" s="1"/>
  <c r="J89" i="3"/>
  <c r="P89" i="3" s="1"/>
  <c r="J315" i="3"/>
  <c r="P315" i="3" s="1"/>
  <c r="J342" i="3"/>
  <c r="P342" i="3" s="1"/>
  <c r="J32" i="3"/>
  <c r="P32" i="3" s="1"/>
  <c r="J258" i="3"/>
  <c r="P258" i="3" s="1"/>
  <c r="J91" i="3"/>
  <c r="P91" i="3" s="1"/>
  <c r="J237" i="3"/>
  <c r="P237" i="3" s="1"/>
  <c r="J218" i="3"/>
  <c r="P218" i="3" s="1"/>
  <c r="J28" i="3"/>
  <c r="P28" i="3" s="1"/>
  <c r="J262" i="3"/>
  <c r="P262" i="3" s="1"/>
  <c r="J346" i="3"/>
  <c r="P346" i="3" s="1"/>
  <c r="J316" i="3"/>
  <c r="P316" i="3" s="1"/>
  <c r="J7" i="3"/>
  <c r="P7" i="3" s="1"/>
  <c r="J302" i="3"/>
  <c r="P302" i="3" s="1"/>
  <c r="J39" i="3"/>
  <c r="P39" i="3" s="1"/>
  <c r="J303" i="3"/>
  <c r="P303" i="3" s="1"/>
  <c r="J210" i="3"/>
  <c r="P210" i="3" s="1"/>
  <c r="J6" i="3"/>
  <c r="P6" i="3" s="1"/>
  <c r="J162" i="3"/>
  <c r="P162" i="3" s="1"/>
  <c r="J42" i="3"/>
  <c r="P42" i="3" s="1"/>
  <c r="J278" i="3"/>
  <c r="P278" i="3" s="1"/>
  <c r="J29" i="3"/>
  <c r="P29" i="3" s="1"/>
  <c r="J15" i="3"/>
  <c r="P15" i="3" s="1"/>
  <c r="J8" i="3"/>
  <c r="P8" i="3" s="1"/>
  <c r="J55" i="3"/>
  <c r="P55" i="3" s="1"/>
  <c r="J113" i="3"/>
  <c r="P113" i="3" s="1"/>
  <c r="J131" i="3"/>
  <c r="P131" i="3" s="1"/>
  <c r="J282" i="3"/>
  <c r="P282" i="3" s="1"/>
  <c r="J160" i="3"/>
  <c r="P160" i="3" s="1"/>
  <c r="J295" i="3"/>
  <c r="P295" i="3" s="1"/>
  <c r="J20" i="3"/>
  <c r="P20" i="3" s="1"/>
  <c r="J179" i="3"/>
  <c r="P179" i="3" s="1"/>
  <c r="J158" i="3"/>
  <c r="P158" i="3" s="1"/>
  <c r="J44" i="3"/>
  <c r="P44" i="3" s="1"/>
  <c r="J104" i="3"/>
  <c r="P104" i="3" s="1"/>
  <c r="J75" i="3"/>
  <c r="P75" i="3" s="1"/>
  <c r="J11" i="3"/>
  <c r="P11" i="3" s="1"/>
  <c r="J58" i="3"/>
  <c r="P58" i="3" s="1"/>
  <c r="J209" i="3"/>
  <c r="P209" i="3" s="1"/>
  <c r="J169" i="3"/>
  <c r="P169" i="3" s="1"/>
  <c r="J326" i="3"/>
  <c r="P326" i="3" s="1"/>
  <c r="J121" i="3"/>
  <c r="P121" i="3" s="1"/>
  <c r="J137" i="3"/>
  <c r="P137" i="3" s="1"/>
  <c r="J320" i="3"/>
  <c r="P320" i="3" s="1"/>
  <c r="J134" i="3"/>
  <c r="P134" i="3" s="1"/>
  <c r="J164" i="3"/>
  <c r="P164" i="3" s="1"/>
  <c r="J68" i="3"/>
  <c r="P68" i="3" s="1"/>
  <c r="J138" i="3"/>
  <c r="P138" i="3" s="1"/>
  <c r="K2" i="3"/>
  <c r="Q2" i="3" s="1"/>
  <c r="J331" i="3"/>
  <c r="P331" i="3" s="1"/>
  <c r="J37" i="3"/>
  <c r="P37" i="3" s="1"/>
  <c r="J64" i="3"/>
  <c r="P64" i="3" s="1"/>
  <c r="J229" i="3"/>
  <c r="P229" i="3" s="1"/>
  <c r="J253" i="3"/>
  <c r="P253" i="3" s="1"/>
  <c r="J272" i="3"/>
  <c r="P272" i="3" s="1"/>
  <c r="J297" i="3"/>
  <c r="P297" i="3" s="1"/>
  <c r="J36" i="3"/>
  <c r="P36" i="3" s="1"/>
  <c r="J199" i="3"/>
  <c r="P199" i="3" s="1"/>
  <c r="J16" i="3"/>
  <c r="P16" i="3" s="1"/>
  <c r="J306" i="3"/>
  <c r="P306" i="3" s="1"/>
  <c r="J95" i="3"/>
  <c r="P95" i="3" s="1"/>
  <c r="J336" i="3"/>
  <c r="P336" i="3" s="1"/>
  <c r="J275" i="3"/>
  <c r="P275" i="3" s="1"/>
  <c r="J85" i="3"/>
  <c r="P85" i="3" s="1"/>
  <c r="J140" i="3"/>
  <c r="P140" i="3" s="1"/>
  <c r="J351" i="3"/>
  <c r="P351" i="3" s="1"/>
  <c r="J56" i="3"/>
  <c r="P56" i="3" s="1"/>
  <c r="J117" i="3"/>
  <c r="P117" i="3" s="1"/>
  <c r="J148" i="3"/>
  <c r="P148" i="3" s="1"/>
  <c r="J344" i="3"/>
  <c r="P344" i="3" s="1"/>
  <c r="J118" i="3"/>
  <c r="P118" i="3" s="1"/>
  <c r="J224" i="3"/>
  <c r="P224" i="3" s="1"/>
  <c r="J5" i="3"/>
  <c r="P5" i="3" s="1"/>
  <c r="J322" i="3"/>
  <c r="P322" i="3" s="1"/>
  <c r="J234" i="3"/>
  <c r="P234" i="3" s="1"/>
  <c r="J191" i="3"/>
  <c r="P191" i="3" s="1"/>
  <c r="J153" i="3"/>
  <c r="P153" i="3" s="1"/>
  <c r="J256" i="3"/>
  <c r="P256" i="3" s="1"/>
  <c r="J345" i="3"/>
  <c r="P345" i="3" s="1"/>
  <c r="J34" i="3"/>
  <c r="P34" i="3" s="1"/>
  <c r="J57" i="3"/>
  <c r="P57" i="3" s="1"/>
  <c r="J54" i="3"/>
  <c r="P54" i="3" s="1"/>
  <c r="J94" i="3"/>
  <c r="P94" i="3" s="1"/>
  <c r="J222" i="3"/>
  <c r="P222" i="3" s="1"/>
  <c r="J50" i="3"/>
  <c r="P50" i="3" s="1"/>
  <c r="J245" i="3"/>
  <c r="P245" i="3" s="1"/>
  <c r="J142" i="3"/>
  <c r="P142" i="3" s="1"/>
  <c r="J246" i="3"/>
  <c r="P246" i="3" s="1"/>
  <c r="J285" i="3"/>
  <c r="P285" i="3" s="1"/>
  <c r="J188" i="3"/>
  <c r="P188" i="3" s="1"/>
  <c r="J79" i="3"/>
  <c r="P79" i="3" s="1"/>
  <c r="J116" i="3"/>
  <c r="P116" i="3" s="1"/>
  <c r="J337" i="3"/>
  <c r="P337" i="3" s="1"/>
  <c r="J247" i="3"/>
  <c r="P247" i="3" s="1"/>
  <c r="J27" i="3"/>
  <c r="P27" i="3" s="1"/>
  <c r="J178" i="3"/>
  <c r="P178" i="3" s="1"/>
  <c r="J321" i="3"/>
  <c r="P321" i="3" s="1"/>
  <c r="J60" i="3"/>
  <c r="P60" i="3" s="1"/>
  <c r="J163" i="3"/>
  <c r="P163" i="3" s="1"/>
  <c r="J174" i="3"/>
  <c r="P174" i="3" s="1"/>
  <c r="J193" i="3"/>
  <c r="P193" i="3" s="1"/>
  <c r="J323" i="3"/>
  <c r="P323" i="3" s="1"/>
  <c r="J171" i="3"/>
  <c r="P171" i="3" s="1"/>
  <c r="J19" i="3"/>
  <c r="P19" i="3" s="1"/>
  <c r="J172" i="3"/>
  <c r="P172" i="3" s="1"/>
  <c r="J157" i="3"/>
  <c r="P157" i="3" s="1"/>
  <c r="J111" i="3"/>
  <c r="P111" i="3" s="1"/>
  <c r="J308" i="3"/>
  <c r="P308" i="3" s="1"/>
  <c r="J180" i="3"/>
  <c r="P180" i="3" s="1"/>
  <c r="J217" i="3"/>
  <c r="P217" i="3" s="1"/>
  <c r="J73" i="3"/>
  <c r="P73" i="3" s="1"/>
  <c r="J124" i="3"/>
  <c r="P124" i="3" s="1"/>
  <c r="J202" i="3"/>
  <c r="P202" i="3" s="1"/>
  <c r="J240" i="3"/>
  <c r="P240" i="3" s="1"/>
  <c r="J216" i="3"/>
  <c r="P216" i="3" s="1"/>
  <c r="J97" i="3"/>
  <c r="P97" i="3" s="1"/>
  <c r="J242" i="3"/>
  <c r="P242" i="3" s="1"/>
  <c r="J343" i="3"/>
  <c r="P343" i="3" s="1"/>
  <c r="J239" i="3"/>
  <c r="P239" i="3" s="1"/>
  <c r="J255" i="3"/>
  <c r="P255" i="3" s="1"/>
  <c r="J25" i="3"/>
  <c r="P25" i="3" s="1"/>
  <c r="J156" i="3"/>
  <c r="P156" i="3" s="1"/>
  <c r="J65" i="3"/>
  <c r="P65" i="3" s="1"/>
  <c r="J143" i="3"/>
  <c r="P143" i="3" s="1"/>
  <c r="J120" i="3"/>
  <c r="P120" i="3" s="1"/>
  <c r="J230" i="3"/>
  <c r="P230" i="3" s="1"/>
  <c r="J167" i="3"/>
  <c r="P167" i="3" s="1"/>
  <c r="J340" i="3"/>
  <c r="P340" i="3" s="1"/>
  <c r="J33" i="3"/>
  <c r="P33" i="3" s="1"/>
  <c r="J190" i="3"/>
  <c r="P190" i="3" s="1"/>
  <c r="J77" i="3"/>
  <c r="P77" i="3" s="1"/>
  <c r="J168" i="3"/>
  <c r="P168" i="3" s="1"/>
  <c r="J67" i="3"/>
  <c r="P67" i="3" s="1"/>
  <c r="J192" i="3"/>
  <c r="P192" i="3" s="1"/>
  <c r="J170" i="3"/>
  <c r="P170" i="3" s="1"/>
  <c r="J177" i="3"/>
  <c r="P177" i="3" s="1"/>
  <c r="J165" i="3"/>
  <c r="P165" i="3" s="1"/>
  <c r="J186" i="3"/>
  <c r="P186" i="3" s="1"/>
  <c r="J250" i="3"/>
  <c r="P250" i="3" s="1"/>
  <c r="J311" i="3"/>
  <c r="P311" i="3" s="1"/>
  <c r="J126" i="3"/>
  <c r="P126" i="3" s="1"/>
  <c r="J41" i="3"/>
  <c r="P41" i="3" s="1"/>
  <c r="J220" i="3"/>
  <c r="P220" i="3" s="1"/>
  <c r="J227" i="3"/>
  <c r="P227" i="3" s="1"/>
  <c r="J221" i="3"/>
  <c r="P221" i="3" s="1"/>
  <c r="J18" i="3"/>
  <c r="P18" i="3" s="1"/>
  <c r="J4" i="3"/>
  <c r="P4" i="3" s="1"/>
  <c r="J52" i="3"/>
  <c r="P52" i="3" s="1"/>
  <c r="J352" i="3"/>
  <c r="P352" i="3" s="1"/>
  <c r="J100" i="3"/>
  <c r="P100" i="3" s="1"/>
  <c r="J115" i="3"/>
  <c r="P115" i="3" s="1"/>
  <c r="J110" i="3"/>
  <c r="P110" i="3" s="1"/>
  <c r="J141" i="3"/>
  <c r="P141" i="3" s="1"/>
  <c r="J78" i="3"/>
  <c r="P78" i="3" s="1"/>
  <c r="J211" i="3"/>
  <c r="P211" i="3" s="1"/>
  <c r="J201" i="3"/>
  <c r="P201" i="3" s="1"/>
  <c r="J228" i="3"/>
  <c r="P228" i="3" s="1"/>
  <c r="J286" i="3"/>
  <c r="P286" i="3" s="1"/>
  <c r="J296" i="3"/>
  <c r="P296" i="3" s="1"/>
  <c r="J304" i="3"/>
  <c r="P304" i="3" s="1"/>
  <c r="J72" i="3"/>
  <c r="P72" i="3" s="1"/>
  <c r="J155" i="3"/>
  <c r="P155" i="3" s="1"/>
  <c r="J205" i="3"/>
  <c r="P205" i="3" s="1"/>
  <c r="J213" i="3"/>
  <c r="P213" i="3" s="1"/>
  <c r="J114" i="3"/>
  <c r="P114" i="3" s="1"/>
  <c r="J166" i="3"/>
  <c r="P166" i="3" s="1"/>
  <c r="J349" i="3"/>
  <c r="P349" i="3" s="1"/>
  <c r="J252" i="3"/>
  <c r="P252" i="3" s="1"/>
  <c r="J119" i="3"/>
  <c r="P119" i="3" s="1"/>
  <c r="J291" i="3"/>
  <c r="P291" i="3" s="1"/>
  <c r="J329" i="3"/>
  <c r="P329" i="3" s="1"/>
  <c r="J265" i="3"/>
  <c r="P265" i="3" s="1"/>
  <c r="J330" i="3"/>
  <c r="P330" i="3" s="1"/>
  <c r="J161" i="3"/>
  <c r="P161" i="3" s="1"/>
  <c r="J214" i="3"/>
  <c r="P214" i="3" s="1"/>
  <c r="J135" i="3"/>
  <c r="P135" i="3" s="1"/>
  <c r="J80" i="3"/>
  <c r="P80" i="3" s="1"/>
  <c r="J173" i="3"/>
  <c r="P173" i="3" s="1"/>
  <c r="J276" i="3"/>
  <c r="P276" i="3" s="1"/>
  <c r="J204" i="3"/>
  <c r="P204" i="3" s="1"/>
  <c r="J261" i="3"/>
  <c r="P261" i="3" s="1"/>
  <c r="J290" i="3"/>
  <c r="P290" i="3" s="1"/>
  <c r="J154" i="3"/>
  <c r="P154" i="3" s="1"/>
  <c r="J226" i="3"/>
  <c r="P226" i="3" s="1"/>
  <c r="J233" i="3"/>
  <c r="P233" i="3" s="1"/>
  <c r="J243" i="3"/>
  <c r="P243" i="3" s="1"/>
  <c r="J43" i="3"/>
  <c r="P43" i="3" s="1"/>
  <c r="J189" i="3"/>
  <c r="P189" i="3" s="1"/>
  <c r="J132" i="3"/>
  <c r="P132" i="3" s="1"/>
  <c r="J241" i="3"/>
  <c r="P241" i="3" s="1"/>
  <c r="J133" i="3"/>
  <c r="P133" i="3" s="1"/>
  <c r="J23" i="3"/>
  <c r="P23" i="3" s="1"/>
  <c r="J30" i="3"/>
  <c r="P30" i="3" s="1"/>
  <c r="J49" i="3"/>
  <c r="P49" i="3" s="1"/>
  <c r="J270" i="3"/>
  <c r="P270" i="3" s="1"/>
  <c r="J267" i="3"/>
  <c r="P267" i="3" s="1"/>
  <c r="J123" i="3"/>
  <c r="P123" i="3" s="1"/>
  <c r="J196" i="3"/>
  <c r="P196" i="3" s="1"/>
  <c r="J354" i="3"/>
  <c r="P354" i="3" s="1"/>
  <c r="J273" i="3"/>
  <c r="P273" i="3" s="1"/>
  <c r="J102" i="3"/>
  <c r="P102" i="3" s="1"/>
  <c r="J61" i="3"/>
  <c r="P61" i="3" s="1"/>
  <c r="J139" i="3"/>
  <c r="P139" i="3" s="1"/>
  <c r="J319" i="3"/>
  <c r="P319" i="3" s="1"/>
  <c r="J70" i="3"/>
  <c r="P70" i="3" s="1"/>
  <c r="J292" i="3"/>
  <c r="P292" i="3" s="1"/>
  <c r="J301" i="3"/>
  <c r="P301" i="3" s="1"/>
  <c r="J284" i="3"/>
  <c r="P284" i="3" s="1"/>
  <c r="J281" i="3"/>
  <c r="P281" i="3" s="1"/>
  <c r="J289" i="3"/>
  <c r="P289" i="3" s="1"/>
  <c r="J249" i="3"/>
  <c r="P249" i="3" s="1"/>
  <c r="J151" i="3"/>
  <c r="P151" i="3" s="1"/>
  <c r="J274" i="3"/>
  <c r="P274" i="3" s="1"/>
  <c r="J299" i="3"/>
  <c r="P299" i="3" s="1"/>
  <c r="J147" i="3"/>
  <c r="P147" i="3" s="1"/>
  <c r="J355" i="3"/>
  <c r="P355" i="3" s="1"/>
  <c r="J251" i="3"/>
  <c r="P251" i="3" s="1"/>
  <c r="J105" i="3"/>
  <c r="P105" i="3" s="1"/>
  <c r="J184" i="3"/>
  <c r="P184" i="3" s="1"/>
  <c r="J106" i="3"/>
  <c r="P106" i="3" s="1"/>
  <c r="J293" i="3"/>
  <c r="P293" i="3" s="1"/>
  <c r="J62" i="3"/>
  <c r="P62" i="3" s="1"/>
  <c r="J327" i="3"/>
  <c r="P327" i="3" s="1"/>
  <c r="J149" i="3"/>
  <c r="P149" i="3" s="1"/>
  <c r="J12" i="3"/>
  <c r="P12" i="3" s="1"/>
  <c r="J219" i="3"/>
  <c r="P219" i="3" s="1"/>
  <c r="J101" i="3"/>
  <c r="P101" i="3" s="1"/>
  <c r="J212" i="3"/>
  <c r="P212" i="3" s="1"/>
  <c r="J269" i="3"/>
  <c r="P269" i="3" s="1"/>
  <c r="J152" i="3"/>
  <c r="P152" i="3" s="1"/>
  <c r="J298" i="3"/>
  <c r="P298" i="3" s="1"/>
  <c r="J328" i="3"/>
  <c r="P328" i="3" s="1"/>
  <c r="J92" i="3"/>
  <c r="P92" i="3" s="1"/>
  <c r="J128" i="3"/>
  <c r="P128" i="3" s="1"/>
  <c r="J26" i="3"/>
  <c r="P26" i="3" s="1"/>
  <c r="J260" i="3"/>
  <c r="P260" i="3" s="1"/>
  <c r="J63" i="3"/>
  <c r="P63" i="3" s="1"/>
  <c r="J98" i="3"/>
  <c r="P98" i="3" s="1"/>
  <c r="J48" i="3"/>
  <c r="P48" i="3" s="1"/>
  <c r="J263" i="3"/>
  <c r="P263" i="3" s="1"/>
  <c r="J305" i="3"/>
  <c r="P305" i="3" s="1"/>
  <c r="J277" i="3"/>
  <c r="P277" i="3" s="1"/>
  <c r="J76" i="3"/>
  <c r="P76" i="3" s="1"/>
  <c r="J145" i="3"/>
  <c r="P145" i="3" s="1"/>
  <c r="J294" i="3"/>
  <c r="P294" i="3" s="1"/>
  <c r="J313" i="3"/>
  <c r="P313" i="3" s="1"/>
  <c r="J71" i="3"/>
  <c r="P71" i="3" s="1"/>
  <c r="J332" i="3"/>
  <c r="P332" i="3" s="1"/>
  <c r="J17" i="3"/>
  <c r="P17" i="3" s="1"/>
  <c r="J257" i="3"/>
  <c r="P257" i="3" s="1"/>
  <c r="J45" i="3"/>
  <c r="P45" i="3" s="1"/>
  <c r="J317" i="3"/>
  <c r="P317" i="3" s="1"/>
  <c r="J325" i="3"/>
  <c r="P325" i="3" s="1"/>
  <c r="J9" i="3"/>
  <c r="P9" i="3" s="1"/>
  <c r="J24" i="3"/>
  <c r="P24" i="3" s="1"/>
  <c r="J10" i="3"/>
  <c r="P10" i="3" s="1"/>
  <c r="J223" i="3"/>
  <c r="P223" i="3" s="1"/>
  <c r="J334" i="3"/>
  <c r="P334" i="3" s="1"/>
  <c r="J197" i="3"/>
  <c r="P197" i="3" s="1"/>
  <c r="J112" i="3"/>
  <c r="P112" i="3" s="1"/>
  <c r="J185" i="3"/>
  <c r="P185" i="3" s="1"/>
  <c r="J40" i="3"/>
  <c r="P40" i="3" s="1"/>
  <c r="J81" i="3"/>
  <c r="P81" i="3" s="1"/>
  <c r="J129" i="3"/>
  <c r="P129" i="3" s="1"/>
  <c r="J182" i="3"/>
  <c r="P182" i="3" s="1"/>
  <c r="J288" i="3"/>
  <c r="P288" i="3" s="1"/>
  <c r="J335" i="3"/>
  <c r="P335" i="3" s="1"/>
  <c r="J51" i="3"/>
  <c r="P51" i="3" s="1"/>
  <c r="J47" i="3"/>
  <c r="P47" i="3" s="1"/>
  <c r="J207" i="3"/>
  <c r="P207" i="3" s="1"/>
  <c r="J248" i="3"/>
  <c r="P248" i="3" s="1"/>
  <c r="J341" i="3"/>
  <c r="P341" i="3" s="1"/>
  <c r="J108" i="3"/>
  <c r="P108" i="3" s="1"/>
  <c r="J236" i="3"/>
  <c r="P236" i="3" s="1"/>
  <c r="J215" i="3"/>
  <c r="P215" i="3" s="1"/>
  <c r="J324" i="3"/>
  <c r="P324" i="3" s="1"/>
  <c r="J103" i="3"/>
  <c r="P103" i="3" s="1"/>
  <c r="J31" i="3"/>
  <c r="P31" i="3" s="1"/>
  <c r="J69" i="3"/>
  <c r="P69" i="3" s="1"/>
  <c r="J90" i="3"/>
  <c r="P90" i="3" s="1"/>
  <c r="J38" i="3"/>
  <c r="P38" i="3" s="1"/>
  <c r="J254" i="3"/>
  <c r="P254" i="3" s="1"/>
  <c r="J348" i="3"/>
  <c r="P348" i="3" s="1"/>
  <c r="J99" i="3"/>
  <c r="P99" i="3" s="1"/>
  <c r="J181" i="3"/>
  <c r="P181" i="3" s="1"/>
  <c r="J333" i="3"/>
  <c r="P333" i="3" s="1"/>
  <c r="J175" i="3"/>
  <c r="P175" i="3" s="1"/>
  <c r="J130" i="3"/>
  <c r="P130" i="3" s="1"/>
  <c r="J312" i="3"/>
  <c r="P312" i="3" s="1"/>
  <c r="J310" i="3"/>
  <c r="P310" i="3" s="1"/>
  <c r="J13" i="3"/>
  <c r="P13" i="3" s="1"/>
  <c r="J87" i="3"/>
  <c r="P87" i="3" s="1"/>
  <c r="J107" i="3"/>
  <c r="P107" i="3" s="1"/>
  <c r="J235" i="3"/>
  <c r="P235" i="3" s="1"/>
  <c r="J300" i="3"/>
  <c r="P300" i="3" s="1"/>
  <c r="J21" i="3"/>
  <c r="P21" i="3" s="1"/>
  <c r="J268" i="3"/>
  <c r="P268" i="3" s="1"/>
  <c r="J46" i="3"/>
  <c r="P46" i="3" s="1"/>
  <c r="J109" i="3"/>
  <c r="P109" i="3" s="1"/>
  <c r="J74" i="3"/>
  <c r="P74" i="3" s="1"/>
  <c r="J208" i="3"/>
  <c r="P208" i="3" s="1"/>
  <c r="J271" i="3"/>
  <c r="P271" i="3" s="1"/>
  <c r="J203" i="3"/>
  <c r="P203" i="3" s="1"/>
  <c r="J22" i="3"/>
  <c r="P22" i="3" s="1"/>
  <c r="P357" i="3" l="1"/>
  <c r="M322" i="3"/>
  <c r="S322" i="3" s="1"/>
  <c r="K322" i="3"/>
  <c r="Q322" i="3" s="1"/>
  <c r="M229" i="3"/>
  <c r="S229" i="3" s="1"/>
  <c r="K229" i="3"/>
  <c r="Q229" i="3" s="1"/>
  <c r="M128" i="3"/>
  <c r="S128" i="3" s="1"/>
  <c r="K128" i="3"/>
  <c r="Q128" i="3" s="1"/>
  <c r="M262" i="3"/>
  <c r="S262" i="3" s="1"/>
  <c r="K262" i="3"/>
  <c r="Q262" i="3" s="1"/>
  <c r="M290" i="3"/>
  <c r="S290" i="3" s="1"/>
  <c r="K290" i="3"/>
  <c r="Q290" i="3" s="1"/>
  <c r="M134" i="3"/>
  <c r="S134" i="3" s="1"/>
  <c r="K134" i="3"/>
  <c r="Q134" i="3" s="1"/>
  <c r="M174" i="3"/>
  <c r="S174" i="3" s="1"/>
  <c r="K174" i="3"/>
  <c r="Q174" i="3" s="1"/>
  <c r="M152" i="3"/>
  <c r="S152" i="3" s="1"/>
  <c r="K152" i="3"/>
  <c r="Q152" i="3" s="1"/>
  <c r="M3" i="3"/>
  <c r="S3" i="3" s="1"/>
  <c r="K3" i="3"/>
  <c r="Q3" i="3" s="1"/>
  <c r="M294" i="3"/>
  <c r="S294" i="3" s="1"/>
  <c r="K294" i="3"/>
  <c r="Q294" i="3" s="1"/>
  <c r="M116" i="3"/>
  <c r="S116" i="3" s="1"/>
  <c r="K116" i="3"/>
  <c r="Q116" i="3" s="1"/>
  <c r="M158" i="3"/>
  <c r="S158" i="3" s="1"/>
  <c r="K158" i="3"/>
  <c r="Q158" i="3" s="1"/>
  <c r="M39" i="3"/>
  <c r="S39" i="3" s="1"/>
  <c r="K39" i="3"/>
  <c r="Q39" i="3" s="1"/>
  <c r="M206" i="3"/>
  <c r="S206" i="3" s="1"/>
  <c r="K206" i="3"/>
  <c r="Q206" i="3" s="1"/>
  <c r="M330" i="3"/>
  <c r="S330" i="3" s="1"/>
  <c r="K330" i="3"/>
  <c r="Q330" i="3" s="1"/>
  <c r="M350" i="3"/>
  <c r="S350" i="3" s="1"/>
  <c r="K350" i="3"/>
  <c r="Q350" i="3" s="1"/>
  <c r="M76" i="3"/>
  <c r="S76" i="3" s="1"/>
  <c r="K76" i="3"/>
  <c r="Q76" i="3" s="1"/>
  <c r="M71" i="3"/>
  <c r="S71" i="3" s="1"/>
  <c r="K71" i="3"/>
  <c r="Q71" i="3" s="1"/>
  <c r="M282" i="3"/>
  <c r="S282" i="3" s="1"/>
  <c r="K282" i="3"/>
  <c r="Q282" i="3" s="1"/>
  <c r="M251" i="3"/>
  <c r="S251" i="3" s="1"/>
  <c r="K251" i="3"/>
  <c r="Q251" i="3" s="1"/>
  <c r="M54" i="3"/>
  <c r="S54" i="3" s="1"/>
  <c r="K54" i="3"/>
  <c r="Q54" i="3" s="1"/>
  <c r="M223" i="3"/>
  <c r="S223" i="3" s="1"/>
  <c r="K223" i="3"/>
  <c r="Q223" i="3" s="1"/>
  <c r="M321" i="3"/>
  <c r="S321" i="3" s="1"/>
  <c r="K321" i="3"/>
  <c r="Q321" i="3" s="1"/>
  <c r="M188" i="3"/>
  <c r="S188" i="3" s="1"/>
  <c r="K188" i="3"/>
  <c r="Q188" i="3" s="1"/>
  <c r="M252" i="3"/>
  <c r="S252" i="3" s="1"/>
  <c r="K252" i="3"/>
  <c r="Q252" i="3" s="1"/>
  <c r="M159" i="3"/>
  <c r="S159" i="3" s="1"/>
  <c r="K159" i="3"/>
  <c r="Q159" i="3" s="1"/>
  <c r="M13" i="3"/>
  <c r="S13" i="3" s="1"/>
  <c r="K13" i="3"/>
  <c r="Q13" i="3" s="1"/>
  <c r="M6" i="3"/>
  <c r="S6" i="3" s="1"/>
  <c r="K6" i="3"/>
  <c r="Q6" i="3" s="1"/>
  <c r="M232" i="3"/>
  <c r="S232" i="3" s="1"/>
  <c r="K232" i="3"/>
  <c r="Q232" i="3" s="1"/>
  <c r="M102" i="3"/>
  <c r="S102" i="3" s="1"/>
  <c r="K102" i="3"/>
  <c r="Q102" i="3" s="1"/>
  <c r="M96" i="3"/>
  <c r="S96" i="3" s="1"/>
  <c r="K96" i="3"/>
  <c r="Q96" i="3" s="1"/>
  <c r="M19" i="3"/>
  <c r="S19" i="3" s="1"/>
  <c r="K19" i="3"/>
  <c r="Q19" i="3" s="1"/>
  <c r="M62" i="3"/>
  <c r="S62" i="3" s="1"/>
  <c r="K62" i="3"/>
  <c r="Q62" i="3" s="1"/>
  <c r="M319" i="3"/>
  <c r="S319" i="3" s="1"/>
  <c r="K319" i="3"/>
  <c r="Q319" i="3" s="1"/>
  <c r="M238" i="3"/>
  <c r="S238" i="3" s="1"/>
  <c r="K238" i="3"/>
  <c r="Q238" i="3" s="1"/>
  <c r="M210" i="3"/>
  <c r="S210" i="3" s="1"/>
  <c r="K210" i="3"/>
  <c r="Q210" i="3" s="1"/>
  <c r="M243" i="3"/>
  <c r="S243" i="3" s="1"/>
  <c r="K243" i="3"/>
  <c r="Q243" i="3" s="1"/>
  <c r="M161" i="3"/>
  <c r="S161" i="3" s="1"/>
  <c r="K161" i="3"/>
  <c r="Q161" i="3" s="1"/>
  <c r="M124" i="3"/>
  <c r="S124" i="3" s="1"/>
  <c r="K124" i="3"/>
  <c r="Q124" i="3" s="1"/>
  <c r="M60" i="3"/>
  <c r="S60" i="3" s="1"/>
  <c r="K60" i="3"/>
  <c r="Q60" i="3" s="1"/>
  <c r="M331" i="3"/>
  <c r="S331" i="3" s="1"/>
  <c r="K331" i="3"/>
  <c r="Q331" i="3" s="1"/>
  <c r="M61" i="3"/>
  <c r="S61" i="3" s="1"/>
  <c r="K61" i="3"/>
  <c r="Q61" i="3" s="1"/>
  <c r="M276" i="3"/>
  <c r="S276" i="3" s="1"/>
  <c r="K276" i="3"/>
  <c r="Q276" i="3" s="1"/>
  <c r="M105" i="3"/>
  <c r="S105" i="3" s="1"/>
  <c r="K105" i="3"/>
  <c r="Q105" i="3" s="1"/>
  <c r="M88" i="3"/>
  <c r="S88" i="3" s="1"/>
  <c r="K88" i="3"/>
  <c r="Q88" i="3" s="1"/>
  <c r="M22" i="3"/>
  <c r="S22" i="3" s="1"/>
  <c r="K22" i="3"/>
  <c r="Q22" i="3" s="1"/>
  <c r="M343" i="3"/>
  <c r="S343" i="3" s="1"/>
  <c r="K343" i="3"/>
  <c r="Q343" i="3" s="1"/>
  <c r="M190" i="3"/>
  <c r="S190" i="3" s="1"/>
  <c r="K190" i="3"/>
  <c r="Q190" i="3" s="1"/>
  <c r="M279" i="3"/>
  <c r="S279" i="3" s="1"/>
  <c r="K279" i="3"/>
  <c r="Q279" i="3" s="1"/>
  <c r="M108" i="3"/>
  <c r="S108" i="3" s="1"/>
  <c r="K108" i="3"/>
  <c r="Q108" i="3" s="1"/>
  <c r="M293" i="3"/>
  <c r="S293" i="3" s="1"/>
  <c r="K293" i="3"/>
  <c r="Q293" i="3" s="1"/>
  <c r="M94" i="3"/>
  <c r="S94" i="3" s="1"/>
  <c r="K94" i="3"/>
  <c r="Q94" i="3" s="1"/>
  <c r="M349" i="3"/>
  <c r="S349" i="3" s="1"/>
  <c r="K349" i="3"/>
  <c r="Q349" i="3" s="1"/>
  <c r="M220" i="3"/>
  <c r="S220" i="3" s="1"/>
  <c r="K220" i="3"/>
  <c r="Q220" i="3" s="1"/>
  <c r="M198" i="3"/>
  <c r="S198" i="3" s="1"/>
  <c r="K198" i="3"/>
  <c r="Q198" i="3" s="1"/>
  <c r="M38" i="3"/>
  <c r="S38" i="3" s="1"/>
  <c r="K38" i="3"/>
  <c r="Q38" i="3" s="1"/>
  <c r="M302" i="3"/>
  <c r="S302" i="3" s="1"/>
  <c r="K302" i="3"/>
  <c r="Q302" i="3" s="1"/>
  <c r="M169" i="3"/>
  <c r="S169" i="3" s="1"/>
  <c r="K169" i="3"/>
  <c r="Q169" i="3" s="1"/>
  <c r="M299" i="3"/>
  <c r="S299" i="3" s="1"/>
  <c r="K299" i="3"/>
  <c r="Q299" i="3" s="1"/>
  <c r="M68" i="3"/>
  <c r="S68" i="3" s="1"/>
  <c r="K68" i="3"/>
  <c r="Q68" i="3" s="1"/>
  <c r="M37" i="3"/>
  <c r="S37" i="3" s="1"/>
  <c r="K37" i="3"/>
  <c r="Q37" i="3" s="1"/>
  <c r="M112" i="3"/>
  <c r="S112" i="3" s="1"/>
  <c r="K112" i="3"/>
  <c r="Q112" i="3" s="1"/>
  <c r="M181" i="3"/>
  <c r="S181" i="3" s="1"/>
  <c r="K181" i="3"/>
  <c r="Q181" i="3" s="1"/>
  <c r="M247" i="3"/>
  <c r="S247" i="3" s="1"/>
  <c r="K247" i="3"/>
  <c r="Q247" i="3" s="1"/>
  <c r="M81" i="3"/>
  <c r="S81" i="3" s="1"/>
  <c r="K81" i="3"/>
  <c r="Q81" i="3" s="1"/>
  <c r="M45" i="3"/>
  <c r="S45" i="3" s="1"/>
  <c r="K45" i="3"/>
  <c r="Q45" i="3" s="1"/>
  <c r="M216" i="3"/>
  <c r="S216" i="3" s="1"/>
  <c r="K216" i="3"/>
  <c r="Q216" i="3" s="1"/>
  <c r="M230" i="3"/>
  <c r="S230" i="3" s="1"/>
  <c r="K230" i="3"/>
  <c r="Q230" i="3" s="1"/>
  <c r="M278" i="3"/>
  <c r="S278" i="3" s="1"/>
  <c r="K278" i="3"/>
  <c r="Q278" i="3" s="1"/>
  <c r="M78" i="3"/>
  <c r="S78" i="3" s="1"/>
  <c r="K78" i="3"/>
  <c r="Q78" i="3" s="1"/>
  <c r="M332" i="3"/>
  <c r="S332" i="3" s="1"/>
  <c r="K332" i="3"/>
  <c r="Q332" i="3" s="1"/>
  <c r="M303" i="3"/>
  <c r="S303" i="3" s="1"/>
  <c r="K303" i="3"/>
  <c r="Q303" i="3" s="1"/>
  <c r="M273" i="3"/>
  <c r="S273" i="3" s="1"/>
  <c r="K273" i="3"/>
  <c r="Q273" i="3" s="1"/>
  <c r="M305" i="3"/>
  <c r="S305" i="3" s="1"/>
  <c r="K305" i="3"/>
  <c r="Q305" i="3" s="1"/>
  <c r="M318" i="3"/>
  <c r="S318" i="3" s="1"/>
  <c r="K318" i="3"/>
  <c r="Q318" i="3" s="1"/>
  <c r="M281" i="3"/>
  <c r="S281" i="3" s="1"/>
  <c r="K281" i="3"/>
  <c r="Q281" i="3" s="1"/>
  <c r="M125" i="3"/>
  <c r="S125" i="3" s="1"/>
  <c r="K125" i="3"/>
  <c r="Q125" i="3" s="1"/>
  <c r="M141" i="3"/>
  <c r="S141" i="3" s="1"/>
  <c r="K141" i="3"/>
  <c r="Q141" i="3" s="1"/>
  <c r="M136" i="3"/>
  <c r="S136" i="3" s="1"/>
  <c r="K136" i="3"/>
  <c r="Q136" i="3" s="1"/>
  <c r="M176" i="3"/>
  <c r="S176" i="3" s="1"/>
  <c r="K176" i="3"/>
  <c r="Q176" i="3" s="1"/>
  <c r="M140" i="3"/>
  <c r="S140" i="3" s="1"/>
  <c r="K140" i="3"/>
  <c r="Q140" i="3" s="1"/>
  <c r="M222" i="3"/>
  <c r="S222" i="3" s="1"/>
  <c r="K222" i="3"/>
  <c r="Q222" i="3" s="1"/>
  <c r="M93" i="3"/>
  <c r="S93" i="3" s="1"/>
  <c r="K93" i="3"/>
  <c r="Q93" i="3" s="1"/>
  <c r="M42" i="3"/>
  <c r="S42" i="3" s="1"/>
  <c r="K42" i="3"/>
  <c r="Q42" i="3" s="1"/>
  <c r="M103" i="3"/>
  <c r="S103" i="3" s="1"/>
  <c r="K103" i="3"/>
  <c r="Q103" i="3" s="1"/>
  <c r="M14" i="3"/>
  <c r="S14" i="3" s="1"/>
  <c r="K14" i="3"/>
  <c r="Q14" i="3" s="1"/>
  <c r="M191" i="3"/>
  <c r="S191" i="3" s="1"/>
  <c r="K191" i="3"/>
  <c r="Q191" i="3" s="1"/>
  <c r="M193" i="3"/>
  <c r="S193" i="3" s="1"/>
  <c r="K193" i="3"/>
  <c r="Q193" i="3" s="1"/>
  <c r="M53" i="3"/>
  <c r="S53" i="3" s="1"/>
  <c r="K53" i="3"/>
  <c r="Q53" i="3" s="1"/>
  <c r="M84" i="3"/>
  <c r="S84" i="3" s="1"/>
  <c r="K84" i="3"/>
  <c r="Q84" i="3" s="1"/>
  <c r="M246" i="3"/>
  <c r="S246" i="3" s="1"/>
  <c r="K246" i="3"/>
  <c r="Q246" i="3" s="1"/>
  <c r="M65" i="3"/>
  <c r="S65" i="3" s="1"/>
  <c r="K65" i="3"/>
  <c r="Q65" i="3" s="1"/>
  <c r="M165" i="3"/>
  <c r="S165" i="3" s="1"/>
  <c r="K165" i="3"/>
  <c r="Q165" i="3" s="1"/>
  <c r="M98" i="3"/>
  <c r="S98" i="3" s="1"/>
  <c r="K98" i="3"/>
  <c r="Q98" i="3" s="1"/>
  <c r="M58" i="3"/>
  <c r="S58" i="3" s="1"/>
  <c r="K58" i="3"/>
  <c r="Q58" i="3" s="1"/>
  <c r="M9" i="3"/>
  <c r="S9" i="3" s="1"/>
  <c r="K9" i="3"/>
  <c r="Q9" i="3" s="1"/>
  <c r="M184" i="3"/>
  <c r="S184" i="3" s="1"/>
  <c r="K184" i="3"/>
  <c r="Q184" i="3" s="1"/>
  <c r="M288" i="3"/>
  <c r="S288" i="3" s="1"/>
  <c r="K288" i="3"/>
  <c r="Q288" i="3" s="1"/>
  <c r="M298" i="3"/>
  <c r="S298" i="3" s="1"/>
  <c r="K298" i="3"/>
  <c r="Q298" i="3" s="1"/>
  <c r="M309" i="3"/>
  <c r="S309" i="3" s="1"/>
  <c r="K309" i="3"/>
  <c r="Q309" i="3" s="1"/>
  <c r="M202" i="3"/>
  <c r="S202" i="3" s="1"/>
  <c r="K202" i="3"/>
  <c r="Q202" i="3" s="1"/>
  <c r="M32" i="3"/>
  <c r="S32" i="3" s="1"/>
  <c r="K32" i="3"/>
  <c r="Q32" i="3" s="1"/>
  <c r="M66" i="3"/>
  <c r="S66" i="3" s="1"/>
  <c r="K66" i="3"/>
  <c r="Q66" i="3" s="1"/>
  <c r="M205" i="3"/>
  <c r="S205" i="3" s="1"/>
  <c r="K205" i="3"/>
  <c r="Q205" i="3" s="1"/>
  <c r="M18" i="3"/>
  <c r="S18" i="3" s="1"/>
  <c r="K18" i="3"/>
  <c r="Q18" i="3" s="1"/>
  <c r="M244" i="3"/>
  <c r="S244" i="3" s="1"/>
  <c r="K244" i="3"/>
  <c r="Q244" i="3" s="1"/>
  <c r="M48" i="3"/>
  <c r="S48" i="3" s="1"/>
  <c r="K48" i="3"/>
  <c r="Q48" i="3" s="1"/>
  <c r="M131" i="3"/>
  <c r="S131" i="3" s="1"/>
  <c r="K131" i="3"/>
  <c r="Q131" i="3" s="1"/>
  <c r="M137" i="3"/>
  <c r="S137" i="3" s="1"/>
  <c r="K137" i="3"/>
  <c r="Q137" i="3" s="1"/>
  <c r="M67" i="3"/>
  <c r="S67" i="3" s="1"/>
  <c r="K67" i="3"/>
  <c r="Q67" i="3" s="1"/>
  <c r="M296" i="3"/>
  <c r="S296" i="3" s="1"/>
  <c r="K296" i="3"/>
  <c r="Q296" i="3" s="1"/>
  <c r="M217" i="3"/>
  <c r="S217" i="3" s="1"/>
  <c r="K217" i="3"/>
  <c r="Q217" i="3" s="1"/>
  <c r="M148" i="3"/>
  <c r="S148" i="3" s="1"/>
  <c r="K148" i="3"/>
  <c r="Q148" i="3" s="1"/>
  <c r="M156" i="3"/>
  <c r="S156" i="3" s="1"/>
  <c r="K156" i="3"/>
  <c r="Q156" i="3" s="1"/>
  <c r="M74" i="3"/>
  <c r="S74" i="3" s="1"/>
  <c r="K74" i="3"/>
  <c r="Q74" i="3" s="1"/>
  <c r="M120" i="3"/>
  <c r="S120" i="3" s="1"/>
  <c r="K120" i="3"/>
  <c r="Q120" i="3" s="1"/>
  <c r="M127" i="3"/>
  <c r="S127" i="3" s="1"/>
  <c r="K127" i="3"/>
  <c r="Q127" i="3" s="1"/>
  <c r="M324" i="3"/>
  <c r="S324" i="3" s="1"/>
  <c r="K324" i="3"/>
  <c r="Q324" i="3" s="1"/>
  <c r="M154" i="3"/>
  <c r="S154" i="3" s="1"/>
  <c r="K154" i="3"/>
  <c r="Q154" i="3" s="1"/>
  <c r="M194" i="3"/>
  <c r="S194" i="3" s="1"/>
  <c r="K194" i="3"/>
  <c r="Q194" i="3" s="1"/>
  <c r="M219" i="3"/>
  <c r="S219" i="3" s="1"/>
  <c r="K219" i="3"/>
  <c r="Q219" i="3" s="1"/>
  <c r="M311" i="3"/>
  <c r="S311" i="3" s="1"/>
  <c r="K311" i="3"/>
  <c r="Q311" i="3" s="1"/>
  <c r="M258" i="3"/>
  <c r="S258" i="3" s="1"/>
  <c r="K258" i="3"/>
  <c r="Q258" i="3" s="1"/>
  <c r="M211" i="3"/>
  <c r="S211" i="3" s="1"/>
  <c r="K211" i="3"/>
  <c r="Q211" i="3" s="1"/>
  <c r="M29" i="3"/>
  <c r="S29" i="3" s="1"/>
  <c r="K29" i="3"/>
  <c r="Q29" i="3" s="1"/>
  <c r="M249" i="3"/>
  <c r="S249" i="3" s="1"/>
  <c r="K249" i="3"/>
  <c r="Q249" i="3" s="1"/>
  <c r="M307" i="3"/>
  <c r="S307" i="3" s="1"/>
  <c r="K307" i="3"/>
  <c r="Q307" i="3" s="1"/>
  <c r="M28" i="3"/>
  <c r="S28" i="3" s="1"/>
  <c r="K28" i="3"/>
  <c r="Q28" i="3" s="1"/>
  <c r="M341" i="3"/>
  <c r="S341" i="3" s="1"/>
  <c r="K341" i="3"/>
  <c r="Q341" i="3" s="1"/>
  <c r="M248" i="3"/>
  <c r="S248" i="3" s="1"/>
  <c r="K248" i="3"/>
  <c r="Q248" i="3" s="1"/>
  <c r="M138" i="3"/>
  <c r="S138" i="3" s="1"/>
  <c r="K138" i="3"/>
  <c r="Q138" i="3" s="1"/>
  <c r="M47" i="3"/>
  <c r="S47" i="3" s="1"/>
  <c r="K47" i="3"/>
  <c r="Q47" i="3" s="1"/>
  <c r="M26" i="3"/>
  <c r="S26" i="3" s="1"/>
  <c r="K26" i="3"/>
  <c r="Q26" i="3" s="1"/>
  <c r="M313" i="3"/>
  <c r="S313" i="3" s="1"/>
  <c r="K313" i="3"/>
  <c r="Q313" i="3" s="1"/>
  <c r="M166" i="3"/>
  <c r="S166" i="3" s="1"/>
  <c r="K166" i="3"/>
  <c r="Q166" i="3" s="1"/>
  <c r="M351" i="3"/>
  <c r="S351" i="3" s="1"/>
  <c r="K351" i="3"/>
  <c r="Q351" i="3" s="1"/>
  <c r="M345" i="3"/>
  <c r="S345" i="3" s="1"/>
  <c r="K345" i="3"/>
  <c r="Q345" i="3" s="1"/>
  <c r="M69" i="3"/>
  <c r="S69" i="3" s="1"/>
  <c r="K69" i="3"/>
  <c r="Q69" i="3" s="1"/>
  <c r="M221" i="3"/>
  <c r="S221" i="3" s="1"/>
  <c r="K221" i="3"/>
  <c r="Q221" i="3" s="1"/>
  <c r="M227" i="3"/>
  <c r="S227" i="3" s="1"/>
  <c r="K227" i="3"/>
  <c r="Q227" i="3" s="1"/>
  <c r="M342" i="3"/>
  <c r="S342" i="3" s="1"/>
  <c r="K342" i="3"/>
  <c r="Q342" i="3" s="1"/>
  <c r="M286" i="3"/>
  <c r="S286" i="3" s="1"/>
  <c r="K286" i="3"/>
  <c r="Q286" i="3" s="1"/>
  <c r="M157" i="3"/>
  <c r="S157" i="3" s="1"/>
  <c r="K157" i="3"/>
  <c r="Q157" i="3" s="1"/>
  <c r="M86" i="3"/>
  <c r="S86" i="3" s="1"/>
  <c r="K86" i="3"/>
  <c r="Q86" i="3" s="1"/>
  <c r="M334" i="3"/>
  <c r="S334" i="3" s="1"/>
  <c r="K334" i="3"/>
  <c r="Q334" i="3" s="1"/>
  <c r="M208" i="3"/>
  <c r="S208" i="3" s="1"/>
  <c r="K208" i="3"/>
  <c r="Q208" i="3" s="1"/>
  <c r="M167" i="3"/>
  <c r="S167" i="3" s="1"/>
  <c r="K167" i="3"/>
  <c r="Q167" i="3" s="1"/>
  <c r="M132" i="3"/>
  <c r="S132" i="3" s="1"/>
  <c r="K132" i="3"/>
  <c r="Q132" i="3" s="1"/>
  <c r="M215" i="3"/>
  <c r="S215" i="3" s="1"/>
  <c r="K215" i="3"/>
  <c r="Q215" i="3" s="1"/>
  <c r="M172" i="3"/>
  <c r="S172" i="3" s="1"/>
  <c r="K172" i="3"/>
  <c r="Q172" i="3" s="1"/>
  <c r="M268" i="3"/>
  <c r="S268" i="3" s="1"/>
  <c r="K268" i="3"/>
  <c r="Q268" i="3" s="1"/>
  <c r="M333" i="3"/>
  <c r="S333" i="3" s="1"/>
  <c r="K333" i="3"/>
  <c r="Q333" i="3" s="1"/>
  <c r="M153" i="3"/>
  <c r="S153" i="3" s="1"/>
  <c r="K153" i="3"/>
  <c r="Q153" i="3" s="1"/>
  <c r="M265" i="3"/>
  <c r="S265" i="3" s="1"/>
  <c r="K265" i="3"/>
  <c r="Q265" i="3" s="1"/>
  <c r="M143" i="3"/>
  <c r="S143" i="3" s="1"/>
  <c r="K143" i="3"/>
  <c r="Q143" i="3" s="1"/>
  <c r="M272" i="3"/>
  <c r="S272" i="3" s="1"/>
  <c r="K272" i="3"/>
  <c r="Q272" i="3" s="1"/>
  <c r="M5" i="3"/>
  <c r="S5" i="3" s="1"/>
  <c r="K5" i="3"/>
  <c r="Q5" i="3" s="1"/>
  <c r="M263" i="3"/>
  <c r="S263" i="3" s="1"/>
  <c r="K263" i="3"/>
  <c r="Q263" i="3" s="1"/>
  <c r="M287" i="3"/>
  <c r="S287" i="3" s="1"/>
  <c r="K287" i="3"/>
  <c r="Q287" i="3" s="1"/>
  <c r="M304" i="3"/>
  <c r="S304" i="3" s="1"/>
  <c r="K304" i="3"/>
  <c r="Q304" i="3" s="1"/>
  <c r="M269" i="3"/>
  <c r="S269" i="3" s="1"/>
  <c r="K269" i="3"/>
  <c r="Q269" i="3" s="1"/>
  <c r="M283" i="3"/>
  <c r="S283" i="3" s="1"/>
  <c r="K283" i="3"/>
  <c r="Q283" i="3" s="1"/>
  <c r="M245" i="3"/>
  <c r="S245" i="3" s="1"/>
  <c r="K245" i="3"/>
  <c r="Q245" i="3" s="1"/>
  <c r="M242" i="3"/>
  <c r="S242" i="3" s="1"/>
  <c r="K242" i="3"/>
  <c r="Q242" i="3" s="1"/>
  <c r="M109" i="3"/>
  <c r="S109" i="3" s="1"/>
  <c r="K109" i="3"/>
  <c r="Q109" i="3" s="1"/>
  <c r="M301" i="3"/>
  <c r="S301" i="3" s="1"/>
  <c r="K301" i="3"/>
  <c r="Q301" i="3" s="1"/>
  <c r="M336" i="3"/>
  <c r="S336" i="3" s="1"/>
  <c r="K336" i="3"/>
  <c r="Q336" i="3" s="1"/>
  <c r="M107" i="3"/>
  <c r="S107" i="3" s="1"/>
  <c r="K107" i="3"/>
  <c r="Q107" i="3" s="1"/>
  <c r="M226" i="3"/>
  <c r="S226" i="3" s="1"/>
  <c r="K226" i="3"/>
  <c r="Q226" i="3" s="1"/>
  <c r="M240" i="3"/>
  <c r="S240" i="3" s="1"/>
  <c r="K240" i="3"/>
  <c r="Q240" i="3" s="1"/>
  <c r="M214" i="3"/>
  <c r="S214" i="3" s="1"/>
  <c r="K214" i="3"/>
  <c r="Q214" i="3" s="1"/>
  <c r="M133" i="3"/>
  <c r="S133" i="3" s="1"/>
  <c r="K133" i="3"/>
  <c r="Q133" i="3" s="1"/>
  <c r="M51" i="3"/>
  <c r="S51" i="3" s="1"/>
  <c r="K51" i="3"/>
  <c r="Q51" i="3" s="1"/>
  <c r="M63" i="3"/>
  <c r="S63" i="3" s="1"/>
  <c r="K63" i="3"/>
  <c r="Q63" i="3" s="1"/>
  <c r="M256" i="3"/>
  <c r="S256" i="3" s="1"/>
  <c r="K256" i="3"/>
  <c r="Q256" i="3" s="1"/>
  <c r="M43" i="3"/>
  <c r="S43" i="3" s="1"/>
  <c r="K43" i="3"/>
  <c r="Q43" i="3" s="1"/>
  <c r="M75" i="3"/>
  <c r="S75" i="3" s="1"/>
  <c r="K75" i="3"/>
  <c r="Q75" i="3" s="1"/>
  <c r="M254" i="3"/>
  <c r="S254" i="3" s="1"/>
  <c r="K254" i="3"/>
  <c r="Q254" i="3" s="1"/>
  <c r="M197" i="3"/>
  <c r="S197" i="3" s="1"/>
  <c r="K197" i="3"/>
  <c r="Q197" i="3" s="1"/>
  <c r="M30" i="3"/>
  <c r="S30" i="3" s="1"/>
  <c r="K30" i="3"/>
  <c r="Q30" i="3" s="1"/>
  <c r="M8" i="3"/>
  <c r="S8" i="3" s="1"/>
  <c r="K8" i="3"/>
  <c r="Q8" i="3" s="1"/>
  <c r="M337" i="3"/>
  <c r="S337" i="3" s="1"/>
  <c r="K337" i="3"/>
  <c r="Q337" i="3" s="1"/>
  <c r="M92" i="3"/>
  <c r="S92" i="3" s="1"/>
  <c r="K92" i="3"/>
  <c r="Q92" i="3" s="1"/>
  <c r="M275" i="3"/>
  <c r="S275" i="3" s="1"/>
  <c r="K275" i="3"/>
  <c r="Q275" i="3" s="1"/>
  <c r="M114" i="3"/>
  <c r="S114" i="3" s="1"/>
  <c r="K114" i="3"/>
  <c r="Q114" i="3" s="1"/>
  <c r="M300" i="3"/>
  <c r="S300" i="3" s="1"/>
  <c r="K300" i="3"/>
  <c r="Q300" i="3" s="1"/>
  <c r="M291" i="3"/>
  <c r="S291" i="3" s="1"/>
  <c r="K291" i="3"/>
  <c r="Q291" i="3" s="1"/>
  <c r="M145" i="3"/>
  <c r="S145" i="3" s="1"/>
  <c r="K145" i="3"/>
  <c r="Q145" i="3" s="1"/>
  <c r="M97" i="3"/>
  <c r="S97" i="3" s="1"/>
  <c r="K97" i="3"/>
  <c r="Q97" i="3" s="1"/>
  <c r="M49" i="3"/>
  <c r="S49" i="3" s="1"/>
  <c r="K49" i="3"/>
  <c r="Q49" i="3" s="1"/>
  <c r="M317" i="3"/>
  <c r="S317" i="3" s="1"/>
  <c r="K317" i="3"/>
  <c r="Q317" i="3" s="1"/>
  <c r="M24" i="3"/>
  <c r="S24" i="3" s="1"/>
  <c r="K24" i="3"/>
  <c r="Q24" i="3" s="1"/>
  <c r="M101" i="3"/>
  <c r="S101" i="3" s="1"/>
  <c r="K101" i="3"/>
  <c r="Q101" i="3" s="1"/>
  <c r="M44" i="3"/>
  <c r="S44" i="3" s="1"/>
  <c r="K44" i="3"/>
  <c r="Q44" i="3" s="1"/>
  <c r="M185" i="3"/>
  <c r="S185" i="3" s="1"/>
  <c r="K185" i="3"/>
  <c r="Q185" i="3" s="1"/>
  <c r="M239" i="3"/>
  <c r="S239" i="3" s="1"/>
  <c r="K239" i="3"/>
  <c r="Q239" i="3" s="1"/>
  <c r="M187" i="3"/>
  <c r="S187" i="3" s="1"/>
  <c r="K187" i="3"/>
  <c r="Q187" i="3" s="1"/>
  <c r="M55" i="3"/>
  <c r="S55" i="3" s="1"/>
  <c r="K55" i="3"/>
  <c r="Q55" i="3" s="1"/>
  <c r="M12" i="3"/>
  <c r="S12" i="3" s="1"/>
  <c r="K12" i="3"/>
  <c r="Q12" i="3" s="1"/>
  <c r="M199" i="3"/>
  <c r="S199" i="3" s="1"/>
  <c r="K199" i="3"/>
  <c r="Q199" i="3" s="1"/>
  <c r="M250" i="3"/>
  <c r="S250" i="3" s="1"/>
  <c r="K250" i="3"/>
  <c r="Q250" i="3" s="1"/>
  <c r="M122" i="3"/>
  <c r="S122" i="3" s="1"/>
  <c r="K122" i="3"/>
  <c r="Q122" i="3" s="1"/>
  <c r="M204" i="3"/>
  <c r="S204" i="3" s="1"/>
  <c r="K204" i="3"/>
  <c r="Q204" i="3" s="1"/>
  <c r="M356" i="3"/>
  <c r="S356" i="3" s="1"/>
  <c r="K356" i="3"/>
  <c r="Q356" i="3" s="1"/>
  <c r="M207" i="3"/>
  <c r="S207" i="3" s="1"/>
  <c r="K207" i="3"/>
  <c r="Q207" i="3" s="1"/>
  <c r="M82" i="3"/>
  <c r="S82" i="3" s="1"/>
  <c r="K82" i="3"/>
  <c r="Q82" i="3" s="1"/>
  <c r="M16" i="3"/>
  <c r="S16" i="3" s="1"/>
  <c r="K16" i="3"/>
  <c r="Q16" i="3" s="1"/>
  <c r="M201" i="3"/>
  <c r="S201" i="3" s="1"/>
  <c r="K201" i="3"/>
  <c r="Q201" i="3" s="1"/>
  <c r="M110" i="3"/>
  <c r="S110" i="3" s="1"/>
  <c r="K110" i="3"/>
  <c r="Q110" i="3" s="1"/>
  <c r="M209" i="3"/>
  <c r="S209" i="3" s="1"/>
  <c r="K209" i="3"/>
  <c r="Q209" i="3" s="1"/>
  <c r="M179" i="3"/>
  <c r="S179" i="3" s="1"/>
  <c r="K179" i="3"/>
  <c r="Q179" i="3" s="1"/>
  <c r="M121" i="3"/>
  <c r="S121" i="3" s="1"/>
  <c r="K121" i="3"/>
  <c r="Q121" i="3" s="1"/>
  <c r="M323" i="3"/>
  <c r="S323" i="3" s="1"/>
  <c r="K323" i="3"/>
  <c r="Q323" i="3" s="1"/>
  <c r="M297" i="3"/>
  <c r="S297" i="3" s="1"/>
  <c r="K297" i="3"/>
  <c r="Q297" i="3" s="1"/>
  <c r="M89" i="3"/>
  <c r="S89" i="3" s="1"/>
  <c r="K89" i="3"/>
  <c r="Q89" i="3" s="1"/>
  <c r="M285" i="3"/>
  <c r="S285" i="3" s="1"/>
  <c r="K285" i="3"/>
  <c r="Q285" i="3" s="1"/>
  <c r="M129" i="3"/>
  <c r="S129" i="3" s="1"/>
  <c r="K129" i="3"/>
  <c r="Q129" i="3" s="1"/>
  <c r="M218" i="3"/>
  <c r="S218" i="3" s="1"/>
  <c r="K218" i="3"/>
  <c r="Q218" i="3" s="1"/>
  <c r="M126" i="3"/>
  <c r="S126" i="3" s="1"/>
  <c r="K126" i="3"/>
  <c r="Q126" i="3" s="1"/>
  <c r="M135" i="3"/>
  <c r="S135" i="3" s="1"/>
  <c r="K135" i="3"/>
  <c r="Q135" i="3" s="1"/>
  <c r="M25" i="3"/>
  <c r="S25" i="3" s="1"/>
  <c r="K25" i="3"/>
  <c r="Q25" i="3" s="1"/>
  <c r="M175" i="3"/>
  <c r="S175" i="3" s="1"/>
  <c r="K175" i="3"/>
  <c r="Q175" i="3" s="1"/>
  <c r="M73" i="3"/>
  <c r="S73" i="3" s="1"/>
  <c r="K73" i="3"/>
  <c r="Q73" i="3" s="1"/>
  <c r="M155" i="3"/>
  <c r="S155" i="3" s="1"/>
  <c r="K155" i="3"/>
  <c r="Q155" i="3" s="1"/>
  <c r="M80" i="3"/>
  <c r="S80" i="3" s="1"/>
  <c r="K80" i="3"/>
  <c r="Q80" i="3" s="1"/>
  <c r="M212" i="3"/>
  <c r="S212" i="3" s="1"/>
  <c r="K212" i="3"/>
  <c r="Q212" i="3" s="1"/>
  <c r="M162" i="3"/>
  <c r="S162" i="3" s="1"/>
  <c r="K162" i="3"/>
  <c r="Q162" i="3" s="1"/>
  <c r="M295" i="3"/>
  <c r="S295" i="3" s="1"/>
  <c r="K295" i="3"/>
  <c r="Q295" i="3" s="1"/>
  <c r="M189" i="3"/>
  <c r="S189" i="3" s="1"/>
  <c r="K189" i="3"/>
  <c r="Q189" i="3" s="1"/>
  <c r="M231" i="3"/>
  <c r="S231" i="3" s="1"/>
  <c r="K231" i="3"/>
  <c r="Q231" i="3" s="1"/>
  <c r="M235" i="3"/>
  <c r="S235" i="3" s="1"/>
  <c r="K235" i="3"/>
  <c r="Q235" i="3" s="1"/>
  <c r="M255" i="3"/>
  <c r="S255" i="3" s="1"/>
  <c r="K255" i="3"/>
  <c r="Q255" i="3" s="1"/>
  <c r="M277" i="3"/>
  <c r="S277" i="3" s="1"/>
  <c r="K277" i="3"/>
  <c r="Q277" i="3" s="1"/>
  <c r="M23" i="3"/>
  <c r="S23" i="3" s="1"/>
  <c r="K23" i="3"/>
  <c r="Q23" i="3" s="1"/>
  <c r="M203" i="3"/>
  <c r="S203" i="3" s="1"/>
  <c r="K203" i="3"/>
  <c r="Q203" i="3" s="1"/>
  <c r="M196" i="3"/>
  <c r="S196" i="3" s="1"/>
  <c r="K196" i="3"/>
  <c r="Q196" i="3" s="1"/>
  <c r="M355" i="3"/>
  <c r="S355" i="3" s="1"/>
  <c r="K355" i="3"/>
  <c r="Q355" i="3" s="1"/>
  <c r="M186" i="3"/>
  <c r="S186" i="3" s="1"/>
  <c r="K186" i="3"/>
  <c r="Q186" i="3" s="1"/>
  <c r="M168" i="3"/>
  <c r="S168" i="3" s="1"/>
  <c r="K168" i="3"/>
  <c r="Q168" i="3" s="1"/>
  <c r="M113" i="3"/>
  <c r="S113" i="3" s="1"/>
  <c r="K113" i="3"/>
  <c r="Q113" i="3" s="1"/>
  <c r="M329" i="3"/>
  <c r="S329" i="3" s="1"/>
  <c r="K329" i="3"/>
  <c r="Q329" i="3" s="1"/>
  <c r="M21" i="3"/>
  <c r="S21" i="3" s="1"/>
  <c r="K21" i="3"/>
  <c r="Q21" i="3" s="1"/>
  <c r="M225" i="3"/>
  <c r="S225" i="3" s="1"/>
  <c r="K225" i="3"/>
  <c r="Q225" i="3" s="1"/>
  <c r="M85" i="3"/>
  <c r="S85" i="3" s="1"/>
  <c r="K85" i="3"/>
  <c r="Q85" i="3" s="1"/>
  <c r="M104" i="3"/>
  <c r="S104" i="3" s="1"/>
  <c r="K104" i="3"/>
  <c r="Q104" i="3" s="1"/>
  <c r="M4" i="3"/>
  <c r="S4" i="3" s="1"/>
  <c r="K4" i="3"/>
  <c r="Q4" i="3" s="1"/>
  <c r="M316" i="3"/>
  <c r="S316" i="3" s="1"/>
  <c r="K316" i="3"/>
  <c r="Q316" i="3" s="1"/>
  <c r="M236" i="3"/>
  <c r="S236" i="3" s="1"/>
  <c r="K236" i="3"/>
  <c r="Q236" i="3" s="1"/>
  <c r="M234" i="3"/>
  <c r="S234" i="3" s="1"/>
  <c r="K234" i="3"/>
  <c r="Q234" i="3" s="1"/>
  <c r="M90" i="3"/>
  <c r="S90" i="3" s="1"/>
  <c r="K90" i="3"/>
  <c r="Q90" i="3" s="1"/>
  <c r="M17" i="3"/>
  <c r="S17" i="3" s="1"/>
  <c r="K17" i="3"/>
  <c r="Q17" i="3" s="1"/>
  <c r="M310" i="3"/>
  <c r="S310" i="3" s="1"/>
  <c r="K310" i="3"/>
  <c r="Q310" i="3" s="1"/>
  <c r="M270" i="3"/>
  <c r="S270" i="3" s="1"/>
  <c r="K270" i="3"/>
  <c r="Q270" i="3" s="1"/>
  <c r="M11" i="3"/>
  <c r="S11" i="3" s="1"/>
  <c r="K11" i="3"/>
  <c r="Q11" i="3" s="1"/>
  <c r="M111" i="3"/>
  <c r="S111" i="3" s="1"/>
  <c r="K111" i="3"/>
  <c r="Q111" i="3" s="1"/>
  <c r="M70" i="3"/>
  <c r="S70" i="3" s="1"/>
  <c r="K70" i="3"/>
  <c r="Q70" i="3" s="1"/>
  <c r="M312" i="3"/>
  <c r="S312" i="3" s="1"/>
  <c r="K312" i="3"/>
  <c r="Q312" i="3" s="1"/>
  <c r="M146" i="3"/>
  <c r="S146" i="3" s="1"/>
  <c r="K146" i="3"/>
  <c r="Q146" i="3" s="1"/>
  <c r="M315" i="3"/>
  <c r="S315" i="3" s="1"/>
  <c r="K315" i="3"/>
  <c r="Q315" i="3" s="1"/>
  <c r="M95" i="3"/>
  <c r="S95" i="3" s="1"/>
  <c r="K95" i="3"/>
  <c r="Q95" i="3" s="1"/>
  <c r="M149" i="3"/>
  <c r="S149" i="3" s="1"/>
  <c r="K149" i="3"/>
  <c r="Q149" i="3" s="1"/>
  <c r="M200" i="3"/>
  <c r="S200" i="3" s="1"/>
  <c r="K200" i="3"/>
  <c r="Q200" i="3" s="1"/>
  <c r="M27" i="3"/>
  <c r="S27" i="3" s="1"/>
  <c r="K27" i="3"/>
  <c r="Q27" i="3" s="1"/>
  <c r="M117" i="3"/>
  <c r="S117" i="3" s="1"/>
  <c r="K117" i="3"/>
  <c r="Q117" i="3" s="1"/>
  <c r="M178" i="3"/>
  <c r="S178" i="3" s="1"/>
  <c r="K178" i="3"/>
  <c r="Q178" i="3" s="1"/>
  <c r="M306" i="3"/>
  <c r="S306" i="3" s="1"/>
  <c r="K306" i="3"/>
  <c r="Q306" i="3" s="1"/>
  <c r="M142" i="3"/>
  <c r="S142" i="3" s="1"/>
  <c r="K142" i="3"/>
  <c r="Q142" i="3" s="1"/>
  <c r="M79" i="3"/>
  <c r="S79" i="3" s="1"/>
  <c r="K79" i="3"/>
  <c r="Q79" i="3" s="1"/>
  <c r="M52" i="3"/>
  <c r="S52" i="3" s="1"/>
  <c r="K52" i="3"/>
  <c r="Q52" i="3" s="1"/>
  <c r="M46" i="3"/>
  <c r="S46" i="3" s="1"/>
  <c r="K46" i="3"/>
  <c r="Q46" i="3" s="1"/>
  <c r="M36" i="3"/>
  <c r="S36" i="3" s="1"/>
  <c r="K36" i="3"/>
  <c r="Q36" i="3" s="1"/>
  <c r="M328" i="3"/>
  <c r="S328" i="3" s="1"/>
  <c r="K328" i="3"/>
  <c r="Q328" i="3" s="1"/>
  <c r="M183" i="3"/>
  <c r="S183" i="3" s="1"/>
  <c r="K183" i="3"/>
  <c r="Q183" i="3" s="1"/>
  <c r="M346" i="3"/>
  <c r="S346" i="3" s="1"/>
  <c r="K346" i="3"/>
  <c r="Q346" i="3" s="1"/>
  <c r="M352" i="3"/>
  <c r="S352" i="3" s="1"/>
  <c r="K352" i="3"/>
  <c r="Q352" i="3" s="1"/>
  <c r="M33" i="3"/>
  <c r="S33" i="3" s="1"/>
  <c r="K33" i="3"/>
  <c r="Q33" i="3" s="1"/>
  <c r="M347" i="3"/>
  <c r="S347" i="3" s="1"/>
  <c r="K347" i="3"/>
  <c r="Q347" i="3" s="1"/>
  <c r="M241" i="3"/>
  <c r="S241" i="3" s="1"/>
  <c r="K241" i="3"/>
  <c r="Q241" i="3" s="1"/>
  <c r="M173" i="3"/>
  <c r="S173" i="3" s="1"/>
  <c r="K173" i="3"/>
  <c r="Q173" i="3" s="1"/>
  <c r="M170" i="3"/>
  <c r="S170" i="3" s="1"/>
  <c r="K170" i="3"/>
  <c r="Q170" i="3" s="1"/>
  <c r="M195" i="3"/>
  <c r="S195" i="3" s="1"/>
  <c r="K195" i="3"/>
  <c r="Q195" i="3" s="1"/>
  <c r="M224" i="3"/>
  <c r="S224" i="3" s="1"/>
  <c r="K224" i="3"/>
  <c r="Q224" i="3" s="1"/>
  <c r="M177" i="3"/>
  <c r="S177" i="3" s="1"/>
  <c r="K177" i="3"/>
  <c r="Q177" i="3" s="1"/>
  <c r="M353" i="3"/>
  <c r="S353" i="3" s="1"/>
  <c r="K353" i="3"/>
  <c r="Q353" i="3" s="1"/>
  <c r="M57" i="3"/>
  <c r="S57" i="3" s="1"/>
  <c r="K57" i="3"/>
  <c r="Q57" i="3" s="1"/>
  <c r="M106" i="3"/>
  <c r="S106" i="3" s="1"/>
  <c r="K106" i="3"/>
  <c r="Q106" i="3" s="1"/>
  <c r="M123" i="3"/>
  <c r="S123" i="3" s="1"/>
  <c r="K123" i="3"/>
  <c r="Q123" i="3" s="1"/>
  <c r="M41" i="3"/>
  <c r="S41" i="3" s="1"/>
  <c r="K41" i="3"/>
  <c r="Q41" i="3" s="1"/>
  <c r="M271" i="3"/>
  <c r="S271" i="3" s="1"/>
  <c r="K271" i="3"/>
  <c r="Q271" i="3" s="1"/>
  <c r="M10" i="3"/>
  <c r="S10" i="3" s="1"/>
  <c r="K10" i="3"/>
  <c r="Q10" i="3" s="1"/>
  <c r="M289" i="3"/>
  <c r="S289" i="3" s="1"/>
  <c r="K289" i="3"/>
  <c r="Q289" i="3" s="1"/>
  <c r="M261" i="3"/>
  <c r="S261" i="3" s="1"/>
  <c r="K261" i="3"/>
  <c r="Q261" i="3" s="1"/>
  <c r="M264" i="3"/>
  <c r="S264" i="3" s="1"/>
  <c r="K264" i="3"/>
  <c r="Q264" i="3" s="1"/>
  <c r="M40" i="3"/>
  <c r="S40" i="3" s="1"/>
  <c r="K40" i="3"/>
  <c r="Q40" i="3" s="1"/>
  <c r="M348" i="3"/>
  <c r="S348" i="3" s="1"/>
  <c r="K348" i="3"/>
  <c r="Q348" i="3" s="1"/>
  <c r="M72" i="3"/>
  <c r="S72" i="3" s="1"/>
  <c r="K72" i="3"/>
  <c r="Q72" i="3" s="1"/>
  <c r="M233" i="3"/>
  <c r="S233" i="3" s="1"/>
  <c r="K233" i="3"/>
  <c r="Q233" i="3" s="1"/>
  <c r="M267" i="3"/>
  <c r="S267" i="3" s="1"/>
  <c r="K267" i="3"/>
  <c r="Q267" i="3" s="1"/>
  <c r="M260" i="3"/>
  <c r="S260" i="3" s="1"/>
  <c r="K260" i="3"/>
  <c r="Q260" i="3" s="1"/>
  <c r="M213" i="3"/>
  <c r="S213" i="3" s="1"/>
  <c r="K213" i="3"/>
  <c r="Q213" i="3" s="1"/>
  <c r="M150" i="3"/>
  <c r="S150" i="3" s="1"/>
  <c r="K150" i="3"/>
  <c r="Q150" i="3" s="1"/>
  <c r="M344" i="3"/>
  <c r="S344" i="3" s="1"/>
  <c r="K344" i="3"/>
  <c r="Q344" i="3" s="1"/>
  <c r="M56" i="3"/>
  <c r="S56" i="3" s="1"/>
  <c r="K56" i="3"/>
  <c r="Q56" i="3" s="1"/>
  <c r="M50" i="3"/>
  <c r="S50" i="3" s="1"/>
  <c r="K50" i="3"/>
  <c r="Q50" i="3" s="1"/>
  <c r="M163" i="3"/>
  <c r="S163" i="3" s="1"/>
  <c r="K163" i="3"/>
  <c r="Q163" i="3" s="1"/>
  <c r="M335" i="3"/>
  <c r="S335" i="3" s="1"/>
  <c r="K335" i="3"/>
  <c r="Q335" i="3" s="1"/>
  <c r="M87" i="3"/>
  <c r="S87" i="3" s="1"/>
  <c r="K87" i="3"/>
  <c r="Q87" i="3" s="1"/>
  <c r="M308" i="3"/>
  <c r="S308" i="3" s="1"/>
  <c r="K308" i="3"/>
  <c r="Q308" i="3" s="1"/>
  <c r="M292" i="3"/>
  <c r="S292" i="3" s="1"/>
  <c r="K292" i="3"/>
  <c r="Q292" i="3" s="1"/>
  <c r="M171" i="3"/>
  <c r="S171" i="3" s="1"/>
  <c r="K171" i="3"/>
  <c r="Q171" i="3" s="1"/>
  <c r="M77" i="3"/>
  <c r="S77" i="3" s="1"/>
  <c r="K77" i="3"/>
  <c r="Q77" i="3" s="1"/>
  <c r="M284" i="3"/>
  <c r="S284" i="3" s="1"/>
  <c r="K284" i="3"/>
  <c r="Q284" i="3" s="1"/>
  <c r="M237" i="3"/>
  <c r="S237" i="3" s="1"/>
  <c r="K237" i="3"/>
  <c r="Q237" i="3" s="1"/>
  <c r="M35" i="3"/>
  <c r="S35" i="3" s="1"/>
  <c r="K35" i="3"/>
  <c r="Q35" i="3" s="1"/>
  <c r="M20" i="3"/>
  <c r="S20" i="3" s="1"/>
  <c r="K20" i="3"/>
  <c r="Q20" i="3" s="1"/>
  <c r="M257" i="3"/>
  <c r="S257" i="3" s="1"/>
  <c r="K257" i="3"/>
  <c r="Q257" i="3" s="1"/>
  <c r="M340" i="3"/>
  <c r="S340" i="3" s="1"/>
  <c r="K340" i="3"/>
  <c r="Q340" i="3" s="1"/>
  <c r="M164" i="3"/>
  <c r="S164" i="3" s="1"/>
  <c r="K164" i="3"/>
  <c r="Q164" i="3" s="1"/>
  <c r="M115" i="3"/>
  <c r="S115" i="3" s="1"/>
  <c r="K115" i="3"/>
  <c r="Q115" i="3" s="1"/>
  <c r="M15" i="3"/>
  <c r="S15" i="3" s="1"/>
  <c r="K15" i="3"/>
  <c r="Q15" i="3" s="1"/>
  <c r="M320" i="3"/>
  <c r="S320" i="3" s="1"/>
  <c r="K320" i="3"/>
  <c r="Q320" i="3" s="1"/>
  <c r="M100" i="3"/>
  <c r="S100" i="3" s="1"/>
  <c r="K100" i="3"/>
  <c r="Q100" i="3" s="1"/>
  <c r="M253" i="3"/>
  <c r="S253" i="3" s="1"/>
  <c r="K253" i="3"/>
  <c r="Q253" i="3" s="1"/>
  <c r="M228" i="3"/>
  <c r="S228" i="3" s="1"/>
  <c r="K228" i="3"/>
  <c r="Q228" i="3" s="1"/>
  <c r="M192" i="3"/>
  <c r="S192" i="3" s="1"/>
  <c r="K192" i="3"/>
  <c r="Q192" i="3" s="1"/>
  <c r="M64" i="3"/>
  <c r="S64" i="3" s="1"/>
  <c r="K64" i="3"/>
  <c r="Q64" i="3" s="1"/>
  <c r="M59" i="3"/>
  <c r="S59" i="3" s="1"/>
  <c r="K59" i="3"/>
  <c r="Q59" i="3" s="1"/>
  <c r="M182" i="3"/>
  <c r="S182" i="3" s="1"/>
  <c r="K182" i="3"/>
  <c r="Q182" i="3" s="1"/>
  <c r="M274" i="3"/>
  <c r="S274" i="3" s="1"/>
  <c r="K274" i="3"/>
  <c r="Q274" i="3" s="1"/>
  <c r="M99" i="3"/>
  <c r="S99" i="3" s="1"/>
  <c r="K99" i="3"/>
  <c r="Q99" i="3" s="1"/>
  <c r="M91" i="3"/>
  <c r="S91" i="3" s="1"/>
  <c r="K91" i="3"/>
  <c r="Q91" i="3" s="1"/>
  <c r="M280" i="3"/>
  <c r="S280" i="3" s="1"/>
  <c r="K280" i="3"/>
  <c r="Q280" i="3" s="1"/>
  <c r="M118" i="3"/>
  <c r="S118" i="3" s="1"/>
  <c r="K118" i="3"/>
  <c r="Q118" i="3" s="1"/>
  <c r="M7" i="3"/>
  <c r="S7" i="3" s="1"/>
  <c r="K7" i="3"/>
  <c r="Q7" i="3" s="1"/>
  <c r="M354" i="3"/>
  <c r="S354" i="3" s="1"/>
  <c r="K354" i="3"/>
  <c r="Q354" i="3" s="1"/>
  <c r="M151" i="3"/>
  <c r="S151" i="3" s="1"/>
  <c r="K151" i="3"/>
  <c r="Q151" i="3" s="1"/>
  <c r="M31" i="3"/>
  <c r="S31" i="3" s="1"/>
  <c r="K31" i="3"/>
  <c r="Q31" i="3" s="1"/>
  <c r="M34" i="3"/>
  <c r="S34" i="3" s="1"/>
  <c r="K34" i="3"/>
  <c r="Q34" i="3" s="1"/>
  <c r="M326" i="3"/>
  <c r="S326" i="3" s="1"/>
  <c r="K326" i="3"/>
  <c r="Q326" i="3" s="1"/>
  <c r="M325" i="3"/>
  <c r="S325" i="3" s="1"/>
  <c r="K325" i="3"/>
  <c r="Q325" i="3" s="1"/>
  <c r="M180" i="3"/>
  <c r="S180" i="3" s="1"/>
  <c r="K180" i="3"/>
  <c r="Q180" i="3" s="1"/>
  <c r="M139" i="3"/>
  <c r="S139" i="3" s="1"/>
  <c r="K139" i="3"/>
  <c r="Q139" i="3" s="1"/>
  <c r="M327" i="3"/>
  <c r="S327" i="3" s="1"/>
  <c r="K327" i="3"/>
  <c r="Q327" i="3" s="1"/>
  <c r="M160" i="3"/>
  <c r="S160" i="3" s="1"/>
  <c r="K160" i="3"/>
  <c r="Q160" i="3" s="1"/>
  <c r="M119" i="3"/>
  <c r="S119" i="3" s="1"/>
  <c r="K119" i="3"/>
  <c r="Q119" i="3" s="1"/>
  <c r="M147" i="3"/>
  <c r="S147" i="3" s="1"/>
  <c r="K147" i="3"/>
  <c r="Q147" i="3" s="1"/>
  <c r="M266" i="3"/>
  <c r="S266" i="3" s="1"/>
  <c r="K266" i="3"/>
  <c r="Q266" i="3" s="1"/>
  <c r="M130" i="3"/>
  <c r="S130" i="3" s="1"/>
  <c r="K130" i="3"/>
  <c r="Q130" i="3" s="1"/>
  <c r="Q357" i="3" l="1"/>
  <c r="M2" i="3"/>
  <c r="S2" i="3" s="1"/>
  <c r="S357" i="3" s="1"/>
</calcChain>
</file>

<file path=xl/sharedStrings.xml><?xml version="1.0" encoding="utf-8"?>
<sst xmlns="http://schemas.openxmlformats.org/spreadsheetml/2006/main" count="3327" uniqueCount="434">
  <si>
    <t>IID + Transaction</t>
  </si>
  <si>
    <t>transaction number</t>
  </si>
  <si>
    <t>Facility Name</t>
  </si>
  <si>
    <t>Date</t>
  </si>
  <si>
    <t>Transaction</t>
  </si>
  <si>
    <t>BC Bed Change</t>
  </si>
  <si>
    <t>NH Bed Change</t>
  </si>
  <si>
    <t>Total Bed Change</t>
  </si>
  <si>
    <t>BC Active</t>
  </si>
  <si>
    <t>NH Active</t>
  </si>
  <si>
    <t>Active</t>
  </si>
  <si>
    <t>BC Layaway</t>
  </si>
  <si>
    <t>NH Layaway</t>
  </si>
  <si>
    <t>Layaway</t>
  </si>
  <si>
    <t>BC Total</t>
  </si>
  <si>
    <t>NH Total</t>
  </si>
  <si>
    <t>Total</t>
  </si>
  <si>
    <t>a. 2010 Active Beds</t>
  </si>
  <si>
    <t>01001</t>
  </si>
  <si>
    <t>b. 2010 Layaway Beds</t>
  </si>
  <si>
    <t>c. Placed on layaway</t>
  </si>
  <si>
    <t>AITKIN HEALTH SERVICES</t>
  </si>
  <si>
    <t>d. Removed from layaway</t>
  </si>
  <si>
    <t>g. Permanently delicensed</t>
  </si>
  <si>
    <t>e. Relocated from Facility</t>
  </si>
  <si>
    <t>01002</t>
  </si>
  <si>
    <t>Aicota Health Care Center</t>
  </si>
  <si>
    <t>f. Relocated to facility</t>
  </si>
  <si>
    <t>02001</t>
  </si>
  <si>
    <t>Crest View Lutheran Home</t>
  </si>
  <si>
    <t>02002</t>
  </si>
  <si>
    <t>Anoka Rehab &amp; Living Center</t>
  </si>
  <si>
    <t>02003</t>
  </si>
  <si>
    <t>Camilia Rose Care Center LLC</t>
  </si>
  <si>
    <t>02004</t>
  </si>
  <si>
    <t>The Estates at Fridley LLC</t>
  </si>
  <si>
    <t>02005</t>
  </si>
  <si>
    <t>THE ESTATES AT TWIN RIVERS LLC</t>
  </si>
  <si>
    <t>02006</t>
  </si>
  <si>
    <t>Park River Estates Care Center</t>
  </si>
  <si>
    <t>02008</t>
  </si>
  <si>
    <t>a. 2005 Active Beds</t>
  </si>
  <si>
    <t>03001</t>
  </si>
  <si>
    <t>Sunnyside Care Center</t>
  </si>
  <si>
    <t>03002</t>
  </si>
  <si>
    <t>Frazee Care Center</t>
  </si>
  <si>
    <t>03003</t>
  </si>
  <si>
    <t>Essentia Health Oak Crossing</t>
  </si>
  <si>
    <t>03004</t>
  </si>
  <si>
    <t>Emmanuel Nursing Home</t>
  </si>
  <si>
    <t>04001</t>
  </si>
  <si>
    <t>Good Sam Society Blackduck</t>
  </si>
  <si>
    <t>04003</t>
  </si>
  <si>
    <t>Neilson Place</t>
  </si>
  <si>
    <t>04004</t>
  </si>
  <si>
    <t>Havenwood Care Center</t>
  </si>
  <si>
    <t>05001</t>
  </si>
  <si>
    <t>Gardens at Foley</t>
  </si>
  <si>
    <t>05002</t>
  </si>
  <si>
    <t>Country Manor Hlth &amp; Rehab Ctr</t>
  </si>
  <si>
    <t>05003</t>
  </si>
  <si>
    <t>Good Shepherd Lutheran Home</t>
  </si>
  <si>
    <t>06001</t>
  </si>
  <si>
    <t>Essentia Health Grace Home</t>
  </si>
  <si>
    <t>06003</t>
  </si>
  <si>
    <t>Fairway View Neighborhoods</t>
  </si>
  <si>
    <t>07001</t>
  </si>
  <si>
    <t>Pathstone Living</t>
  </si>
  <si>
    <t>07002</t>
  </si>
  <si>
    <t>07003</t>
  </si>
  <si>
    <t>Mapleton Community Home</t>
  </si>
  <si>
    <t>07004</t>
  </si>
  <si>
    <t>OAKLAWN CARE AND REHAB CENTER</t>
  </si>
  <si>
    <t>07005</t>
  </si>
  <si>
    <t>08001</t>
  </si>
  <si>
    <t>Oak Hills Living Center</t>
  </si>
  <si>
    <t>08002</t>
  </si>
  <si>
    <t>St John Lutheran Home</t>
  </si>
  <si>
    <t>08003</t>
  </si>
  <si>
    <t>Divine Providence Comm Home</t>
  </si>
  <si>
    <t>08004</t>
  </si>
  <si>
    <t>Sleepy Eye Care Center</t>
  </si>
  <si>
    <t>09001</t>
  </si>
  <si>
    <t>Community Memorial Hospital</t>
  </si>
  <si>
    <t>09003</t>
  </si>
  <si>
    <t>09004</t>
  </si>
  <si>
    <t>Interfaith Care Center</t>
  </si>
  <si>
    <t>Auburn Home In Waconia</t>
  </si>
  <si>
    <t>Good Sam Society Waconia</t>
  </si>
  <si>
    <t>Auburn Manor</t>
  </si>
  <si>
    <t>Good Sam Society Pine River</t>
  </si>
  <si>
    <t>Clara City Care Center</t>
  </si>
  <si>
    <t>Luther Haven</t>
  </si>
  <si>
    <t>THE ESTATES AT RUSH CITY LLC</t>
  </si>
  <si>
    <t>Parmly on the Lake LLC</t>
  </si>
  <si>
    <t>Ecumen North Branch</t>
  </si>
  <si>
    <t>Meadows on Fairview</t>
  </si>
  <si>
    <t>Viking Manor Nursing Home</t>
  </si>
  <si>
    <t>Valley Care and Rehab, LLC</t>
  </si>
  <si>
    <t>Eventide Lutheran Home</t>
  </si>
  <si>
    <t>Cornerstone Nsg &amp; Rehab Center</t>
  </si>
  <si>
    <t>Good Sam Society Mt Lake</t>
  </si>
  <si>
    <t>Good Sam Society Westbrook</t>
  </si>
  <si>
    <t>Good Sam Society Windom</t>
  </si>
  <si>
    <t>Good Sam Society Bethany</t>
  </si>
  <si>
    <t>Cuyuna Regional Medical Center</t>
  </si>
  <si>
    <t>Good Sam Society Woodland</t>
  </si>
  <si>
    <t>Ebenezer Ridges Geriatric CC</t>
  </si>
  <si>
    <t>Southview Acres Hlth Care Ctr</t>
  </si>
  <si>
    <t>Trinity Care Center</t>
  </si>
  <si>
    <t>Woodlyn Heights Healthcare Ctr</t>
  </si>
  <si>
    <t>Augustana HCC Of Apple Valley</t>
  </si>
  <si>
    <t>Regina Senior Living</t>
  </si>
  <si>
    <t>Good Sam Society Inver Gr Hgts</t>
  </si>
  <si>
    <t>Augustana HCC Of Hastings</t>
  </si>
  <si>
    <t>Northfield City Hospital &amp; Nsg</t>
  </si>
  <si>
    <t>Fairview Care Center</t>
  </si>
  <si>
    <t>Field Crest Care Center</t>
  </si>
  <si>
    <t>Knute Nelson</t>
  </si>
  <si>
    <t>Evansville Care Center</t>
  </si>
  <si>
    <t>Galeon</t>
  </si>
  <si>
    <t>St Lukes Lutheran Care Center</t>
  </si>
  <si>
    <t>PARKVIEW CARE CENTER WELLS</t>
  </si>
  <si>
    <t>Chosen Valley Care Center</t>
  </si>
  <si>
    <t>Spring Valley Care Center</t>
  </si>
  <si>
    <t>GREEN LEA SENIOR LIVING</t>
  </si>
  <si>
    <t>Ostrander Care And Rehab</t>
  </si>
  <si>
    <t>Good Sam Society Albert Lea</t>
  </si>
  <si>
    <t>St Johns Lutheran Home</t>
  </si>
  <si>
    <t>St Johns on Fountain Lake</t>
  </si>
  <si>
    <t>Bay View Nursing and Rehab Ctr</t>
  </si>
  <si>
    <t>BAY VIEW NURSING and REHAB CTR</t>
  </si>
  <si>
    <t>Zumbrota Care Center</t>
  </si>
  <si>
    <t>c. Placed on Layaway</t>
  </si>
  <si>
    <t>St. Crispin Living Community</t>
  </si>
  <si>
    <t>Pine Haven Care Center Inc</t>
  </si>
  <si>
    <t>Barrett Care Center Inc</t>
  </si>
  <si>
    <t>Grand Ave Rest Home</t>
  </si>
  <si>
    <t>Edenbrook Of Edina</t>
  </si>
  <si>
    <t>The Estates at Bloomington</t>
  </si>
  <si>
    <t>Martin Luther Care Center</t>
  </si>
  <si>
    <t>Southside Care Center</t>
  </si>
  <si>
    <t>St Therese Home</t>
  </si>
  <si>
    <t>The Estates at St Louis Park</t>
  </si>
  <si>
    <t>THE ESTATES AT EXCELSIOR LLC</t>
  </si>
  <si>
    <t>Birchwood Care Home</t>
  </si>
  <si>
    <t>COURAGE KENNY REHAB INST TRP</t>
  </si>
  <si>
    <t>Redeemer Residence Inc</t>
  </si>
  <si>
    <t>Fairview University Trans Serv</t>
  </si>
  <si>
    <t>Providence Place</t>
  </si>
  <si>
    <t>Jones Harrison Residence</t>
  </si>
  <si>
    <t>Augustana Chapel View Care Ctr</t>
  </si>
  <si>
    <t>Richfield A Villa Center</t>
  </si>
  <si>
    <t>The Villa At Bryn Mawr</t>
  </si>
  <si>
    <t>Good Sam Society Ambassador</t>
  </si>
  <si>
    <t>Victory Health and Rehab Ctr.</t>
  </si>
  <si>
    <t>Park Health A Villa Center</t>
  </si>
  <si>
    <t>Good Sam Socty Spec Care Comm</t>
  </si>
  <si>
    <t>Haven Homes Of Maple Plain</t>
  </si>
  <si>
    <t>Benedictine Health Ctr Of Mpls</t>
  </si>
  <si>
    <t>Mission Nursing Home</t>
  </si>
  <si>
    <t>Sholom Home West</t>
  </si>
  <si>
    <t>Bywood East Health Care</t>
  </si>
  <si>
    <t>Lake Minnetonka Shores</t>
  </si>
  <si>
    <t>Andrew Residence</t>
  </si>
  <si>
    <t>Walker Methodist Health Ctr</t>
  </si>
  <si>
    <t>Castle Ridge Care Center</t>
  </si>
  <si>
    <t>Texas Terrace A Villa Center</t>
  </si>
  <si>
    <t>Brookview A Villa Center</t>
  </si>
  <si>
    <t>THE ESTATES AT CHATEAU LLC</t>
  </si>
  <si>
    <t>The Villa At St Louis Park</t>
  </si>
  <si>
    <t>Catholic Eldercare On Main</t>
  </si>
  <si>
    <t>THE VILLA AT OSSEO</t>
  </si>
  <si>
    <t>Presb Homes Of Bloomington</t>
  </si>
  <si>
    <t>Mount Olivet Home</t>
  </si>
  <si>
    <t>Hopkins Health Services</t>
  </si>
  <si>
    <t>Minnesota Masonic Home Care Ct</t>
  </si>
  <si>
    <t>Lake Minnetonka Care Center</t>
  </si>
  <si>
    <t>North Ridge Health And Rehab</t>
  </si>
  <si>
    <t>Mount Olivet Careview Home</t>
  </si>
  <si>
    <t>Maranatha Care Center</t>
  </si>
  <si>
    <t>Ebenezer Care Center</t>
  </si>
  <si>
    <t>St Therese at Oxbow Lake</t>
  </si>
  <si>
    <t>ST THERESE TCU NORTH LLC</t>
  </si>
  <si>
    <t>Aurora on France</t>
  </si>
  <si>
    <t>Valley View Healthcare &amp; Rehab</t>
  </si>
  <si>
    <t>Caledonia Rehab and Retirement</t>
  </si>
  <si>
    <t>La Crescent Health Services</t>
  </si>
  <si>
    <t>Tweeten Lutheran Health C C</t>
  </si>
  <si>
    <t>Heritage Living Center</t>
  </si>
  <si>
    <t>GracePointe Crossing Gables</t>
  </si>
  <si>
    <t>Deer River Health Care Center</t>
  </si>
  <si>
    <t>Bigfork Valley Communities</t>
  </si>
  <si>
    <t>The Emeralds at Grand Rapids</t>
  </si>
  <si>
    <t>Grand Village</t>
  </si>
  <si>
    <t>Colonial Manor Nursing Home</t>
  </si>
  <si>
    <t>Good Sam Society Jackson</t>
  </si>
  <si>
    <t>St Clare Living Community Of Mora</t>
  </si>
  <si>
    <t>Bethesda</t>
  </si>
  <si>
    <t>Kittson Memorial Hospital</t>
  </si>
  <si>
    <t>Karlstad Healthcare Ctr Inc</t>
  </si>
  <si>
    <t>Good Sam Society Intl Falls</t>
  </si>
  <si>
    <t>Littlefork Medical Center</t>
  </si>
  <si>
    <t>MADISON HEALTHCARE SERVICES</t>
  </si>
  <si>
    <t>Johnson Memorial Hosp &amp; Home</t>
  </si>
  <si>
    <t>Lakewood Care Center</t>
  </si>
  <si>
    <t>RIDGEVIEW LESUEUR MEDICAL CTR</t>
  </si>
  <si>
    <t>Central Health Care</t>
  </si>
  <si>
    <t>Divine Providence Health Center</t>
  </si>
  <si>
    <t>Hendricks Comm Hosp</t>
  </si>
  <si>
    <t>AVERA TYLER HOSPITAL</t>
  </si>
  <si>
    <t>Prairie View Senior Living</t>
  </si>
  <si>
    <t>Minneota Manor HCC</t>
  </si>
  <si>
    <t>Avera Marshall Reg Med Center</t>
  </si>
  <si>
    <t>Harmony River Living Center</t>
  </si>
  <si>
    <t>Glencoe Regional Health Srvcs</t>
  </si>
  <si>
    <t>Mahnomen Health Center</t>
  </si>
  <si>
    <t>North Star Manor</t>
  </si>
  <si>
    <t>Lakeview Methodist HCC</t>
  </si>
  <si>
    <t>Truman Senior Living</t>
  </si>
  <si>
    <t>Seasons Healthcare</t>
  </si>
  <si>
    <t>Meeker Manor Rehab Center LLC</t>
  </si>
  <si>
    <t>Hilltop Health Care Center</t>
  </si>
  <si>
    <t>Lakeside Health Care Center</t>
  </si>
  <si>
    <t>Elim Home - Milaca</t>
  </si>
  <si>
    <t>Elim Home</t>
  </si>
  <si>
    <t>Mille Lacs Health System</t>
  </si>
  <si>
    <t>Little Falls Care Center</t>
  </si>
  <si>
    <t>ST OTTOS CARE CENTER INC</t>
  </si>
  <si>
    <t>Pierz Villa Inc</t>
  </si>
  <si>
    <t>Sacred Heart Care Center Inc</t>
  </si>
  <si>
    <t>St Marks Lutheran Home</t>
  </si>
  <si>
    <t>Meadow Manor</t>
  </si>
  <si>
    <t>Good Sam Society Comforcare</t>
  </si>
  <si>
    <t>Maple Lawn Nursing Home</t>
  </si>
  <si>
    <t>Benedictine Living Community</t>
  </si>
  <si>
    <t>Crossroads Care Center</t>
  </si>
  <si>
    <t>South Shore Care Center</t>
  </si>
  <si>
    <t>Parkview Manor Nursing Home</t>
  </si>
  <si>
    <t>Halstad Living Center</t>
  </si>
  <si>
    <t>Benedictine Care Community</t>
  </si>
  <si>
    <t>Rochester West Health Services</t>
  </si>
  <si>
    <t>ROCHESTER EAST HLTH SVCS</t>
  </si>
  <si>
    <t>Stewartville Care Center</t>
  </si>
  <si>
    <t>Samaritan Bethany Home On Eighth</t>
  </si>
  <si>
    <t>Rochester Rehab and Living Center</t>
  </si>
  <si>
    <t>Perham Living</t>
  </si>
  <si>
    <t>Pioneer Care Center</t>
  </si>
  <si>
    <t>Good Sam Society Battle Lake</t>
  </si>
  <si>
    <t>LB Broen Home</t>
  </si>
  <si>
    <t>Pelican Valley Health Center</t>
  </si>
  <si>
    <t>St Williams Living Center</t>
  </si>
  <si>
    <t>Thief River Care Center</t>
  </si>
  <si>
    <t>Oakland Park Communities Inc</t>
  </si>
  <si>
    <t>Sandstone Health Care Center</t>
  </si>
  <si>
    <t>Lakeside Medical Center</t>
  </si>
  <si>
    <t>Good Sam Society Pipestone</t>
  </si>
  <si>
    <t>Edgebrook Care Center</t>
  </si>
  <si>
    <t>Fair Meadow Nursing Home</t>
  </si>
  <si>
    <t>Riverview Hospital &amp; Nsg Home</t>
  </si>
  <si>
    <t>Villa St Vincent</t>
  </si>
  <si>
    <t>Mcintosh Senior Living</t>
  </si>
  <si>
    <t>Pioneer Memorial Care Center</t>
  </si>
  <si>
    <t>Essentia Health Fosston</t>
  </si>
  <si>
    <t>Minnewaska Community Hlth Serv</t>
  </si>
  <si>
    <t>Glenwood Village Care Center</t>
  </si>
  <si>
    <t>Ramsey County Care Center</t>
  </si>
  <si>
    <t>Little Sisters Of The Poor</t>
  </si>
  <si>
    <t>THE ESTATES AT LYNNHURST LLC</t>
  </si>
  <si>
    <t>New Brighton Care Center</t>
  </si>
  <si>
    <t>Galtier A Villa Center</t>
  </si>
  <si>
    <t>Good Sam Society Maplewood</t>
  </si>
  <si>
    <t>The Emeralds at St. Paul</t>
  </si>
  <si>
    <t>Episcopal Church Home Of MN</t>
  </si>
  <si>
    <t>St Anthony Park Home</t>
  </si>
  <si>
    <t>Hayes Residence</t>
  </si>
  <si>
    <t>ST ANTHONY HEALTH AND REHAB</t>
  </si>
  <si>
    <t>Presby Homes Of Arden Hills</t>
  </si>
  <si>
    <t>Lyngblomsten Care Center</t>
  </si>
  <si>
    <t>Cerenity Care Ctr On Humboldt</t>
  </si>
  <si>
    <t>Maplewood Care Center</t>
  </si>
  <si>
    <t>Benedictine Hlth Ctr Innsbruck</t>
  </si>
  <si>
    <t>THE ESTATES AT ROSEVILLE LLC</t>
  </si>
  <si>
    <t>New Brighton A Villa Center</t>
  </si>
  <si>
    <t>New Harmony Care Center</t>
  </si>
  <si>
    <t>Shirley Chapman Sholom Hm East</t>
  </si>
  <si>
    <t>Highland Chateau HCC</t>
  </si>
  <si>
    <t>Presbyterian Homes North Oaks</t>
  </si>
  <si>
    <t>Carondelet Village Care Center</t>
  </si>
  <si>
    <t>Episcopal Church Home Gardens</t>
  </si>
  <si>
    <t>Langton Shores</t>
  </si>
  <si>
    <t>Parkview Home</t>
  </si>
  <si>
    <t>River Valley Health and Rehab</t>
  </si>
  <si>
    <t>Renvilla Health Center</t>
  </si>
  <si>
    <t>Buffalo Lake Healthcare Ctr</t>
  </si>
  <si>
    <t>Fairfax Community Home</t>
  </si>
  <si>
    <t>Three Links Care Center</t>
  </si>
  <si>
    <t>The Emeralds at Faribault</t>
  </si>
  <si>
    <t>Northfield Care Center Inc</t>
  </si>
  <si>
    <t>Pleasant Manor Inc</t>
  </si>
  <si>
    <t>Good Sam Society Mary Jane Brown</t>
  </si>
  <si>
    <t>Tuff Memorial Home</t>
  </si>
  <si>
    <t>Lifecare Greenbush Manor</t>
  </si>
  <si>
    <t>Lifecare Medical Center</t>
  </si>
  <si>
    <t>Guardian Angels Health &amp; Rehab</t>
  </si>
  <si>
    <t>Chris Jensen Hlth &amp; Rehab Ctr</t>
  </si>
  <si>
    <t>Essentia Health Northern Pines</t>
  </si>
  <si>
    <t>Lakeshore Inc</t>
  </si>
  <si>
    <t>Bayshore Residence &amp; Rehab Ctr</t>
  </si>
  <si>
    <t>Cornerstone Villa</t>
  </si>
  <si>
    <t>Franciscan Health Center</t>
  </si>
  <si>
    <t>The Waterview Woods</t>
  </si>
  <si>
    <t>Boundary Waters Care Center</t>
  </si>
  <si>
    <t>Heritage Manor</t>
  </si>
  <si>
    <t>Essentia Health Virginia</t>
  </si>
  <si>
    <t>Viewcrest Health Center</t>
  </si>
  <si>
    <t>Benedictine Health Center</t>
  </si>
  <si>
    <t>Aftenro Home</t>
  </si>
  <si>
    <t>Cook Hospital</t>
  </si>
  <si>
    <t>MALA STRANA CARE AND REHAB CTR</t>
  </si>
  <si>
    <t>St Gertrudes Hlth &amp; Rehab Ctr</t>
  </si>
  <si>
    <t>Shakopee Friendship Manor</t>
  </si>
  <si>
    <t>Guardian Angels Care Center</t>
  </si>
  <si>
    <t>Talahi Nursing &amp; Rehab Center</t>
  </si>
  <si>
    <t>St Benedicts Senior Community</t>
  </si>
  <si>
    <t>Oak Terrace Health Care Center</t>
  </si>
  <si>
    <t>Good Sam Society Winthrop</t>
  </si>
  <si>
    <t>Good Sam Society Arlington</t>
  </si>
  <si>
    <t>Belgrade Nursing Home</t>
  </si>
  <si>
    <t>Assumption Home</t>
  </si>
  <si>
    <t>MOTHER OF MERCY SENIOR LIVING</t>
  </si>
  <si>
    <t>Centracare Health System</t>
  </si>
  <si>
    <t>Centracare Health Sys Melrose</t>
  </si>
  <si>
    <t>Sterling Park HCC</t>
  </si>
  <si>
    <t>Centracare Health Paynesville</t>
  </si>
  <si>
    <t>St Benedicts Senior Community Therapy Suites Sartell</t>
  </si>
  <si>
    <t>Prairie Manor Care Center</t>
  </si>
  <si>
    <t>Koda Living Community</t>
  </si>
  <si>
    <t>West Wind Village</t>
  </si>
  <si>
    <t>Appleton Municipal Hospital</t>
  </si>
  <si>
    <t>Centracare Health System-Long</t>
  </si>
  <si>
    <t>Central Todd Co Care Center</t>
  </si>
  <si>
    <t>Browns Valley Health Center</t>
  </si>
  <si>
    <t>Traverse Care Center</t>
  </si>
  <si>
    <t>The Green Prairie Rehab Center</t>
  </si>
  <si>
    <t>St Elizabeths Medical Center</t>
  </si>
  <si>
    <t>Lakewood Health System</t>
  </si>
  <si>
    <t>Green Pine Acres Nursing Home</t>
  </si>
  <si>
    <t>LAKESHORE INN NURSING HOME</t>
  </si>
  <si>
    <t>Whispering Creek</t>
  </si>
  <si>
    <t>THE ESTATES AT GREELEY LLC</t>
  </si>
  <si>
    <t>THE ESTATES AT LINDEN LLC</t>
  </si>
  <si>
    <t>Good Sam Society Stillwater</t>
  </si>
  <si>
    <t>Birchwood Health Care Center</t>
  </si>
  <si>
    <t>Woodbury Health Care Center</t>
  </si>
  <si>
    <t>ST THERESE OF WOODBURY LLC</t>
  </si>
  <si>
    <t>Norris Square</t>
  </si>
  <si>
    <t>Good Sam Society St James</t>
  </si>
  <si>
    <t>Living Meadows at Luther</t>
  </si>
  <si>
    <t>St Francis Home</t>
  </si>
  <si>
    <t>Sauer Health Care</t>
  </si>
  <si>
    <t>Lake Winona Manor</t>
  </si>
  <si>
    <t>Saint Anne Extended Healthcare</t>
  </si>
  <si>
    <t>Whitewater Health Services</t>
  </si>
  <si>
    <t>Good Sam Society Howard Lake</t>
  </si>
  <si>
    <t>CENTRACARE HEALTH MONTICELLO</t>
  </si>
  <si>
    <t>Park View Care Center</t>
  </si>
  <si>
    <t>Annandale Care Center</t>
  </si>
  <si>
    <t>THE ESTATES AT DELANO LLC</t>
  </si>
  <si>
    <t>Lake Ridge Care Ctr Of Buffalo</t>
  </si>
  <si>
    <t>Cokato Manor</t>
  </si>
  <si>
    <t>Clarkfield Care Center</t>
  </si>
  <si>
    <t>Sanford Canby Medical Center</t>
  </si>
  <si>
    <t>Avera Granite Falls Care Center</t>
  </si>
  <si>
    <t>Total Layaway</t>
  </si>
  <si>
    <t>Still on Layaway</t>
  </si>
  <si>
    <t>Text IID</t>
  </si>
  <si>
    <t>Number IID</t>
  </si>
  <si>
    <t>IID &amp; Name</t>
  </si>
  <si>
    <t>Facility</t>
  </si>
  <si>
    <t>&lt;Select Facility&gt;</t>
  </si>
  <si>
    <t>Layaway and Active beds as of April 14, 2021</t>
  </si>
  <si>
    <t>14002</t>
  </si>
  <si>
    <t>INTERLUDE RESTORATIVE SUITES</t>
  </si>
  <si>
    <t>HILLCREST CARE AND REHAB CENTER</t>
  </si>
  <si>
    <t>LAURELS PEAK CARE AND REHAB CTR</t>
  </si>
  <si>
    <t>AUGUSTANA MERCY CARE CENTER</t>
  </si>
  <si>
    <t>Moorhead Restorative Care Center</t>
  </si>
  <si>
    <t>NORTH SHORE HEALTH</t>
  </si>
  <si>
    <t>Bethany on the Lake LLC</t>
  </si>
  <si>
    <t>GUNDERSEN HARMONY CARE CENTER</t>
  </si>
  <si>
    <t>THORNE CREST RETIREMENT CENTER</t>
  </si>
  <si>
    <t>MAYO CLINIC HEALTH SYS LAKE CI</t>
  </si>
  <si>
    <t>Terrace at Cannon Falls</t>
  </si>
  <si>
    <t>Twin City Gardens</t>
  </si>
  <si>
    <t>Robbinsdale A Villa Center</t>
  </si>
  <si>
    <t>Terrace at Crystal</t>
  </si>
  <si>
    <t>INTERLUDE</t>
  </si>
  <si>
    <t>THE BIRCHES AT TRILLIUM WOODS</t>
  </si>
  <si>
    <t>Glenoaks Senior Living Campus</t>
  </si>
  <si>
    <t>Carris Health Care Center Therapy Suites</t>
  </si>
  <si>
    <t>The Waterview Shores</t>
  </si>
  <si>
    <t>The Gardens at Winsted LLC</t>
  </si>
  <si>
    <t>MADONNA TOWERS OF ROCHESTER</t>
  </si>
  <si>
    <t>MAPLE MANOR NURSING AND REHAB</t>
  </si>
  <si>
    <t>Rose Of Sharon A Villa Center</t>
  </si>
  <si>
    <t>Cerenity Care Center WBL</t>
  </si>
  <si>
    <t>CERENITY MARIAN ST PAUL LLC</t>
  </si>
  <si>
    <t>Wabasso Restorative Care Center</t>
  </si>
  <si>
    <t>GIL MOR MANOR</t>
  </si>
  <si>
    <t>VALLEY VIEW MANOR HCC</t>
  </si>
  <si>
    <t>Olivia Restorative Care Center</t>
  </si>
  <si>
    <t>Franklin Restorative Care Center</t>
  </si>
  <si>
    <t>WARROAD CARE CENTER</t>
  </si>
  <si>
    <t>The Waterview Pines</t>
  </si>
  <si>
    <t>THE NORTH SHORE ESTATES LLC</t>
  </si>
  <si>
    <t>BAYSHORE HEALTH CENTER RULE 80</t>
  </si>
  <si>
    <t>The Lutheran Home Belle Plaine</t>
  </si>
  <si>
    <t>Meadow Lane Restorative Care Center</t>
  </si>
  <si>
    <t>FAIR OAKS NURSING and REHAB LLC</t>
  </si>
  <si>
    <t>NEW RICHLAND CARE CENTER</t>
  </si>
  <si>
    <t>GABLES OF BOUTWELLS LANDING</t>
  </si>
  <si>
    <t>69015</t>
  </si>
  <si>
    <t>27007</t>
  </si>
  <si>
    <t>77002</t>
  </si>
  <si>
    <t>27074</t>
  </si>
  <si>
    <t>Total Active</t>
  </si>
  <si>
    <t>This data is for informational purposes only and not the official state record of bed counts and historical bed count changes. The Minnesota Department of Health is the state agency with the official bed count and bed transaction records. This data is not live; it is a snapshot of the records at DHS as of the date noted in the upper left corner of this page of this document.</t>
  </si>
  <si>
    <t>27021</t>
  </si>
  <si>
    <t>47005</t>
  </si>
  <si>
    <t>53002</t>
  </si>
  <si>
    <t>53004</t>
  </si>
  <si>
    <t>BC</t>
  </si>
  <si>
    <t>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</si>
</sst>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0"/>
    <numFmt numFmtId="165" formatCode="_(* #,##0_);_(* \(#,##0\);_(* &quot;-&quot;??_);_(@_)"/>
    <numFmt numFmtId="166" formatCode="0.0"/>
  </numFmts>
  <fonts count="3" x14ac:knownFonts="1">
    <font>
      <sz val="11"/>
      <color theme="1"/>
      <name val="Calibri"/>
      <family val="2"/>
      <scheme val="minor"/>
    </font>
    <font>
      <sz val="11"/>
      <color theme="1"/>
      <name val="Calibri"/>
      <family val="2"/>
      <scheme val="minor"/>
    </font>
    <font>
      <sz val="11"/>
      <color theme="0"/>
      <name val="Calibri"/>
      <family val="2"/>
      <scheme val="minor"/>
    </font>
  </fonts>
  <fills count="6">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165" fontId="0" fillId="0" borderId="0" xfId="1" applyNumberFormat="1" applyFont="1" applyFill="1"/>
    <xf numFmtId="165" fontId="0" fillId="0" borderId="0" xfId="1" applyNumberFormat="1" applyFont="1"/>
    <xf numFmtId="165" fontId="0" fillId="0" borderId="0" xfId="0" applyNumberFormat="1"/>
    <xf numFmtId="14" fontId="0" fillId="0" borderId="1" xfId="0" applyNumberFormat="1" applyBorder="1"/>
    <xf numFmtId="165" fontId="0" fillId="0" borderId="1" xfId="1" applyNumberFormat="1" applyFont="1" applyBorder="1"/>
    <xf numFmtId="165" fontId="0" fillId="0" borderId="4" xfId="1" applyNumberFormat="1" applyFont="1" applyBorder="1"/>
    <xf numFmtId="14" fontId="0" fillId="0" borderId="6" xfId="0" applyNumberFormat="1" applyBorder="1"/>
    <xf numFmtId="165" fontId="0" fillId="0" borderId="8" xfId="1" applyNumberFormat="1" applyFont="1" applyBorder="1"/>
    <xf numFmtId="165" fontId="0" fillId="0" borderId="6" xfId="1" applyNumberFormat="1" applyFont="1" applyBorder="1"/>
    <xf numFmtId="0" fontId="0" fillId="0" borderId="4" xfId="0" applyBorder="1"/>
    <xf numFmtId="14" fontId="0" fillId="0" borderId="5" xfId="0" applyNumberFormat="1" applyBorder="1"/>
    <xf numFmtId="0" fontId="0" fillId="0" borderId="8" xfId="0" applyBorder="1"/>
    <xf numFmtId="14" fontId="0" fillId="0" borderId="9" xfId="0" applyNumberFormat="1" applyBorder="1"/>
    <xf numFmtId="0" fontId="0" fillId="0" borderId="16" xfId="0" applyBorder="1"/>
    <xf numFmtId="14" fontId="0" fillId="0" borderId="18" xfId="0" applyNumberFormat="1" applyBorder="1"/>
    <xf numFmtId="165" fontId="0" fillId="0" borderId="16" xfId="1" applyNumberFormat="1" applyFont="1" applyBorder="1"/>
    <xf numFmtId="165" fontId="0" fillId="0" borderId="17" xfId="1" applyNumberFormat="1" applyFont="1" applyBorder="1"/>
    <xf numFmtId="165" fontId="0" fillId="3" borderId="14" xfId="1" applyNumberFormat="1" applyFont="1" applyFill="1" applyBorder="1"/>
    <xf numFmtId="0" fontId="0" fillId="2" borderId="10" xfId="0" applyFill="1" applyBorder="1"/>
    <xf numFmtId="0" fontId="0" fillId="2" borderId="11" xfId="0" applyFill="1" applyBorder="1"/>
    <xf numFmtId="0" fontId="0" fillId="2" borderId="13" xfId="0" applyFill="1" applyBorder="1"/>
    <xf numFmtId="165" fontId="0" fillId="2" borderId="10" xfId="1" applyNumberFormat="1" applyFont="1" applyFill="1" applyBorder="1"/>
    <xf numFmtId="165" fontId="0" fillId="2" borderId="11" xfId="1" applyNumberFormat="1" applyFont="1" applyFill="1" applyBorder="1"/>
    <xf numFmtId="165" fontId="0" fillId="2" borderId="2" xfId="1" applyNumberFormat="1" applyFont="1" applyFill="1" applyBorder="1"/>
    <xf numFmtId="165" fontId="0" fillId="2" borderId="12" xfId="1" applyNumberFormat="1" applyFont="1" applyFill="1" applyBorder="1"/>
    <xf numFmtId="165" fontId="0" fillId="0" borderId="20" xfId="1" applyNumberFormat="1" applyFont="1" applyBorder="1"/>
    <xf numFmtId="165" fontId="0" fillId="0" borderId="3" xfId="1" applyNumberFormat="1" applyFont="1" applyBorder="1"/>
    <xf numFmtId="165" fontId="0" fillId="0" borderId="7" xfId="1" applyNumberFormat="1" applyFont="1" applyBorder="1"/>
    <xf numFmtId="165" fontId="0" fillId="3" borderId="19" xfId="1" applyNumberFormat="1" applyFont="1" applyFill="1" applyBorder="1"/>
    <xf numFmtId="165" fontId="0" fillId="3" borderId="15" xfId="1" applyNumberFormat="1" applyFont="1" applyFill="1" applyBorder="1"/>
    <xf numFmtId="165" fontId="0" fillId="2" borderId="14" xfId="1" applyNumberFormat="1" applyFont="1" applyFill="1" applyBorder="1"/>
    <xf numFmtId="0" fontId="0" fillId="0" borderId="0" xfId="0" applyBorder="1"/>
    <xf numFmtId="0" fontId="2" fillId="0" borderId="0" xfId="0" applyFont="1"/>
    <xf numFmtId="0" fontId="0" fillId="0" borderId="2" xfId="0" applyBorder="1" applyAlignment="1">
      <alignment horizontal="left"/>
    </xf>
    <xf numFmtId="0" fontId="0" fillId="0" borderId="2" xfId="0" applyFill="1" applyBorder="1" applyAlignment="1">
      <alignment horizontal="left"/>
    </xf>
    <xf numFmtId="164" fontId="0" fillId="0" borderId="2" xfId="0" applyNumberFormat="1" applyFill="1" applyBorder="1" applyAlignment="1">
      <alignment horizontal="left"/>
    </xf>
    <xf numFmtId="165" fontId="0" fillId="0" borderId="21" xfId="1" applyNumberFormat="1" applyFont="1" applyFill="1" applyBorder="1"/>
    <xf numFmtId="165" fontId="0" fillId="0" borderId="0" xfId="1" applyNumberFormat="1" applyFont="1" applyAlignment="1">
      <alignment vertical="top"/>
    </xf>
    <xf numFmtId="0" fontId="0" fillId="0" borderId="0" xfId="0" applyAlignment="1">
      <alignment vertical="top"/>
    </xf>
    <xf numFmtId="0" fontId="0" fillId="0" borderId="0" xfId="0" applyAlignment="1">
      <alignment vertical="top" wrapText="1"/>
    </xf>
    <xf numFmtId="0" fontId="2" fillId="5" borderId="0" xfId="0" applyFont="1" applyFill="1"/>
    <xf numFmtId="0" fontId="2" fillId="5" borderId="0" xfId="0" applyFont="1" applyFill="1" applyAlignment="1">
      <alignment vertical="top"/>
    </xf>
    <xf numFmtId="1" fontId="2" fillId="5" borderId="0" xfId="1" applyNumberFormat="1" applyFont="1" applyFill="1" applyAlignment="1">
      <alignment vertical="top"/>
    </xf>
    <xf numFmtId="49" fontId="2" fillId="5" borderId="0" xfId="1" applyNumberFormat="1" applyFont="1" applyFill="1" applyAlignment="1">
      <alignment vertical="top"/>
    </xf>
    <xf numFmtId="164" fontId="2" fillId="5" borderId="0" xfId="1" applyNumberFormat="1" applyFont="1" applyFill="1" applyAlignment="1">
      <alignment vertical="top"/>
    </xf>
    <xf numFmtId="164" fontId="2" fillId="5" borderId="0" xfId="1" applyNumberFormat="1" applyFont="1" applyFill="1"/>
    <xf numFmtId="165" fontId="2" fillId="5" borderId="0" xfId="1" applyNumberFormat="1" applyFont="1" applyFill="1"/>
    <xf numFmtId="1" fontId="2" fillId="5" borderId="0" xfId="1" applyNumberFormat="1" applyFont="1" applyFill="1"/>
    <xf numFmtId="49" fontId="2" fillId="5" borderId="0" xfId="1" applyNumberFormat="1" applyFont="1" applyFill="1"/>
    <xf numFmtId="0" fontId="2" fillId="5" borderId="0" xfId="1" applyNumberFormat="1" applyFont="1" applyFill="1"/>
    <xf numFmtId="0" fontId="2" fillId="5" borderId="0" xfId="0" applyNumberFormat="1" applyFont="1" applyFill="1"/>
    <xf numFmtId="14" fontId="2" fillId="5" borderId="0" xfId="0" applyNumberFormat="1" applyFont="1" applyFill="1"/>
    <xf numFmtId="164" fontId="2" fillId="5" borderId="0" xfId="0" applyNumberFormat="1" applyFont="1" applyFill="1"/>
    <xf numFmtId="164" fontId="2" fillId="5" borderId="0" xfId="1" quotePrefix="1" applyNumberFormat="1" applyFont="1" applyFill="1"/>
    <xf numFmtId="49" fontId="2" fillId="5" borderId="0" xfId="1" quotePrefix="1" applyNumberFormat="1" applyFont="1" applyFill="1"/>
    <xf numFmtId="165" fontId="2" fillId="5" borderId="0" xfId="0" applyNumberFormat="1" applyFont="1" applyFill="1"/>
    <xf numFmtId="1" fontId="2" fillId="5" borderId="0" xfId="0" applyNumberFormat="1" applyFont="1" applyFill="1"/>
    <xf numFmtId="166" fontId="2" fillId="5" borderId="0" xfId="1" applyNumberFormat="1" applyFont="1" applyFill="1"/>
    <xf numFmtId="164" fontId="0" fillId="4" borderId="2" xfId="0" applyNumberFormat="1" applyFill="1" applyBorder="1" applyAlignment="1" applyProtection="1">
      <alignment horizontal="left"/>
      <protection locked="0"/>
    </xf>
  </cellXfs>
  <cellStyles count="2">
    <cellStyle name="Comma" xfId="1" builtinId="3"/>
    <cellStyle name="Normal" xfId="0" builtinId="0"/>
  </cellStyles>
  <dxfs count="44">
    <dxf>
      <font>
        <b val="0"/>
        <i val="0"/>
        <strike val="0"/>
        <condense val="0"/>
        <extend val="0"/>
        <outline val="0"/>
        <shadow val="0"/>
        <u val="none"/>
        <vertAlign val="baseline"/>
        <sz val="11"/>
        <color theme="0"/>
        <name val="Calibri"/>
        <scheme val="minor"/>
      </font>
      <numFmt numFmtId="165" formatCode="_(* #,##0_);_(* \(#,##0\);_(* &quot;-&quot;??_);_(@_)"/>
      <fill>
        <patternFill patternType="solid">
          <fgColor indexed="64"/>
          <bgColor theme="0"/>
        </patternFill>
      </fill>
    </dxf>
    <dxf>
      <font>
        <strike val="0"/>
        <outline val="0"/>
        <shadow val="0"/>
        <u val="none"/>
        <vertAlign val="baseline"/>
        <sz val="11"/>
        <color theme="0"/>
        <name val="Calibri"/>
        <scheme val="minor"/>
      </font>
      <numFmt numFmtId="165" formatCode="_(* #,##0_);_(* \(#,##0\);_(* &quot;-&quot;??_);_(@_)"/>
      <fill>
        <patternFill patternType="solid">
          <fgColor indexed="64"/>
          <bgColor theme="0"/>
        </patternFill>
      </fill>
    </dxf>
    <dxf>
      <font>
        <b val="0"/>
        <i val="0"/>
        <strike val="0"/>
        <condense val="0"/>
        <extend val="0"/>
        <outline val="0"/>
        <shadow val="0"/>
        <u val="none"/>
        <vertAlign val="baseline"/>
        <sz val="11"/>
        <color theme="0"/>
        <name val="Calibri"/>
        <scheme val="minor"/>
      </font>
      <numFmt numFmtId="165" formatCode="_(* #,##0_);_(* \(#,##0\);_(* &quot;-&quot;??_);_(@_)"/>
      <fill>
        <patternFill patternType="solid">
          <fgColor indexed="64"/>
          <bgColor theme="0"/>
        </patternFill>
      </fill>
    </dxf>
    <dxf>
      <font>
        <strike val="0"/>
        <outline val="0"/>
        <shadow val="0"/>
        <u val="none"/>
        <vertAlign val="baseline"/>
        <sz val="11"/>
        <color theme="0"/>
        <name val="Calibri"/>
        <scheme val="minor"/>
      </font>
      <numFmt numFmtId="165" formatCode="_(* #,##0_);_(* \(#,##0\);_(* &quot;-&quot;??_);_(@_)"/>
      <fill>
        <patternFill patternType="solid">
          <fgColor indexed="64"/>
          <bgColor theme="0"/>
        </patternFill>
      </fill>
    </dxf>
    <dxf>
      <font>
        <b val="0"/>
        <i val="0"/>
        <strike val="0"/>
        <condense val="0"/>
        <extend val="0"/>
        <outline val="0"/>
        <shadow val="0"/>
        <u val="none"/>
        <vertAlign val="baseline"/>
        <sz val="11"/>
        <color theme="0"/>
        <name val="Calibri"/>
        <scheme val="minor"/>
      </font>
      <numFmt numFmtId="165" formatCode="_(* #,##0_);_(* \(#,##0\);_(* &quot;-&quot;??_);_(@_)"/>
      <fill>
        <patternFill patternType="solid">
          <fgColor indexed="64"/>
          <bgColor theme="0"/>
        </patternFill>
      </fill>
    </dxf>
    <dxf>
      <font>
        <strike val="0"/>
        <outline val="0"/>
        <shadow val="0"/>
        <u val="none"/>
        <vertAlign val="baseline"/>
        <sz val="11"/>
        <color theme="0"/>
        <name val="Calibri"/>
        <scheme val="minor"/>
      </font>
      <numFmt numFmtId="165" formatCode="_(* #,##0_);_(* \(#,##0\);_(* &quot;-&quot;??_);_(@_)"/>
      <fill>
        <patternFill patternType="solid">
          <fgColor indexed="64"/>
          <bgColor theme="0"/>
        </patternFill>
      </fill>
    </dxf>
    <dxf>
      <font>
        <b val="0"/>
        <i val="0"/>
        <strike val="0"/>
        <condense val="0"/>
        <extend val="0"/>
        <outline val="0"/>
        <shadow val="0"/>
        <u val="none"/>
        <vertAlign val="baseline"/>
        <sz val="11"/>
        <color theme="0"/>
        <name val="Calibri"/>
        <scheme val="minor"/>
      </font>
      <numFmt numFmtId="165" formatCode="_(* #,##0_);_(* \(#,##0\);_(* &quot;-&quot;??_);_(@_)"/>
      <fill>
        <patternFill patternType="solid">
          <fgColor indexed="64"/>
          <bgColor theme="0"/>
        </patternFill>
      </fill>
    </dxf>
    <dxf>
      <font>
        <strike val="0"/>
        <outline val="0"/>
        <shadow val="0"/>
        <u val="none"/>
        <vertAlign val="baseline"/>
        <sz val="11"/>
        <color theme="0"/>
        <name val="Calibri"/>
        <scheme val="minor"/>
      </font>
      <numFmt numFmtId="165" formatCode="_(* #,##0_);_(* \(#,##0\);_(* &quot;-&quot;??_);_(@_)"/>
      <fill>
        <patternFill patternType="solid">
          <fgColor indexed="64"/>
          <bgColor theme="0"/>
        </patternFill>
      </fill>
    </dxf>
    <dxf>
      <font>
        <b val="0"/>
        <i val="0"/>
        <strike val="0"/>
        <condense val="0"/>
        <extend val="0"/>
        <outline val="0"/>
        <shadow val="0"/>
        <u val="none"/>
        <vertAlign val="baseline"/>
        <sz val="11"/>
        <color theme="0"/>
        <name val="Calibri"/>
        <scheme val="minor"/>
      </font>
      <numFmt numFmtId="165" formatCode="_(* #,##0_);_(* \(#,##0\);_(* &quot;-&quot;??_);_(@_)"/>
      <fill>
        <patternFill patternType="solid">
          <fgColor indexed="64"/>
          <bgColor theme="0"/>
        </patternFill>
      </fill>
    </dxf>
    <dxf>
      <font>
        <strike val="0"/>
        <outline val="0"/>
        <shadow val="0"/>
        <u val="none"/>
        <vertAlign val="baseline"/>
        <sz val="11"/>
        <color theme="0"/>
        <name val="Calibri"/>
        <scheme val="minor"/>
      </font>
      <numFmt numFmtId="165" formatCode="_(* #,##0_);_(* \(#,##0\);_(* &quot;-&quot;??_);_(@_)"/>
      <fill>
        <patternFill patternType="solid">
          <fgColor indexed="64"/>
          <bgColor theme="0"/>
        </patternFill>
      </fill>
    </dxf>
    <dxf>
      <font>
        <b val="0"/>
        <i val="0"/>
        <strike val="0"/>
        <condense val="0"/>
        <extend val="0"/>
        <outline val="0"/>
        <shadow val="0"/>
        <u val="none"/>
        <vertAlign val="baseline"/>
        <sz val="11"/>
        <color theme="0"/>
        <name val="Calibri"/>
        <scheme val="minor"/>
      </font>
      <numFmt numFmtId="165" formatCode="_(* #,##0_);_(* \(#,##0\);_(* &quot;-&quot;??_);_(@_)"/>
      <fill>
        <patternFill patternType="solid">
          <fgColor indexed="64"/>
          <bgColor theme="0"/>
        </patternFill>
      </fill>
    </dxf>
    <dxf>
      <font>
        <strike val="0"/>
        <outline val="0"/>
        <shadow val="0"/>
        <u val="none"/>
        <vertAlign val="baseline"/>
        <sz val="11"/>
        <color theme="0"/>
        <name val="Calibri"/>
        <scheme val="minor"/>
      </font>
      <numFmt numFmtId="165" formatCode="_(* #,##0_);_(* \(#,##0\);_(* &quot;-&quot;??_);_(@_)"/>
      <fill>
        <patternFill patternType="solid">
          <fgColor indexed="64"/>
          <bgColor theme="0"/>
        </patternFill>
      </fill>
    </dxf>
    <dxf>
      <font>
        <b val="0"/>
        <i val="0"/>
        <strike val="0"/>
        <condense val="0"/>
        <extend val="0"/>
        <outline val="0"/>
        <shadow val="0"/>
        <u val="none"/>
        <vertAlign val="baseline"/>
        <sz val="11"/>
        <color theme="0"/>
        <name val="Calibri"/>
        <scheme val="minor"/>
      </font>
      <numFmt numFmtId="165" formatCode="_(* #,##0_);_(* \(#,##0\);_(* &quot;-&quot;??_);_(@_)"/>
      <fill>
        <patternFill patternType="solid">
          <fgColor indexed="64"/>
          <bgColor theme="0"/>
        </patternFill>
      </fill>
    </dxf>
    <dxf>
      <font>
        <b val="0"/>
        <i val="0"/>
        <strike val="0"/>
        <condense val="0"/>
        <extend val="0"/>
        <outline val="0"/>
        <shadow val="0"/>
        <u val="none"/>
        <vertAlign val="baseline"/>
        <sz val="11"/>
        <color theme="0"/>
        <name val="Calibri"/>
        <scheme val="minor"/>
      </font>
      <numFmt numFmtId="165" formatCode="_(* #,##0_);_(* \(#,##0\);_(* &quot;-&quot;??_);_(@_)"/>
      <fill>
        <patternFill patternType="solid">
          <fgColor indexed="64"/>
          <bgColor theme="0"/>
        </patternFill>
      </fill>
    </dxf>
    <dxf>
      <font>
        <b val="0"/>
        <i val="0"/>
        <strike val="0"/>
        <condense val="0"/>
        <extend val="0"/>
        <outline val="0"/>
        <shadow val="0"/>
        <u val="none"/>
        <vertAlign val="baseline"/>
        <sz val="11"/>
        <color theme="0"/>
        <name val="Calibri"/>
        <scheme val="minor"/>
      </font>
      <numFmt numFmtId="165" formatCode="_(* #,##0_);_(* \(#,##0\);_(* &quot;-&quot;??_);_(@_)"/>
      <fill>
        <patternFill patternType="solid">
          <fgColor indexed="64"/>
          <bgColor theme="0"/>
        </patternFill>
      </fill>
    </dxf>
    <dxf>
      <font>
        <b val="0"/>
        <i val="0"/>
        <strike val="0"/>
        <condense val="0"/>
        <extend val="0"/>
        <outline val="0"/>
        <shadow val="0"/>
        <u val="none"/>
        <vertAlign val="baseline"/>
        <sz val="11"/>
        <color theme="0"/>
        <name val="Calibri"/>
        <scheme val="minor"/>
      </font>
      <numFmt numFmtId="165" formatCode="_(* #,##0_);_(* \(#,##0\);_(* &quot;-&quot;??_);_(@_)"/>
      <fill>
        <patternFill patternType="solid">
          <fgColor indexed="64"/>
          <bgColor theme="0"/>
        </patternFill>
      </fill>
    </dxf>
    <dxf>
      <font>
        <b val="0"/>
        <i val="0"/>
        <strike val="0"/>
        <condense val="0"/>
        <extend val="0"/>
        <outline val="0"/>
        <shadow val="0"/>
        <u val="none"/>
        <vertAlign val="baseline"/>
        <sz val="11"/>
        <color theme="0"/>
        <name val="Calibri"/>
        <scheme val="minor"/>
      </font>
      <numFmt numFmtId="165" formatCode="_(* #,##0_);_(* \(#,##0\);_(* &quot;-&quot;??_);_(@_)"/>
      <fill>
        <patternFill patternType="solid">
          <fgColor indexed="64"/>
          <bgColor theme="0"/>
        </patternFill>
      </fill>
    </dxf>
    <dxf>
      <font>
        <strike val="0"/>
        <outline val="0"/>
        <shadow val="0"/>
        <u val="none"/>
        <vertAlign val="baseline"/>
        <sz val="11"/>
        <color theme="0"/>
        <name val="Calibri"/>
        <scheme val="minor"/>
      </font>
      <numFmt numFmtId="165" formatCode="_(* #,##0_);_(* \(#,##0\);_(* &quot;-&quot;??_);_(@_)"/>
      <fill>
        <patternFill patternType="solid">
          <fgColor indexed="64"/>
          <bgColor theme="0"/>
        </patternFill>
      </fill>
    </dxf>
    <dxf>
      <font>
        <b val="0"/>
        <i val="0"/>
        <strike val="0"/>
        <condense val="0"/>
        <extend val="0"/>
        <outline val="0"/>
        <shadow val="0"/>
        <u val="none"/>
        <vertAlign val="baseline"/>
        <sz val="11"/>
        <color theme="0"/>
        <name val="Calibri"/>
        <scheme val="minor"/>
      </font>
      <numFmt numFmtId="165" formatCode="_(* #,##0_);_(* \(#,##0\);_(* &quot;-&quot;??_);_(@_)"/>
      <fill>
        <patternFill patternType="solid">
          <fgColor indexed="64"/>
          <bgColor theme="0"/>
        </patternFill>
      </fill>
    </dxf>
    <dxf>
      <font>
        <strike val="0"/>
        <outline val="0"/>
        <shadow val="0"/>
        <u val="none"/>
        <vertAlign val="baseline"/>
        <sz val="11"/>
        <color theme="0"/>
        <name val="Calibri"/>
        <scheme val="minor"/>
      </font>
      <numFmt numFmtId="165" formatCode="_(* #,##0_);_(* \(#,##0\);_(* &quot;-&quot;??_);_(@_)"/>
      <fill>
        <patternFill patternType="solid">
          <fgColor indexed="64"/>
          <bgColor theme="0"/>
        </patternFill>
      </fill>
    </dxf>
    <dxf>
      <font>
        <b val="0"/>
        <i val="0"/>
        <strike val="0"/>
        <condense val="0"/>
        <extend val="0"/>
        <outline val="0"/>
        <shadow val="0"/>
        <u val="none"/>
        <vertAlign val="baseline"/>
        <sz val="11"/>
        <color theme="0"/>
        <name val="Calibri"/>
        <scheme val="minor"/>
      </font>
      <numFmt numFmtId="165" formatCode="_(* #,##0_);_(* \(#,##0\);_(* &quot;-&quot;??_);_(@_)"/>
      <fill>
        <patternFill patternType="solid">
          <fgColor indexed="64"/>
          <bgColor theme="0"/>
        </patternFill>
      </fill>
    </dxf>
    <dxf>
      <font>
        <strike val="0"/>
        <outline val="0"/>
        <shadow val="0"/>
        <u val="none"/>
        <vertAlign val="baseline"/>
        <sz val="11"/>
        <color theme="0"/>
        <name val="Calibri"/>
        <scheme val="minor"/>
      </font>
      <numFmt numFmtId="165" formatCode="_(* #,##0_);_(* \(#,##0\);_(* &quot;-&quot;??_);_(@_)"/>
      <fill>
        <patternFill patternType="solid">
          <fgColor indexed="64"/>
          <bgColor theme="0"/>
        </patternFill>
      </fill>
    </dxf>
    <dxf>
      <font>
        <b val="0"/>
        <i val="0"/>
        <strike val="0"/>
        <condense val="0"/>
        <extend val="0"/>
        <outline val="0"/>
        <shadow val="0"/>
        <u val="none"/>
        <vertAlign val="baseline"/>
        <sz val="11"/>
        <color theme="0"/>
        <name val="Calibri"/>
        <scheme val="minor"/>
      </font>
      <numFmt numFmtId="165" formatCode="_(* #,##0_);_(* \(#,##0\);_(* &quot;-&quot;??_);_(@_)"/>
      <fill>
        <patternFill patternType="solid">
          <fgColor indexed="64"/>
          <bgColor theme="0"/>
        </patternFill>
      </fill>
    </dxf>
    <dxf>
      <font>
        <strike val="0"/>
        <outline val="0"/>
        <shadow val="0"/>
        <u val="none"/>
        <vertAlign val="baseline"/>
        <sz val="11"/>
        <color theme="0"/>
        <name val="Calibri"/>
        <scheme val="minor"/>
      </font>
      <numFmt numFmtId="165" formatCode="_(* #,##0_);_(* \(#,##0\);_(* &quot;-&quot;??_);_(@_)"/>
      <fill>
        <patternFill patternType="solid">
          <fgColor indexed="64"/>
          <bgColor theme="0"/>
        </patternFill>
      </fill>
    </dxf>
    <dxf>
      <font>
        <strike val="0"/>
        <outline val="0"/>
        <shadow val="0"/>
        <u val="none"/>
        <vertAlign val="baseline"/>
        <sz val="11"/>
        <color theme="0"/>
        <name val="Calibri"/>
        <scheme val="minor"/>
      </font>
      <numFmt numFmtId="0" formatCode="General"/>
      <fill>
        <patternFill patternType="solid">
          <fgColor indexed="64"/>
          <bgColor theme="0"/>
        </patternFill>
      </fill>
    </dxf>
    <dxf>
      <font>
        <strike val="0"/>
        <outline val="0"/>
        <shadow val="0"/>
        <u val="none"/>
        <vertAlign val="baseline"/>
        <sz val="11"/>
        <color theme="0"/>
        <name val="Calibri"/>
        <scheme val="minor"/>
      </font>
      <numFmt numFmtId="0" formatCode="General"/>
      <fill>
        <patternFill patternType="solid">
          <fgColor indexed="64"/>
          <bgColor theme="0"/>
        </patternFill>
      </fill>
    </dxf>
    <dxf>
      <font>
        <strike val="0"/>
        <outline val="0"/>
        <shadow val="0"/>
        <u val="none"/>
        <vertAlign val="baseline"/>
        <sz val="11"/>
        <color theme="0"/>
        <name val="Calibri"/>
        <scheme val="minor"/>
      </font>
      <numFmt numFmtId="19" formatCode="m/d/yyyy"/>
      <fill>
        <patternFill patternType="solid">
          <fgColor indexed="64"/>
          <bgColor theme="0"/>
        </patternFill>
      </fill>
    </dxf>
    <dxf>
      <font>
        <strike val="0"/>
        <outline val="0"/>
        <shadow val="0"/>
        <u val="none"/>
        <vertAlign val="baseline"/>
        <sz val="11"/>
        <color theme="0"/>
        <name val="Calibri"/>
        <scheme val="minor"/>
      </font>
      <numFmt numFmtId="19" formatCode="m/d/yyyy"/>
      <fill>
        <patternFill patternType="solid">
          <fgColor indexed="64"/>
          <bgColor theme="0"/>
        </patternFill>
      </fill>
    </dxf>
    <dxf>
      <font>
        <b val="0"/>
        <i val="0"/>
        <strike val="0"/>
        <condense val="0"/>
        <extend val="0"/>
        <outline val="0"/>
        <shadow val="0"/>
        <u val="none"/>
        <vertAlign val="baseline"/>
        <sz val="11"/>
        <color theme="0"/>
        <name val="Calibri"/>
        <scheme val="minor"/>
      </font>
      <numFmt numFmtId="0" formatCode="General"/>
      <fill>
        <patternFill patternType="solid">
          <fgColor indexed="64"/>
          <bgColor theme="0"/>
        </patternFill>
      </fill>
    </dxf>
    <dxf>
      <font>
        <strike val="0"/>
        <outline val="0"/>
        <shadow val="0"/>
        <u val="none"/>
        <vertAlign val="baseline"/>
        <sz val="11"/>
        <color theme="0"/>
        <name val="Calibri"/>
        <scheme val="minor"/>
      </font>
      <numFmt numFmtId="0" formatCode="General"/>
      <fill>
        <patternFill patternType="solid">
          <fgColor indexed="64"/>
          <bgColor theme="0"/>
        </patternFill>
      </fill>
    </dxf>
    <dxf>
      <font>
        <b val="0"/>
        <i val="0"/>
        <strike val="0"/>
        <condense val="0"/>
        <extend val="0"/>
        <outline val="0"/>
        <shadow val="0"/>
        <u val="none"/>
        <vertAlign val="baseline"/>
        <sz val="11"/>
        <color theme="0"/>
        <name val="Calibri"/>
        <scheme val="minor"/>
      </font>
      <numFmt numFmtId="164" formatCode="00000"/>
      <fill>
        <patternFill patternType="solid">
          <fgColor indexed="64"/>
          <bgColor theme="0"/>
        </patternFill>
      </fill>
    </dxf>
    <dxf>
      <font>
        <strike val="0"/>
        <outline val="0"/>
        <shadow val="0"/>
        <u val="none"/>
        <vertAlign val="baseline"/>
        <sz val="11"/>
        <color theme="0"/>
        <name val="Calibri"/>
        <scheme val="minor"/>
      </font>
      <numFmt numFmtId="164" formatCode="00000"/>
      <fill>
        <patternFill patternType="solid">
          <fgColor indexed="64"/>
          <bgColor theme="0"/>
        </patternFill>
      </fill>
    </dxf>
    <dxf>
      <font>
        <b val="0"/>
        <i val="0"/>
        <strike val="0"/>
        <condense val="0"/>
        <extend val="0"/>
        <outline val="0"/>
        <shadow val="0"/>
        <u val="none"/>
        <vertAlign val="baseline"/>
        <sz val="11"/>
        <color theme="0"/>
        <name val="Calibri"/>
        <scheme val="minor"/>
      </font>
      <numFmt numFmtId="164" formatCode="00000"/>
      <fill>
        <patternFill patternType="solid">
          <fgColor indexed="64"/>
          <bgColor theme="0"/>
        </patternFill>
      </fill>
    </dxf>
    <dxf>
      <font>
        <b val="0"/>
        <i val="0"/>
        <strike val="0"/>
        <condense val="0"/>
        <extend val="0"/>
        <outline val="0"/>
        <shadow val="0"/>
        <u val="none"/>
        <vertAlign val="baseline"/>
        <sz val="11"/>
        <color theme="0"/>
        <name val="Calibri"/>
        <scheme val="minor"/>
      </font>
      <numFmt numFmtId="0" formatCode="General"/>
      <fill>
        <patternFill patternType="solid">
          <fgColor indexed="64"/>
          <bgColor theme="0"/>
        </patternFill>
      </fill>
    </dxf>
    <dxf>
      <font>
        <b val="0"/>
        <i val="0"/>
        <strike val="0"/>
        <condense val="0"/>
        <extend val="0"/>
        <outline val="0"/>
        <shadow val="0"/>
        <u val="none"/>
        <vertAlign val="baseline"/>
        <sz val="11"/>
        <color theme="0"/>
        <name val="Calibri"/>
        <scheme val="minor"/>
      </font>
      <numFmt numFmtId="164" formatCode="00000"/>
      <fill>
        <patternFill patternType="solid">
          <fgColor indexed="64"/>
          <bgColor theme="0"/>
        </patternFill>
      </fill>
    </dxf>
    <dxf>
      <font>
        <b val="0"/>
        <i val="0"/>
        <strike val="0"/>
        <condense val="0"/>
        <extend val="0"/>
        <outline val="0"/>
        <shadow val="0"/>
        <u val="none"/>
        <vertAlign val="baseline"/>
        <sz val="11"/>
        <color theme="0"/>
        <name val="Calibri"/>
        <scheme val="minor"/>
      </font>
      <numFmt numFmtId="164" formatCode="00000"/>
      <fill>
        <patternFill patternType="solid">
          <fgColor indexed="64"/>
          <bgColor theme="0"/>
        </patternFill>
      </fill>
    </dxf>
    <dxf>
      <font>
        <b val="0"/>
        <i val="0"/>
        <strike val="0"/>
        <condense val="0"/>
        <extend val="0"/>
        <outline val="0"/>
        <shadow val="0"/>
        <u val="none"/>
        <vertAlign val="baseline"/>
        <sz val="11"/>
        <color theme="0"/>
        <name val="Calibri"/>
        <scheme val="minor"/>
      </font>
      <numFmt numFmtId="1" formatCode="0"/>
      <fill>
        <patternFill patternType="solid">
          <fgColor indexed="64"/>
          <bgColor theme="0"/>
        </patternFill>
      </fill>
    </dxf>
    <dxf>
      <font>
        <strike val="0"/>
        <outline val="0"/>
        <shadow val="0"/>
        <u val="none"/>
        <vertAlign val="baseline"/>
        <sz val="11"/>
        <color theme="0"/>
        <name val="Calibri"/>
        <scheme val="minor"/>
      </font>
      <numFmt numFmtId="1" formatCode="0"/>
      <fill>
        <patternFill patternType="solid">
          <fgColor indexed="64"/>
          <bgColor theme="0"/>
        </patternFill>
      </fill>
    </dxf>
    <dxf>
      <font>
        <b val="0"/>
        <i val="0"/>
        <strike val="0"/>
        <condense val="0"/>
        <extend val="0"/>
        <outline val="0"/>
        <shadow val="0"/>
        <u val="none"/>
        <vertAlign val="baseline"/>
        <sz val="11"/>
        <color theme="0"/>
        <name val="Calibri"/>
        <scheme val="minor"/>
      </font>
      <numFmt numFmtId="165" formatCode="_(* #,##0_);_(* \(#,##0\);_(* &quot;-&quot;??_);_(@_)"/>
      <fill>
        <patternFill patternType="solid">
          <fgColor indexed="64"/>
          <bgColor theme="0"/>
        </patternFill>
      </fill>
    </dxf>
    <dxf>
      <font>
        <strike val="0"/>
        <outline val="0"/>
        <shadow val="0"/>
        <u val="none"/>
        <vertAlign val="baseline"/>
        <sz val="11"/>
        <color theme="0"/>
        <name val="Calibri"/>
        <scheme val="minor"/>
      </font>
      <numFmt numFmtId="165" formatCode="_(* #,##0_);_(* \(#,##0\);_(* &quot;-&quot;??_);_(@_)"/>
      <fill>
        <patternFill patternType="solid">
          <fgColor indexed="64"/>
          <bgColor theme="0"/>
        </patternFill>
      </fill>
    </dxf>
    <dxf>
      <font>
        <strike val="0"/>
        <outline val="0"/>
        <shadow val="0"/>
        <u val="none"/>
        <vertAlign val="baseline"/>
        <sz val="11"/>
        <color theme="0"/>
        <name val="Calibri"/>
        <scheme val="minor"/>
      </font>
      <fill>
        <patternFill patternType="solid">
          <fgColor indexed="64"/>
          <bgColor theme="0"/>
        </patternFill>
      </fill>
    </dxf>
    <dxf>
      <font>
        <strike val="0"/>
        <outline val="0"/>
        <shadow val="0"/>
        <u val="none"/>
        <vertAlign val="baseline"/>
        <sz val="11"/>
        <color theme="0"/>
        <name val="Calibri"/>
        <scheme val="minor"/>
      </font>
      <fill>
        <patternFill patternType="solid">
          <fgColor indexed="64"/>
          <bgColor theme="0"/>
        </patternFill>
      </fill>
    </dxf>
    <dxf>
      <font>
        <b val="0"/>
        <i val="0"/>
        <strike val="0"/>
        <condense val="0"/>
        <extend val="0"/>
        <outline val="0"/>
        <shadow val="0"/>
        <u val="none"/>
        <vertAlign val="baseline"/>
        <sz val="11"/>
        <color theme="0"/>
        <name val="Calibri"/>
        <scheme val="minor"/>
      </font>
      <fill>
        <patternFill patternType="solid">
          <fgColor indexed="64"/>
          <bgColor theme="0"/>
        </patternFill>
      </fill>
      <alignment horizontal="general" vertical="top" textRotation="0" wrapText="0" indent="0" justifyLastLine="0" shrinkToFit="0" readingOrder="0"/>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2</xdr:col>
      <xdr:colOff>1733550</xdr:colOff>
      <xdr:row>2</xdr:row>
      <xdr:rowOff>39624</xdr:rowOff>
    </xdr:to>
    <xdr:pic>
      <xdr:nvPicPr>
        <xdr:cNvPr id="2" name="Picture 1" descr="Minnesota Department of Human Services logo" title="MN DHS logo"/>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5600" b="27200"/>
        <a:stretch/>
      </xdr:blipFill>
      <xdr:spPr>
        <a:xfrm>
          <a:off x="104775" y="0"/>
          <a:ext cx="2857500" cy="4206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Nsghome\BEDS\Beds%202021%20-%202026%20with%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ds"/>
      <sheetName val="Relocations"/>
      <sheetName val="Individual facility History"/>
      <sheetName val="Various date"/>
      <sheetName val="Detail by type"/>
      <sheetName val="data"/>
      <sheetName val="Kyear"/>
      <sheetName val="3 years"/>
      <sheetName val="2021"/>
      <sheetName val="2022"/>
      <sheetName val="2023"/>
      <sheetName val="2024"/>
      <sheetName val="2025"/>
      <sheetName val="Facility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Applied filters: None</v>
          </cell>
          <cell r="AH1" t="str">
            <v>Pulled from MDH website 03/05/2021</v>
          </cell>
          <cell r="AT1" t="str">
            <v>Pulled from OSS on 05/12/2021</v>
          </cell>
          <cell r="BC1">
            <v>2005</v>
          </cell>
          <cell r="BD1">
            <v>38261</v>
          </cell>
          <cell r="BE1">
            <v>38625</v>
          </cell>
        </row>
        <row r="2">
          <cell r="A2">
            <v>2021</v>
          </cell>
          <cell r="C2">
            <v>44105</v>
          </cell>
          <cell r="D2">
            <v>44469</v>
          </cell>
          <cell r="AH2">
            <v>22</v>
          </cell>
          <cell r="AI2">
            <v>23</v>
          </cell>
          <cell r="AJ2">
            <v>24</v>
          </cell>
          <cell r="AK2">
            <v>25</v>
          </cell>
          <cell r="AO2" t="str">
            <v>Report dated 6/15/20 updated based on RON D email &amp; Kim B letters 03052021</v>
          </cell>
          <cell r="AT2">
            <v>10</v>
          </cell>
          <cell r="AU2">
            <v>8</v>
          </cell>
          <cell r="AV2">
            <v>11</v>
          </cell>
          <cell r="AW2">
            <v>9</v>
          </cell>
          <cell r="BC2">
            <v>2006</v>
          </cell>
          <cell r="BD2">
            <v>38626</v>
          </cell>
          <cell r="BE2">
            <v>38990</v>
          </cell>
        </row>
        <row r="3">
          <cell r="A3" t="str">
            <v>IID</v>
          </cell>
          <cell r="B3" t="str">
            <v>Column1</v>
          </cell>
          <cell r="C3" t="str">
            <v>KYEAR</v>
          </cell>
          <cell r="D3" t="str">
            <v>Date</v>
          </cell>
          <cell r="E3" t="str">
            <v>Transaction</v>
          </cell>
          <cell r="F3" t="str">
            <v>BC Active SY</v>
          </cell>
          <cell r="G3" t="str">
            <v>NH Active SY</v>
          </cell>
          <cell r="H3" t="str">
            <v>Active SY</v>
          </cell>
          <cell r="I3" t="str">
            <v>BC Layaway SY</v>
          </cell>
          <cell r="J3" t="str">
            <v>NH Layaway SY</v>
          </cell>
          <cell r="K3" t="str">
            <v>Layaway SY</v>
          </cell>
          <cell r="L3" t="str">
            <v>BC Total SY</v>
          </cell>
          <cell r="M3" t="str">
            <v>NH Total SY</v>
          </cell>
          <cell r="N3" t="str">
            <v>Total SY</v>
          </cell>
          <cell r="O3" t="str">
            <v>BC Active ^</v>
          </cell>
          <cell r="P3" t="str">
            <v>NH Active ^</v>
          </cell>
          <cell r="Q3" t="str">
            <v>Active ^</v>
          </cell>
          <cell r="R3" t="str">
            <v>BC Layaway ^</v>
          </cell>
          <cell r="S3" t="str">
            <v>NH Layaway ^</v>
          </cell>
          <cell r="T3" t="str">
            <v>Layaway ^</v>
          </cell>
          <cell r="U3" t="str">
            <v>BC Total ^</v>
          </cell>
          <cell r="V3" t="str">
            <v>NH Total ^</v>
          </cell>
          <cell r="W3" t="str">
            <v>Total ^</v>
          </cell>
          <cell r="X3" t="str">
            <v>BC Active EY</v>
          </cell>
          <cell r="Y3" t="str">
            <v>NH Active EY</v>
          </cell>
          <cell r="Z3" t="str">
            <v>Active EY</v>
          </cell>
          <cell r="AA3" t="str">
            <v>BC Layaway EY</v>
          </cell>
          <cell r="AB3" t="str">
            <v>NH Layaway EY</v>
          </cell>
          <cell r="AC3" t="str">
            <v>Layaway EY</v>
          </cell>
          <cell r="AD3" t="str">
            <v>BC Total EY</v>
          </cell>
          <cell r="AE3" t="str">
            <v>NH Total EY</v>
          </cell>
          <cell r="AF3" t="str">
            <v>Total EY</v>
          </cell>
          <cell r="AG3" t="str">
            <v>Capacity</v>
          </cell>
          <cell r="AH3" t="str">
            <v>SNF_BEDS</v>
          </cell>
          <cell r="AI3" t="str">
            <v>SNFNF_BEDS</v>
          </cell>
          <cell r="AJ3" t="str">
            <v>NF1_BEDS</v>
          </cell>
          <cell r="AK3" t="str">
            <v>NF2_BEDS</v>
          </cell>
          <cell r="AL3" t="str">
            <v>Total</v>
          </cell>
          <cell r="AM3" t="str">
            <v>BC difference</v>
          </cell>
          <cell r="AN3" t="str">
            <v>NF difference</v>
          </cell>
          <cell r="AO3" t="str">
            <v>BCH Layaway</v>
          </cell>
          <cell r="AP3" t="str">
            <v>NH Layaway</v>
          </cell>
          <cell r="AQ3" t="str">
            <v>Total</v>
          </cell>
          <cell r="AR3" t="str">
            <v>BC difference</v>
          </cell>
          <cell r="AS3" t="str">
            <v>NF difference</v>
          </cell>
          <cell r="AT3" t="str">
            <v>BCActiveBeds</v>
          </cell>
          <cell r="AU3" t="str">
            <v>NFActiveBeds</v>
          </cell>
          <cell r="AV3" t="str">
            <v>BCLayawayBeds</v>
          </cell>
          <cell r="AW3" t="str">
            <v>NFLayawayBeds</v>
          </cell>
          <cell r="AX3" t="str">
            <v>Difference BC Active</v>
          </cell>
          <cell r="AY3" t="str">
            <v>Difference NF Active</v>
          </cell>
          <cell r="AZ3" t="str">
            <v>Difference BC Layaway</v>
          </cell>
          <cell r="BA3" t="str">
            <v>Difference NF layaway</v>
          </cell>
          <cell r="BC3">
            <v>2007</v>
          </cell>
          <cell r="BD3">
            <v>38991</v>
          </cell>
          <cell r="BE3">
            <v>39355</v>
          </cell>
        </row>
        <row r="4">
          <cell r="A4">
            <v>1001</v>
          </cell>
          <cell r="B4" t="str">
            <v>AITKIN HEALTH SERVICES</v>
          </cell>
          <cell r="C4">
            <v>2021</v>
          </cell>
          <cell r="D4">
            <v>44105</v>
          </cell>
          <cell r="E4" t="str">
            <v>Beginning Beds</v>
          </cell>
          <cell r="F4">
            <v>0</v>
          </cell>
          <cell r="G4">
            <v>44</v>
          </cell>
          <cell r="H4">
            <v>44</v>
          </cell>
          <cell r="I4">
            <v>0</v>
          </cell>
          <cell r="J4">
            <v>0</v>
          </cell>
          <cell r="K4">
            <v>0</v>
          </cell>
          <cell r="L4">
            <v>0</v>
          </cell>
          <cell r="M4">
            <v>44</v>
          </cell>
          <cell r="N4">
            <v>44</v>
          </cell>
          <cell r="O4">
            <v>0</v>
          </cell>
          <cell r="P4">
            <v>0</v>
          </cell>
          <cell r="Q4">
            <v>0</v>
          </cell>
          <cell r="R4">
            <v>0</v>
          </cell>
          <cell r="S4">
            <v>0</v>
          </cell>
          <cell r="T4">
            <v>0</v>
          </cell>
          <cell r="U4">
            <v>0</v>
          </cell>
          <cell r="V4">
            <v>0</v>
          </cell>
          <cell r="W4">
            <v>0</v>
          </cell>
          <cell r="X4">
            <v>0</v>
          </cell>
          <cell r="Y4">
            <v>44</v>
          </cell>
          <cell r="Z4">
            <v>44</v>
          </cell>
          <cell r="AA4">
            <v>0</v>
          </cell>
          <cell r="AB4">
            <v>0</v>
          </cell>
          <cell r="AC4">
            <v>0</v>
          </cell>
          <cell r="AD4">
            <v>0</v>
          </cell>
          <cell r="AE4">
            <v>44</v>
          </cell>
          <cell r="AF4">
            <v>44</v>
          </cell>
          <cell r="AG4">
            <v>16060</v>
          </cell>
          <cell r="AH4">
            <v>0</v>
          </cell>
          <cell r="AI4">
            <v>44</v>
          </cell>
          <cell r="AJ4">
            <v>0</v>
          </cell>
          <cell r="AK4">
            <v>0</v>
          </cell>
          <cell r="AL4">
            <v>44</v>
          </cell>
          <cell r="AM4">
            <v>0</v>
          </cell>
          <cell r="AN4">
            <v>0</v>
          </cell>
          <cell r="AO4">
            <v>0</v>
          </cell>
          <cell r="AP4">
            <v>0</v>
          </cell>
          <cell r="AQ4">
            <v>0</v>
          </cell>
          <cell r="AR4">
            <v>0</v>
          </cell>
          <cell r="AS4">
            <v>0</v>
          </cell>
          <cell r="AT4">
            <v>0</v>
          </cell>
          <cell r="AU4">
            <v>44</v>
          </cell>
          <cell r="AV4">
            <v>0</v>
          </cell>
          <cell r="AW4">
            <v>0</v>
          </cell>
          <cell r="AX4">
            <v>0</v>
          </cell>
          <cell r="AY4">
            <v>0</v>
          </cell>
          <cell r="AZ4">
            <v>0</v>
          </cell>
          <cell r="BA4">
            <v>0</v>
          </cell>
          <cell r="BC4">
            <v>2008</v>
          </cell>
          <cell r="BD4">
            <v>39356</v>
          </cell>
          <cell r="BE4">
            <v>39721</v>
          </cell>
          <cell r="BG4">
            <v>0</v>
          </cell>
        </row>
        <row r="5">
          <cell r="A5">
            <v>1002</v>
          </cell>
          <cell r="B5" t="str">
            <v>Aicota Health Care Center</v>
          </cell>
          <cell r="C5">
            <v>2021</v>
          </cell>
          <cell r="D5">
            <v>44105</v>
          </cell>
          <cell r="E5" t="str">
            <v>Beginning Beds</v>
          </cell>
          <cell r="F5">
            <v>0</v>
          </cell>
          <cell r="G5">
            <v>75</v>
          </cell>
          <cell r="H5">
            <v>75</v>
          </cell>
          <cell r="I5">
            <v>0</v>
          </cell>
          <cell r="J5">
            <v>0</v>
          </cell>
          <cell r="K5">
            <v>0</v>
          </cell>
          <cell r="L5">
            <v>0</v>
          </cell>
          <cell r="M5">
            <v>75</v>
          </cell>
          <cell r="N5">
            <v>75</v>
          </cell>
          <cell r="O5">
            <v>0</v>
          </cell>
          <cell r="P5">
            <v>0</v>
          </cell>
          <cell r="Q5">
            <v>0</v>
          </cell>
          <cell r="R5">
            <v>0</v>
          </cell>
          <cell r="S5">
            <v>0</v>
          </cell>
          <cell r="T5">
            <v>0</v>
          </cell>
          <cell r="U5">
            <v>0</v>
          </cell>
          <cell r="V5">
            <v>0</v>
          </cell>
          <cell r="W5">
            <v>0</v>
          </cell>
          <cell r="X5">
            <v>0</v>
          </cell>
          <cell r="Y5">
            <v>75</v>
          </cell>
          <cell r="Z5">
            <v>75</v>
          </cell>
          <cell r="AA5">
            <v>0</v>
          </cell>
          <cell r="AB5">
            <v>0</v>
          </cell>
          <cell r="AC5">
            <v>0</v>
          </cell>
          <cell r="AD5">
            <v>0</v>
          </cell>
          <cell r="AE5">
            <v>75</v>
          </cell>
          <cell r="AF5">
            <v>75</v>
          </cell>
          <cell r="AG5">
            <v>27375</v>
          </cell>
          <cell r="AH5">
            <v>0</v>
          </cell>
          <cell r="AI5">
            <v>75</v>
          </cell>
          <cell r="AJ5">
            <v>0</v>
          </cell>
          <cell r="AK5">
            <v>0</v>
          </cell>
          <cell r="AL5">
            <v>75</v>
          </cell>
          <cell r="AM5">
            <v>0</v>
          </cell>
          <cell r="AN5">
            <v>0</v>
          </cell>
          <cell r="AO5">
            <v>0</v>
          </cell>
          <cell r="AP5">
            <v>0</v>
          </cell>
          <cell r="AQ5">
            <v>0</v>
          </cell>
          <cell r="AR5">
            <v>0</v>
          </cell>
          <cell r="AS5">
            <v>0</v>
          </cell>
          <cell r="AT5">
            <v>0</v>
          </cell>
          <cell r="AU5">
            <v>75</v>
          </cell>
          <cell r="AV5">
            <v>0</v>
          </cell>
          <cell r="AW5">
            <v>0</v>
          </cell>
          <cell r="AX5">
            <v>0</v>
          </cell>
          <cell r="AY5">
            <v>0</v>
          </cell>
          <cell r="AZ5">
            <v>0</v>
          </cell>
          <cell r="BA5">
            <v>0</v>
          </cell>
          <cell r="BC5">
            <v>2009</v>
          </cell>
          <cell r="BD5">
            <v>39722</v>
          </cell>
          <cell r="BE5">
            <v>40086</v>
          </cell>
          <cell r="BG5">
            <v>0</v>
          </cell>
        </row>
        <row r="6">
          <cell r="A6">
            <v>2001</v>
          </cell>
          <cell r="B6" t="str">
            <v>Crest View Lutheran Home</v>
          </cell>
          <cell r="C6">
            <v>2021</v>
          </cell>
          <cell r="D6">
            <v>44105</v>
          </cell>
          <cell r="E6" t="str">
            <v>Beginning Beds</v>
          </cell>
          <cell r="F6">
            <v>0</v>
          </cell>
          <cell r="G6">
            <v>122</v>
          </cell>
          <cell r="H6">
            <v>122</v>
          </cell>
          <cell r="I6">
            <v>0</v>
          </cell>
          <cell r="J6">
            <v>0</v>
          </cell>
          <cell r="K6">
            <v>0</v>
          </cell>
          <cell r="L6">
            <v>0</v>
          </cell>
          <cell r="M6">
            <v>122</v>
          </cell>
          <cell r="N6">
            <v>122</v>
          </cell>
          <cell r="O6">
            <v>0</v>
          </cell>
          <cell r="P6">
            <v>0</v>
          </cell>
          <cell r="Q6">
            <v>0</v>
          </cell>
          <cell r="R6">
            <v>0</v>
          </cell>
          <cell r="S6">
            <v>0</v>
          </cell>
          <cell r="T6">
            <v>0</v>
          </cell>
          <cell r="U6">
            <v>0</v>
          </cell>
          <cell r="V6">
            <v>0</v>
          </cell>
          <cell r="W6">
            <v>0</v>
          </cell>
          <cell r="X6">
            <v>0</v>
          </cell>
          <cell r="Y6">
            <v>122</v>
          </cell>
          <cell r="Z6">
            <v>122</v>
          </cell>
          <cell r="AA6">
            <v>0</v>
          </cell>
          <cell r="AB6">
            <v>0</v>
          </cell>
          <cell r="AC6">
            <v>0</v>
          </cell>
          <cell r="AD6">
            <v>0</v>
          </cell>
          <cell r="AE6">
            <v>122</v>
          </cell>
          <cell r="AF6">
            <v>122</v>
          </cell>
          <cell r="AG6">
            <v>44530</v>
          </cell>
          <cell r="AH6">
            <v>0</v>
          </cell>
          <cell r="AI6">
            <v>122</v>
          </cell>
          <cell r="AJ6">
            <v>0</v>
          </cell>
          <cell r="AK6">
            <v>0</v>
          </cell>
          <cell r="AL6">
            <v>122</v>
          </cell>
          <cell r="AM6">
            <v>0</v>
          </cell>
          <cell r="AN6">
            <v>0</v>
          </cell>
          <cell r="AO6">
            <v>0</v>
          </cell>
          <cell r="AP6">
            <v>0</v>
          </cell>
          <cell r="AQ6">
            <v>0</v>
          </cell>
          <cell r="AR6">
            <v>0</v>
          </cell>
          <cell r="AS6">
            <v>0</v>
          </cell>
          <cell r="AT6">
            <v>0</v>
          </cell>
          <cell r="AU6">
            <v>122</v>
          </cell>
          <cell r="AV6">
            <v>0</v>
          </cell>
          <cell r="AW6">
            <v>0</v>
          </cell>
          <cell r="AX6">
            <v>0</v>
          </cell>
          <cell r="AY6">
            <v>0</v>
          </cell>
          <cell r="AZ6">
            <v>0</v>
          </cell>
          <cell r="BA6">
            <v>0</v>
          </cell>
          <cell r="BC6">
            <v>2010</v>
          </cell>
          <cell r="BD6">
            <v>40087</v>
          </cell>
          <cell r="BE6">
            <v>40451</v>
          </cell>
          <cell r="BG6">
            <v>0</v>
          </cell>
        </row>
        <row r="7">
          <cell r="A7">
            <v>2002</v>
          </cell>
          <cell r="B7" t="str">
            <v>Anoka Rehab &amp; Living Center</v>
          </cell>
          <cell r="C7">
            <v>2021</v>
          </cell>
          <cell r="D7">
            <v>44105</v>
          </cell>
          <cell r="E7" t="str">
            <v>Beginning Beds</v>
          </cell>
          <cell r="F7">
            <v>0</v>
          </cell>
          <cell r="G7">
            <v>120</v>
          </cell>
          <cell r="H7">
            <v>120</v>
          </cell>
          <cell r="I7">
            <v>0</v>
          </cell>
          <cell r="J7">
            <v>0</v>
          </cell>
          <cell r="K7">
            <v>0</v>
          </cell>
          <cell r="L7">
            <v>0</v>
          </cell>
          <cell r="M7">
            <v>120</v>
          </cell>
          <cell r="N7">
            <v>120</v>
          </cell>
          <cell r="O7">
            <v>0</v>
          </cell>
          <cell r="P7">
            <v>0</v>
          </cell>
          <cell r="Q7">
            <v>0</v>
          </cell>
          <cell r="R7">
            <v>0</v>
          </cell>
          <cell r="S7">
            <v>0</v>
          </cell>
          <cell r="T7">
            <v>0</v>
          </cell>
          <cell r="U7">
            <v>0</v>
          </cell>
          <cell r="V7">
            <v>0</v>
          </cell>
          <cell r="W7">
            <v>0</v>
          </cell>
          <cell r="X7">
            <v>0</v>
          </cell>
          <cell r="Y7">
            <v>120</v>
          </cell>
          <cell r="Z7">
            <v>120</v>
          </cell>
          <cell r="AA7">
            <v>0</v>
          </cell>
          <cell r="AB7">
            <v>0</v>
          </cell>
          <cell r="AC7">
            <v>0</v>
          </cell>
          <cell r="AD7">
            <v>0</v>
          </cell>
          <cell r="AE7">
            <v>120</v>
          </cell>
          <cell r="AF7">
            <v>120</v>
          </cell>
          <cell r="AG7">
            <v>43800</v>
          </cell>
          <cell r="AH7">
            <v>0</v>
          </cell>
          <cell r="AI7">
            <v>120</v>
          </cell>
          <cell r="AJ7">
            <v>0</v>
          </cell>
          <cell r="AK7">
            <v>0</v>
          </cell>
          <cell r="AL7">
            <v>120</v>
          </cell>
          <cell r="AM7">
            <v>0</v>
          </cell>
          <cell r="AN7">
            <v>0</v>
          </cell>
          <cell r="AO7">
            <v>0</v>
          </cell>
          <cell r="AP7">
            <v>0</v>
          </cell>
          <cell r="AQ7">
            <v>0</v>
          </cell>
          <cell r="AR7">
            <v>0</v>
          </cell>
          <cell r="AS7">
            <v>0</v>
          </cell>
          <cell r="AT7">
            <v>0</v>
          </cell>
          <cell r="AU7">
            <v>120</v>
          </cell>
          <cell r="AV7">
            <v>0</v>
          </cell>
          <cell r="AW7">
            <v>0</v>
          </cell>
          <cell r="AX7">
            <v>0</v>
          </cell>
          <cell r="AY7">
            <v>0</v>
          </cell>
          <cell r="AZ7">
            <v>0</v>
          </cell>
          <cell r="BA7">
            <v>0</v>
          </cell>
          <cell r="BC7">
            <v>2011</v>
          </cell>
          <cell r="BD7">
            <v>40452</v>
          </cell>
          <cell r="BE7">
            <v>40816</v>
          </cell>
          <cell r="BG7">
            <v>0</v>
          </cell>
        </row>
        <row r="8">
          <cell r="A8">
            <v>2003</v>
          </cell>
          <cell r="B8" t="str">
            <v>Camilia Rose Care Center LLC</v>
          </cell>
          <cell r="C8">
            <v>2021</v>
          </cell>
          <cell r="D8">
            <v>44105</v>
          </cell>
          <cell r="E8" t="str">
            <v>Beginning Beds</v>
          </cell>
          <cell r="F8">
            <v>0</v>
          </cell>
          <cell r="G8">
            <v>80</v>
          </cell>
          <cell r="H8">
            <v>80</v>
          </cell>
          <cell r="I8">
            <v>0</v>
          </cell>
          <cell r="J8">
            <v>14</v>
          </cell>
          <cell r="K8">
            <v>14</v>
          </cell>
          <cell r="L8">
            <v>0</v>
          </cell>
          <cell r="M8">
            <v>94</v>
          </cell>
          <cell r="N8">
            <v>94</v>
          </cell>
          <cell r="O8">
            <v>0</v>
          </cell>
          <cell r="P8">
            <v>0</v>
          </cell>
          <cell r="Q8">
            <v>0</v>
          </cell>
          <cell r="R8">
            <v>0</v>
          </cell>
          <cell r="S8">
            <v>0</v>
          </cell>
          <cell r="T8">
            <v>0</v>
          </cell>
          <cell r="U8">
            <v>0</v>
          </cell>
          <cell r="V8">
            <v>0</v>
          </cell>
          <cell r="W8">
            <v>0</v>
          </cell>
          <cell r="X8">
            <v>0</v>
          </cell>
          <cell r="Y8">
            <v>80</v>
          </cell>
          <cell r="Z8">
            <v>80</v>
          </cell>
          <cell r="AA8">
            <v>0</v>
          </cell>
          <cell r="AB8">
            <v>14</v>
          </cell>
          <cell r="AC8">
            <v>14</v>
          </cell>
          <cell r="AD8">
            <v>0</v>
          </cell>
          <cell r="AE8">
            <v>94</v>
          </cell>
          <cell r="AF8">
            <v>94</v>
          </cell>
          <cell r="AG8">
            <v>29200</v>
          </cell>
          <cell r="AH8">
            <v>0</v>
          </cell>
          <cell r="AI8">
            <v>80</v>
          </cell>
          <cell r="AJ8">
            <v>0</v>
          </cell>
          <cell r="AK8">
            <v>0</v>
          </cell>
          <cell r="AL8">
            <v>80</v>
          </cell>
          <cell r="AM8">
            <v>0</v>
          </cell>
          <cell r="AN8">
            <v>0</v>
          </cell>
          <cell r="AO8">
            <v>0</v>
          </cell>
          <cell r="AP8">
            <v>14</v>
          </cell>
          <cell r="AQ8">
            <v>14</v>
          </cell>
          <cell r="AR8">
            <v>0</v>
          </cell>
          <cell r="AS8">
            <v>0</v>
          </cell>
          <cell r="AT8">
            <v>0</v>
          </cell>
          <cell r="AU8">
            <v>80</v>
          </cell>
          <cell r="AV8">
            <v>0</v>
          </cell>
          <cell r="AW8">
            <v>14</v>
          </cell>
          <cell r="AX8">
            <v>0</v>
          </cell>
          <cell r="AY8">
            <v>0</v>
          </cell>
          <cell r="AZ8">
            <v>0</v>
          </cell>
          <cell r="BA8">
            <v>0</v>
          </cell>
          <cell r="BC8">
            <v>2012</v>
          </cell>
          <cell r="BD8">
            <v>40817</v>
          </cell>
          <cell r="BE8">
            <v>41182</v>
          </cell>
          <cell r="BG8">
            <v>14</v>
          </cell>
        </row>
        <row r="9">
          <cell r="A9">
            <v>2004</v>
          </cell>
          <cell r="B9" t="str">
            <v>The Estates at Fridley LLC</v>
          </cell>
          <cell r="C9">
            <v>2021</v>
          </cell>
          <cell r="D9">
            <v>44105</v>
          </cell>
          <cell r="E9" t="str">
            <v>Beginning Beds</v>
          </cell>
          <cell r="F9">
            <v>0</v>
          </cell>
          <cell r="G9">
            <v>50</v>
          </cell>
          <cell r="H9">
            <v>50</v>
          </cell>
          <cell r="I9">
            <v>0</v>
          </cell>
          <cell r="J9">
            <v>4</v>
          </cell>
          <cell r="K9">
            <v>4</v>
          </cell>
          <cell r="L9">
            <v>0</v>
          </cell>
          <cell r="M9">
            <v>54</v>
          </cell>
          <cell r="N9">
            <v>54</v>
          </cell>
          <cell r="O9">
            <v>0</v>
          </cell>
          <cell r="P9">
            <v>0</v>
          </cell>
          <cell r="Q9">
            <v>0</v>
          </cell>
          <cell r="R9">
            <v>0</v>
          </cell>
          <cell r="S9">
            <v>0</v>
          </cell>
          <cell r="T9">
            <v>0</v>
          </cell>
          <cell r="U9">
            <v>0</v>
          </cell>
          <cell r="V9">
            <v>0</v>
          </cell>
          <cell r="W9">
            <v>0</v>
          </cell>
          <cell r="X9">
            <v>0</v>
          </cell>
          <cell r="Y9">
            <v>50</v>
          </cell>
          <cell r="Z9">
            <v>50</v>
          </cell>
          <cell r="AA9">
            <v>0</v>
          </cell>
          <cell r="AB9">
            <v>4</v>
          </cell>
          <cell r="AC9">
            <v>4</v>
          </cell>
          <cell r="AD9">
            <v>0</v>
          </cell>
          <cell r="AE9">
            <v>54</v>
          </cell>
          <cell r="AF9">
            <v>54</v>
          </cell>
          <cell r="AG9">
            <v>18250</v>
          </cell>
          <cell r="AH9">
            <v>0</v>
          </cell>
          <cell r="AI9">
            <v>50</v>
          </cell>
          <cell r="AJ9">
            <v>0</v>
          </cell>
          <cell r="AK9">
            <v>0</v>
          </cell>
          <cell r="AL9">
            <v>50</v>
          </cell>
          <cell r="AM9">
            <v>0</v>
          </cell>
          <cell r="AN9">
            <v>0</v>
          </cell>
          <cell r="AO9">
            <v>0</v>
          </cell>
          <cell r="AP9">
            <v>4</v>
          </cell>
          <cell r="AQ9">
            <v>4</v>
          </cell>
          <cell r="AR9">
            <v>0</v>
          </cell>
          <cell r="AS9">
            <v>0</v>
          </cell>
          <cell r="AT9">
            <v>0</v>
          </cell>
          <cell r="AU9">
            <v>50</v>
          </cell>
          <cell r="AV9">
            <v>0</v>
          </cell>
          <cell r="AW9">
            <v>4</v>
          </cell>
          <cell r="AX9">
            <v>0</v>
          </cell>
          <cell r="AY9">
            <v>0</v>
          </cell>
          <cell r="AZ9">
            <v>0</v>
          </cell>
          <cell r="BA9">
            <v>0</v>
          </cell>
          <cell r="BC9">
            <v>2013</v>
          </cell>
          <cell r="BD9">
            <v>41183</v>
          </cell>
          <cell r="BE9">
            <v>41547</v>
          </cell>
          <cell r="BG9">
            <v>-848</v>
          </cell>
        </row>
        <row r="10">
          <cell r="A10">
            <v>2005</v>
          </cell>
          <cell r="B10" t="str">
            <v>THE ESTATES AT TWIN RIVERS LLC</v>
          </cell>
          <cell r="C10">
            <v>2021</v>
          </cell>
          <cell r="D10">
            <v>44105</v>
          </cell>
          <cell r="E10" t="str">
            <v>Beginning Beds</v>
          </cell>
          <cell r="F10">
            <v>0</v>
          </cell>
          <cell r="G10">
            <v>50</v>
          </cell>
          <cell r="H10">
            <v>50</v>
          </cell>
          <cell r="I10">
            <v>0</v>
          </cell>
          <cell r="J10">
            <v>6</v>
          </cell>
          <cell r="K10">
            <v>6</v>
          </cell>
          <cell r="L10">
            <v>0</v>
          </cell>
          <cell r="M10">
            <v>56</v>
          </cell>
          <cell r="N10">
            <v>56</v>
          </cell>
          <cell r="O10">
            <v>0</v>
          </cell>
          <cell r="P10">
            <v>0</v>
          </cell>
          <cell r="Q10">
            <v>0</v>
          </cell>
          <cell r="R10">
            <v>0</v>
          </cell>
          <cell r="S10">
            <v>0</v>
          </cell>
          <cell r="T10">
            <v>0</v>
          </cell>
          <cell r="U10">
            <v>0</v>
          </cell>
          <cell r="V10">
            <v>0</v>
          </cell>
          <cell r="W10">
            <v>0</v>
          </cell>
          <cell r="X10">
            <v>0</v>
          </cell>
          <cell r="Y10">
            <v>50</v>
          </cell>
          <cell r="Z10">
            <v>50</v>
          </cell>
          <cell r="AA10">
            <v>0</v>
          </cell>
          <cell r="AB10">
            <v>6</v>
          </cell>
          <cell r="AC10">
            <v>6</v>
          </cell>
          <cell r="AD10">
            <v>0</v>
          </cell>
          <cell r="AE10">
            <v>56</v>
          </cell>
          <cell r="AF10">
            <v>56</v>
          </cell>
          <cell r="AG10">
            <v>18250</v>
          </cell>
          <cell r="AH10">
            <v>0</v>
          </cell>
          <cell r="AI10">
            <v>50</v>
          </cell>
          <cell r="AJ10">
            <v>0</v>
          </cell>
          <cell r="AK10">
            <v>0</v>
          </cell>
          <cell r="AL10">
            <v>50</v>
          </cell>
          <cell r="AM10">
            <v>0</v>
          </cell>
          <cell r="AN10">
            <v>0</v>
          </cell>
          <cell r="AO10">
            <v>0</v>
          </cell>
          <cell r="AP10">
            <v>6</v>
          </cell>
          <cell r="AQ10">
            <v>6</v>
          </cell>
          <cell r="AR10">
            <v>0</v>
          </cell>
          <cell r="AS10">
            <v>0</v>
          </cell>
          <cell r="AT10">
            <v>0</v>
          </cell>
          <cell r="AU10">
            <v>50</v>
          </cell>
          <cell r="AV10">
            <v>0</v>
          </cell>
          <cell r="AW10">
            <v>6</v>
          </cell>
          <cell r="AX10">
            <v>0</v>
          </cell>
          <cell r="AY10">
            <v>0</v>
          </cell>
          <cell r="AZ10">
            <v>0</v>
          </cell>
          <cell r="BA10">
            <v>0</v>
          </cell>
          <cell r="BC10">
            <v>2014</v>
          </cell>
          <cell r="BD10">
            <v>41548</v>
          </cell>
          <cell r="BE10">
            <v>41912</v>
          </cell>
          <cell r="BG10">
            <v>6</v>
          </cell>
        </row>
        <row r="11">
          <cell r="A11">
            <v>2006</v>
          </cell>
          <cell r="B11" t="str">
            <v>Park River Estates Care Center</v>
          </cell>
          <cell r="C11">
            <v>2021</v>
          </cell>
          <cell r="D11">
            <v>44105</v>
          </cell>
          <cell r="E11" t="str">
            <v>Beginning Beds</v>
          </cell>
          <cell r="F11">
            <v>0</v>
          </cell>
          <cell r="G11">
            <v>99</v>
          </cell>
          <cell r="H11">
            <v>99</v>
          </cell>
          <cell r="I11">
            <v>0</v>
          </cell>
          <cell r="J11">
            <v>0</v>
          </cell>
          <cell r="K11">
            <v>0</v>
          </cell>
          <cell r="L11">
            <v>0</v>
          </cell>
          <cell r="M11">
            <v>99</v>
          </cell>
          <cell r="N11">
            <v>99</v>
          </cell>
          <cell r="O11">
            <v>0</v>
          </cell>
          <cell r="P11">
            <v>0</v>
          </cell>
          <cell r="Q11">
            <v>0</v>
          </cell>
          <cell r="R11">
            <v>0</v>
          </cell>
          <cell r="S11">
            <v>0</v>
          </cell>
          <cell r="T11">
            <v>0</v>
          </cell>
          <cell r="U11">
            <v>0</v>
          </cell>
          <cell r="V11">
            <v>0</v>
          </cell>
          <cell r="W11">
            <v>0</v>
          </cell>
          <cell r="X11">
            <v>0</v>
          </cell>
          <cell r="Y11">
            <v>99</v>
          </cell>
          <cell r="Z11">
            <v>99</v>
          </cell>
          <cell r="AA11">
            <v>0</v>
          </cell>
          <cell r="AB11">
            <v>0</v>
          </cell>
          <cell r="AC11">
            <v>0</v>
          </cell>
          <cell r="AD11">
            <v>0</v>
          </cell>
          <cell r="AE11">
            <v>99</v>
          </cell>
          <cell r="AF11">
            <v>99</v>
          </cell>
          <cell r="AG11">
            <v>36135</v>
          </cell>
          <cell r="AH11">
            <v>0</v>
          </cell>
          <cell r="AI11">
            <v>99</v>
          </cell>
          <cell r="AJ11">
            <v>0</v>
          </cell>
          <cell r="AK11">
            <v>0</v>
          </cell>
          <cell r="AL11">
            <v>99</v>
          </cell>
          <cell r="AM11">
            <v>0</v>
          </cell>
          <cell r="AN11">
            <v>0</v>
          </cell>
          <cell r="AO11">
            <v>0</v>
          </cell>
          <cell r="AP11">
            <v>0</v>
          </cell>
          <cell r="AQ11">
            <v>0</v>
          </cell>
          <cell r="AR11">
            <v>0</v>
          </cell>
          <cell r="AS11">
            <v>0</v>
          </cell>
          <cell r="AT11">
            <v>0</v>
          </cell>
          <cell r="AU11">
            <v>99</v>
          </cell>
          <cell r="AV11">
            <v>0</v>
          </cell>
          <cell r="AW11">
            <v>0</v>
          </cell>
          <cell r="AX11">
            <v>0</v>
          </cell>
          <cell r="AY11">
            <v>0</v>
          </cell>
          <cell r="AZ11">
            <v>0</v>
          </cell>
          <cell r="BA11">
            <v>0</v>
          </cell>
          <cell r="BC11">
            <v>2015</v>
          </cell>
          <cell r="BD11">
            <v>41913</v>
          </cell>
          <cell r="BE11">
            <v>42277</v>
          </cell>
          <cell r="BG11">
            <v>0</v>
          </cell>
        </row>
        <row r="12">
          <cell r="A12">
            <v>2008</v>
          </cell>
          <cell r="B12" t="str">
            <v>INTERLUDE RESTORATIVE SUITES</v>
          </cell>
          <cell r="C12">
            <v>2021</v>
          </cell>
          <cell r="D12">
            <v>44105</v>
          </cell>
          <cell r="E12" t="str">
            <v>Beginning Beds</v>
          </cell>
          <cell r="F12">
            <v>0</v>
          </cell>
          <cell r="G12">
            <v>50</v>
          </cell>
          <cell r="H12">
            <v>50</v>
          </cell>
          <cell r="I12">
            <v>0</v>
          </cell>
          <cell r="J12">
            <v>0</v>
          </cell>
          <cell r="K12">
            <v>0</v>
          </cell>
          <cell r="L12">
            <v>0</v>
          </cell>
          <cell r="M12">
            <v>50</v>
          </cell>
          <cell r="N12">
            <v>50</v>
          </cell>
          <cell r="O12">
            <v>0</v>
          </cell>
          <cell r="P12">
            <v>0</v>
          </cell>
          <cell r="Q12">
            <v>0</v>
          </cell>
          <cell r="R12">
            <v>0</v>
          </cell>
          <cell r="S12">
            <v>0</v>
          </cell>
          <cell r="T12">
            <v>0</v>
          </cell>
          <cell r="U12">
            <v>0</v>
          </cell>
          <cell r="V12">
            <v>0</v>
          </cell>
          <cell r="W12">
            <v>0</v>
          </cell>
          <cell r="X12">
            <v>0</v>
          </cell>
          <cell r="Y12">
            <v>50</v>
          </cell>
          <cell r="Z12">
            <v>50</v>
          </cell>
          <cell r="AA12">
            <v>0</v>
          </cell>
          <cell r="AB12">
            <v>0</v>
          </cell>
          <cell r="AC12">
            <v>0</v>
          </cell>
          <cell r="AD12">
            <v>0</v>
          </cell>
          <cell r="AE12">
            <v>50</v>
          </cell>
          <cell r="AF12">
            <v>50</v>
          </cell>
          <cell r="AG12">
            <v>18250</v>
          </cell>
          <cell r="AH12">
            <v>0</v>
          </cell>
          <cell r="AI12">
            <v>50</v>
          </cell>
          <cell r="AJ12">
            <v>0</v>
          </cell>
          <cell r="AK12">
            <v>0</v>
          </cell>
          <cell r="AL12">
            <v>50</v>
          </cell>
          <cell r="AM12">
            <v>0</v>
          </cell>
          <cell r="AN12">
            <v>0</v>
          </cell>
          <cell r="AO12">
            <v>0</v>
          </cell>
          <cell r="AP12">
            <v>0</v>
          </cell>
          <cell r="AQ12">
            <v>0</v>
          </cell>
          <cell r="AR12">
            <v>0</v>
          </cell>
          <cell r="AS12">
            <v>0</v>
          </cell>
          <cell r="AT12">
            <v>0</v>
          </cell>
          <cell r="AU12">
            <v>50</v>
          </cell>
          <cell r="AV12">
            <v>0</v>
          </cell>
          <cell r="AW12">
            <v>0</v>
          </cell>
          <cell r="AX12">
            <v>0</v>
          </cell>
          <cell r="AY12">
            <v>0</v>
          </cell>
          <cell r="AZ12">
            <v>0</v>
          </cell>
          <cell r="BA12">
            <v>0</v>
          </cell>
          <cell r="BC12">
            <v>2016</v>
          </cell>
          <cell r="BD12">
            <v>42278</v>
          </cell>
          <cell r="BE12">
            <v>42643</v>
          </cell>
          <cell r="BG12">
            <v>0</v>
          </cell>
        </row>
        <row r="13">
          <cell r="A13">
            <v>3001</v>
          </cell>
          <cell r="B13" t="str">
            <v>Sunnyside Care Center</v>
          </cell>
          <cell r="C13">
            <v>2021</v>
          </cell>
          <cell r="D13">
            <v>44105</v>
          </cell>
          <cell r="E13" t="str">
            <v>Beginning Beds</v>
          </cell>
          <cell r="F13">
            <v>0</v>
          </cell>
          <cell r="G13">
            <v>30</v>
          </cell>
          <cell r="H13">
            <v>30</v>
          </cell>
          <cell r="I13">
            <v>0</v>
          </cell>
          <cell r="J13">
            <v>10</v>
          </cell>
          <cell r="K13">
            <v>10</v>
          </cell>
          <cell r="L13">
            <v>0</v>
          </cell>
          <cell r="M13">
            <v>40</v>
          </cell>
          <cell r="N13">
            <v>40</v>
          </cell>
          <cell r="O13">
            <v>0</v>
          </cell>
          <cell r="P13">
            <v>0</v>
          </cell>
          <cell r="Q13">
            <v>0</v>
          </cell>
          <cell r="R13">
            <v>0</v>
          </cell>
          <cell r="S13">
            <v>0</v>
          </cell>
          <cell r="T13">
            <v>0</v>
          </cell>
          <cell r="U13">
            <v>0</v>
          </cell>
          <cell r="V13">
            <v>0</v>
          </cell>
          <cell r="W13">
            <v>0</v>
          </cell>
          <cell r="X13">
            <v>0</v>
          </cell>
          <cell r="Y13">
            <v>30</v>
          </cell>
          <cell r="Z13">
            <v>30</v>
          </cell>
          <cell r="AA13">
            <v>0</v>
          </cell>
          <cell r="AB13">
            <v>10</v>
          </cell>
          <cell r="AC13">
            <v>10</v>
          </cell>
          <cell r="AD13">
            <v>0</v>
          </cell>
          <cell r="AE13">
            <v>40</v>
          </cell>
          <cell r="AF13">
            <v>40</v>
          </cell>
          <cell r="AG13">
            <v>10950</v>
          </cell>
          <cell r="AH13">
            <v>0</v>
          </cell>
          <cell r="AI13">
            <v>30</v>
          </cell>
          <cell r="AJ13">
            <v>0</v>
          </cell>
          <cell r="AK13">
            <v>0</v>
          </cell>
          <cell r="AL13">
            <v>30</v>
          </cell>
          <cell r="AM13">
            <v>0</v>
          </cell>
          <cell r="AN13">
            <v>0</v>
          </cell>
          <cell r="AO13">
            <v>0</v>
          </cell>
          <cell r="AP13">
            <v>10</v>
          </cell>
          <cell r="AQ13">
            <v>10</v>
          </cell>
          <cell r="AR13">
            <v>0</v>
          </cell>
          <cell r="AS13">
            <v>0</v>
          </cell>
          <cell r="AT13">
            <v>0</v>
          </cell>
          <cell r="AU13">
            <v>30</v>
          </cell>
          <cell r="AV13">
            <v>0</v>
          </cell>
          <cell r="AW13">
            <v>10</v>
          </cell>
          <cell r="AX13">
            <v>0</v>
          </cell>
          <cell r="AY13">
            <v>0</v>
          </cell>
          <cell r="AZ13">
            <v>0</v>
          </cell>
          <cell r="BA13">
            <v>0</v>
          </cell>
          <cell r="BC13">
            <v>2017</v>
          </cell>
          <cell r="BD13">
            <v>42644</v>
          </cell>
          <cell r="BE13">
            <v>43008</v>
          </cell>
          <cell r="BG13">
            <v>10</v>
          </cell>
        </row>
        <row r="14">
          <cell r="A14">
            <v>3002</v>
          </cell>
          <cell r="B14" t="str">
            <v>Frazee Care Center</v>
          </cell>
          <cell r="C14">
            <v>2021</v>
          </cell>
          <cell r="D14">
            <v>44105</v>
          </cell>
          <cell r="E14" t="str">
            <v>Beginning Beds</v>
          </cell>
          <cell r="F14">
            <v>0</v>
          </cell>
          <cell r="G14">
            <v>50</v>
          </cell>
          <cell r="H14">
            <v>50</v>
          </cell>
          <cell r="I14">
            <v>0</v>
          </cell>
          <cell r="J14">
            <v>34</v>
          </cell>
          <cell r="K14">
            <v>34</v>
          </cell>
          <cell r="L14">
            <v>0</v>
          </cell>
          <cell r="M14">
            <v>84</v>
          </cell>
          <cell r="N14">
            <v>84</v>
          </cell>
          <cell r="O14">
            <v>0</v>
          </cell>
          <cell r="P14">
            <v>10</v>
          </cell>
          <cell r="Q14">
            <v>10</v>
          </cell>
          <cell r="R14">
            <v>0</v>
          </cell>
          <cell r="S14">
            <v>-10</v>
          </cell>
          <cell r="T14">
            <v>-10</v>
          </cell>
          <cell r="U14">
            <v>0</v>
          </cell>
          <cell r="V14">
            <v>0</v>
          </cell>
          <cell r="W14">
            <v>0</v>
          </cell>
          <cell r="X14">
            <v>0</v>
          </cell>
          <cell r="Y14">
            <v>60</v>
          </cell>
          <cell r="Z14">
            <v>60</v>
          </cell>
          <cell r="AA14">
            <v>0</v>
          </cell>
          <cell r="AB14">
            <v>24</v>
          </cell>
          <cell r="AC14">
            <v>24</v>
          </cell>
          <cell r="AD14">
            <v>0</v>
          </cell>
          <cell r="AE14">
            <v>84</v>
          </cell>
          <cell r="AF14">
            <v>84</v>
          </cell>
          <cell r="AG14">
            <v>20080</v>
          </cell>
          <cell r="AH14">
            <v>0</v>
          </cell>
          <cell r="AI14">
            <v>60</v>
          </cell>
          <cell r="AJ14">
            <v>0</v>
          </cell>
          <cell r="AK14">
            <v>0</v>
          </cell>
          <cell r="AL14">
            <v>60</v>
          </cell>
          <cell r="AM14">
            <v>0</v>
          </cell>
          <cell r="AN14">
            <v>0</v>
          </cell>
          <cell r="AO14">
            <v>0</v>
          </cell>
          <cell r="AP14">
            <v>24</v>
          </cell>
          <cell r="AQ14">
            <v>24</v>
          </cell>
          <cell r="AR14">
            <v>0</v>
          </cell>
          <cell r="AS14">
            <v>0</v>
          </cell>
          <cell r="AT14">
            <v>0</v>
          </cell>
          <cell r="AU14">
            <v>60</v>
          </cell>
          <cell r="AV14">
            <v>0</v>
          </cell>
          <cell r="AW14">
            <v>24</v>
          </cell>
          <cell r="AX14">
            <v>0</v>
          </cell>
          <cell r="AY14">
            <v>0</v>
          </cell>
          <cell r="AZ14">
            <v>0</v>
          </cell>
          <cell r="BA14">
            <v>0</v>
          </cell>
          <cell r="BC14">
            <v>2018</v>
          </cell>
          <cell r="BD14">
            <v>43009</v>
          </cell>
          <cell r="BE14">
            <v>43373</v>
          </cell>
          <cell r="BG14">
            <v>-56</v>
          </cell>
        </row>
        <row r="15">
          <cell r="A15">
            <v>3003</v>
          </cell>
          <cell r="B15" t="str">
            <v>Essentia Health Oak Crossing</v>
          </cell>
          <cell r="C15">
            <v>2021</v>
          </cell>
          <cell r="D15">
            <v>44105</v>
          </cell>
          <cell r="E15" t="str">
            <v>Beginning Beds</v>
          </cell>
          <cell r="F15">
            <v>0</v>
          </cell>
          <cell r="G15">
            <v>94</v>
          </cell>
          <cell r="H15">
            <v>94</v>
          </cell>
          <cell r="I15">
            <v>0</v>
          </cell>
          <cell r="J15">
            <v>2</v>
          </cell>
          <cell r="K15">
            <v>2</v>
          </cell>
          <cell r="L15">
            <v>0</v>
          </cell>
          <cell r="M15">
            <v>96</v>
          </cell>
          <cell r="N15">
            <v>96</v>
          </cell>
          <cell r="O15">
            <v>0</v>
          </cell>
          <cell r="P15">
            <v>0</v>
          </cell>
          <cell r="Q15">
            <v>0</v>
          </cell>
          <cell r="R15">
            <v>0</v>
          </cell>
          <cell r="S15">
            <v>0</v>
          </cell>
          <cell r="T15">
            <v>0</v>
          </cell>
          <cell r="U15">
            <v>0</v>
          </cell>
          <cell r="V15">
            <v>0</v>
          </cell>
          <cell r="W15">
            <v>0</v>
          </cell>
          <cell r="X15">
            <v>0</v>
          </cell>
          <cell r="Y15">
            <v>94</v>
          </cell>
          <cell r="Z15">
            <v>94</v>
          </cell>
          <cell r="AA15">
            <v>0</v>
          </cell>
          <cell r="AB15">
            <v>2</v>
          </cell>
          <cell r="AC15">
            <v>2</v>
          </cell>
          <cell r="AD15">
            <v>0</v>
          </cell>
          <cell r="AE15">
            <v>96</v>
          </cell>
          <cell r="AF15">
            <v>96</v>
          </cell>
          <cell r="AG15">
            <v>34310</v>
          </cell>
          <cell r="AH15">
            <v>0</v>
          </cell>
          <cell r="AI15">
            <v>94</v>
          </cell>
          <cell r="AJ15">
            <v>0</v>
          </cell>
          <cell r="AK15">
            <v>0</v>
          </cell>
          <cell r="AL15">
            <v>94</v>
          </cell>
          <cell r="AM15">
            <v>0</v>
          </cell>
          <cell r="AN15">
            <v>0</v>
          </cell>
          <cell r="AO15">
            <v>0</v>
          </cell>
          <cell r="AP15">
            <v>2</v>
          </cell>
          <cell r="AQ15">
            <v>2</v>
          </cell>
          <cell r="AR15">
            <v>0</v>
          </cell>
          <cell r="AS15">
            <v>0</v>
          </cell>
          <cell r="AT15">
            <v>0</v>
          </cell>
          <cell r="AU15">
            <v>94</v>
          </cell>
          <cell r="AV15">
            <v>0</v>
          </cell>
          <cell r="AW15">
            <v>2</v>
          </cell>
          <cell r="AX15">
            <v>0</v>
          </cell>
          <cell r="AY15">
            <v>0</v>
          </cell>
          <cell r="AZ15">
            <v>0</v>
          </cell>
          <cell r="BA15">
            <v>0</v>
          </cell>
          <cell r="BC15">
            <v>2019</v>
          </cell>
          <cell r="BD15">
            <v>43374</v>
          </cell>
          <cell r="BE15">
            <v>43738</v>
          </cell>
          <cell r="BG15">
            <v>2</v>
          </cell>
        </row>
        <row r="16">
          <cell r="A16">
            <v>3004</v>
          </cell>
          <cell r="B16" t="str">
            <v>Emmanuel Nursing Home</v>
          </cell>
          <cell r="C16">
            <v>2021</v>
          </cell>
          <cell r="D16">
            <v>44105</v>
          </cell>
          <cell r="E16" t="str">
            <v>Beginning Beds</v>
          </cell>
          <cell r="F16">
            <v>0</v>
          </cell>
          <cell r="G16">
            <v>102</v>
          </cell>
          <cell r="H16">
            <v>102</v>
          </cell>
          <cell r="I16">
            <v>0</v>
          </cell>
          <cell r="J16">
            <v>0</v>
          </cell>
          <cell r="K16">
            <v>0</v>
          </cell>
          <cell r="L16">
            <v>0</v>
          </cell>
          <cell r="M16">
            <v>102</v>
          </cell>
          <cell r="N16">
            <v>102</v>
          </cell>
          <cell r="O16">
            <v>0</v>
          </cell>
          <cell r="P16">
            <v>0</v>
          </cell>
          <cell r="Q16">
            <v>0</v>
          </cell>
          <cell r="R16">
            <v>0</v>
          </cell>
          <cell r="S16">
            <v>0</v>
          </cell>
          <cell r="T16">
            <v>0</v>
          </cell>
          <cell r="U16">
            <v>0</v>
          </cell>
          <cell r="V16">
            <v>0</v>
          </cell>
          <cell r="W16">
            <v>0</v>
          </cell>
          <cell r="X16">
            <v>0</v>
          </cell>
          <cell r="Y16">
            <v>102</v>
          </cell>
          <cell r="Z16">
            <v>102</v>
          </cell>
          <cell r="AA16">
            <v>0</v>
          </cell>
          <cell r="AB16">
            <v>0</v>
          </cell>
          <cell r="AC16">
            <v>0</v>
          </cell>
          <cell r="AD16">
            <v>0</v>
          </cell>
          <cell r="AE16">
            <v>102</v>
          </cell>
          <cell r="AF16">
            <v>102</v>
          </cell>
          <cell r="AG16">
            <v>37230</v>
          </cell>
          <cell r="AH16">
            <v>0</v>
          </cell>
          <cell r="AI16">
            <v>102</v>
          </cell>
          <cell r="AJ16">
            <v>0</v>
          </cell>
          <cell r="AK16">
            <v>0</v>
          </cell>
          <cell r="AL16">
            <v>102</v>
          </cell>
          <cell r="AM16">
            <v>0</v>
          </cell>
          <cell r="AN16">
            <v>0</v>
          </cell>
          <cell r="AO16">
            <v>0</v>
          </cell>
          <cell r="AP16">
            <v>0</v>
          </cell>
          <cell r="AQ16">
            <v>0</v>
          </cell>
          <cell r="AR16">
            <v>0</v>
          </cell>
          <cell r="AS16">
            <v>0</v>
          </cell>
          <cell r="AT16">
            <v>0</v>
          </cell>
          <cell r="AU16">
            <v>102</v>
          </cell>
          <cell r="AV16">
            <v>0</v>
          </cell>
          <cell r="AW16">
            <v>0</v>
          </cell>
          <cell r="AX16">
            <v>0</v>
          </cell>
          <cell r="AY16">
            <v>0</v>
          </cell>
          <cell r="AZ16">
            <v>0</v>
          </cell>
          <cell r="BA16">
            <v>0</v>
          </cell>
          <cell r="BC16">
            <v>2020</v>
          </cell>
          <cell r="BD16">
            <v>43739</v>
          </cell>
          <cell r="BE16">
            <v>44104</v>
          </cell>
          <cell r="BG16">
            <v>0</v>
          </cell>
        </row>
        <row r="17">
          <cell r="A17">
            <v>4001</v>
          </cell>
          <cell r="B17" t="str">
            <v>Good Sam Society Blackduck</v>
          </cell>
          <cell r="C17">
            <v>2021</v>
          </cell>
          <cell r="D17">
            <v>44105</v>
          </cell>
          <cell r="E17" t="str">
            <v>Beginning Beds</v>
          </cell>
          <cell r="F17">
            <v>0</v>
          </cell>
          <cell r="G17">
            <v>30</v>
          </cell>
          <cell r="H17">
            <v>30</v>
          </cell>
          <cell r="I17">
            <v>0</v>
          </cell>
          <cell r="J17">
            <v>5</v>
          </cell>
          <cell r="K17">
            <v>5</v>
          </cell>
          <cell r="L17">
            <v>0</v>
          </cell>
          <cell r="M17">
            <v>35</v>
          </cell>
          <cell r="N17">
            <v>35</v>
          </cell>
          <cell r="O17">
            <v>0</v>
          </cell>
          <cell r="P17">
            <v>0</v>
          </cell>
          <cell r="Q17">
            <v>0</v>
          </cell>
          <cell r="R17">
            <v>0</v>
          </cell>
          <cell r="S17">
            <v>-3</v>
          </cell>
          <cell r="T17">
            <v>-3</v>
          </cell>
          <cell r="U17">
            <v>0</v>
          </cell>
          <cell r="V17">
            <v>-3</v>
          </cell>
          <cell r="W17">
            <v>-3</v>
          </cell>
          <cell r="X17">
            <v>0</v>
          </cell>
          <cell r="Y17">
            <v>30</v>
          </cell>
          <cell r="Z17">
            <v>30</v>
          </cell>
          <cell r="AA17">
            <v>0</v>
          </cell>
          <cell r="AB17">
            <v>2</v>
          </cell>
          <cell r="AC17">
            <v>2</v>
          </cell>
          <cell r="AD17">
            <v>0</v>
          </cell>
          <cell r="AE17">
            <v>32</v>
          </cell>
          <cell r="AF17">
            <v>32</v>
          </cell>
          <cell r="AG17">
            <v>10950</v>
          </cell>
          <cell r="AH17">
            <v>0</v>
          </cell>
          <cell r="AI17">
            <v>30</v>
          </cell>
          <cell r="AJ17">
            <v>0</v>
          </cell>
          <cell r="AK17">
            <v>0</v>
          </cell>
          <cell r="AL17">
            <v>30</v>
          </cell>
          <cell r="AM17">
            <v>0</v>
          </cell>
          <cell r="AN17">
            <v>0</v>
          </cell>
          <cell r="AO17">
            <v>0</v>
          </cell>
          <cell r="AP17">
            <v>2</v>
          </cell>
          <cell r="AQ17">
            <v>2</v>
          </cell>
          <cell r="AR17">
            <v>0</v>
          </cell>
          <cell r="AS17">
            <v>0</v>
          </cell>
          <cell r="AT17">
            <v>0</v>
          </cell>
          <cell r="AU17">
            <v>30</v>
          </cell>
          <cell r="AV17">
            <v>0</v>
          </cell>
          <cell r="AW17">
            <v>2</v>
          </cell>
          <cell r="AX17">
            <v>0</v>
          </cell>
          <cell r="AY17">
            <v>0</v>
          </cell>
          <cell r="AZ17">
            <v>0</v>
          </cell>
          <cell r="BA17">
            <v>0</v>
          </cell>
          <cell r="BC17">
            <v>2021</v>
          </cell>
          <cell r="BD17">
            <v>44105</v>
          </cell>
          <cell r="BE17">
            <v>44469</v>
          </cell>
          <cell r="BG17">
            <v>5</v>
          </cell>
        </row>
        <row r="18">
          <cell r="A18">
            <v>4003</v>
          </cell>
          <cell r="B18" t="str">
            <v>Neilson Place</v>
          </cell>
          <cell r="C18">
            <v>2021</v>
          </cell>
          <cell r="D18">
            <v>44105</v>
          </cell>
          <cell r="E18" t="str">
            <v>Beginning Beds</v>
          </cell>
          <cell r="F18">
            <v>0</v>
          </cell>
          <cell r="G18">
            <v>78</v>
          </cell>
          <cell r="H18">
            <v>78</v>
          </cell>
          <cell r="I18">
            <v>0</v>
          </cell>
          <cell r="J18">
            <v>0</v>
          </cell>
          <cell r="K18">
            <v>0</v>
          </cell>
          <cell r="L18">
            <v>0</v>
          </cell>
          <cell r="M18">
            <v>78</v>
          </cell>
          <cell r="N18">
            <v>78</v>
          </cell>
          <cell r="O18">
            <v>0</v>
          </cell>
          <cell r="P18">
            <v>0</v>
          </cell>
          <cell r="Q18">
            <v>0</v>
          </cell>
          <cell r="R18">
            <v>0</v>
          </cell>
          <cell r="S18">
            <v>0</v>
          </cell>
          <cell r="T18">
            <v>0</v>
          </cell>
          <cell r="U18">
            <v>0</v>
          </cell>
          <cell r="V18">
            <v>0</v>
          </cell>
          <cell r="W18">
            <v>0</v>
          </cell>
          <cell r="X18">
            <v>0</v>
          </cell>
          <cell r="Y18">
            <v>78</v>
          </cell>
          <cell r="Z18">
            <v>78</v>
          </cell>
          <cell r="AA18">
            <v>0</v>
          </cell>
          <cell r="AB18">
            <v>0</v>
          </cell>
          <cell r="AC18">
            <v>0</v>
          </cell>
          <cell r="AD18">
            <v>0</v>
          </cell>
          <cell r="AE18">
            <v>78</v>
          </cell>
          <cell r="AF18">
            <v>78</v>
          </cell>
          <cell r="AG18">
            <v>28470</v>
          </cell>
          <cell r="AH18">
            <v>0</v>
          </cell>
          <cell r="AI18">
            <v>78</v>
          </cell>
          <cell r="AJ18">
            <v>0</v>
          </cell>
          <cell r="AK18">
            <v>0</v>
          </cell>
          <cell r="AL18">
            <v>78</v>
          </cell>
          <cell r="AM18">
            <v>0</v>
          </cell>
          <cell r="AN18">
            <v>0</v>
          </cell>
          <cell r="AO18">
            <v>0</v>
          </cell>
          <cell r="AP18">
            <v>0</v>
          </cell>
          <cell r="AQ18">
            <v>0</v>
          </cell>
          <cell r="AR18">
            <v>0</v>
          </cell>
          <cell r="AS18">
            <v>0</v>
          </cell>
          <cell r="AT18">
            <v>0</v>
          </cell>
          <cell r="AU18">
            <v>77</v>
          </cell>
          <cell r="AV18">
            <v>0</v>
          </cell>
          <cell r="AW18">
            <v>1</v>
          </cell>
          <cell r="AX18">
            <v>0</v>
          </cell>
          <cell r="AY18">
            <v>1</v>
          </cell>
          <cell r="AZ18">
            <v>0</v>
          </cell>
          <cell r="BA18">
            <v>-1</v>
          </cell>
          <cell r="BB18" t="str">
            <v>Effective 6/1/2021 No notice from Ron D yet.</v>
          </cell>
          <cell r="BC18">
            <v>2022</v>
          </cell>
          <cell r="BD18">
            <v>44470</v>
          </cell>
          <cell r="BE18">
            <v>44834</v>
          </cell>
          <cell r="BG18">
            <v>0</v>
          </cell>
        </row>
        <row r="19">
          <cell r="A19">
            <v>4004</v>
          </cell>
          <cell r="B19" t="str">
            <v>Havenwood Care Center</v>
          </cell>
          <cell r="C19">
            <v>2021</v>
          </cell>
          <cell r="D19">
            <v>44105</v>
          </cell>
          <cell r="E19" t="str">
            <v>Beginning Beds</v>
          </cell>
          <cell r="F19">
            <v>0</v>
          </cell>
          <cell r="G19">
            <v>90</v>
          </cell>
          <cell r="H19">
            <v>90</v>
          </cell>
          <cell r="I19">
            <v>0</v>
          </cell>
          <cell r="J19">
            <v>0</v>
          </cell>
          <cell r="K19">
            <v>0</v>
          </cell>
          <cell r="L19">
            <v>0</v>
          </cell>
          <cell r="M19">
            <v>90</v>
          </cell>
          <cell r="N19">
            <v>90</v>
          </cell>
          <cell r="O19">
            <v>0</v>
          </cell>
          <cell r="P19">
            <v>0</v>
          </cell>
          <cell r="Q19">
            <v>0</v>
          </cell>
          <cell r="R19">
            <v>0</v>
          </cell>
          <cell r="S19">
            <v>0</v>
          </cell>
          <cell r="T19">
            <v>0</v>
          </cell>
          <cell r="U19">
            <v>0</v>
          </cell>
          <cell r="V19">
            <v>0</v>
          </cell>
          <cell r="W19">
            <v>0</v>
          </cell>
          <cell r="X19">
            <v>0</v>
          </cell>
          <cell r="Y19">
            <v>90</v>
          </cell>
          <cell r="Z19">
            <v>90</v>
          </cell>
          <cell r="AA19">
            <v>0</v>
          </cell>
          <cell r="AB19">
            <v>0</v>
          </cell>
          <cell r="AC19">
            <v>0</v>
          </cell>
          <cell r="AD19">
            <v>0</v>
          </cell>
          <cell r="AE19">
            <v>90</v>
          </cell>
          <cell r="AF19">
            <v>90</v>
          </cell>
          <cell r="AG19">
            <v>32850</v>
          </cell>
          <cell r="AH19">
            <v>0</v>
          </cell>
          <cell r="AI19">
            <v>90</v>
          </cell>
          <cell r="AJ19">
            <v>0</v>
          </cell>
          <cell r="AK19">
            <v>0</v>
          </cell>
          <cell r="AL19">
            <v>90</v>
          </cell>
          <cell r="AM19">
            <v>0</v>
          </cell>
          <cell r="AN19">
            <v>0</v>
          </cell>
          <cell r="AO19">
            <v>0</v>
          </cell>
          <cell r="AP19">
            <v>0</v>
          </cell>
          <cell r="AQ19">
            <v>0</v>
          </cell>
          <cell r="AR19">
            <v>0</v>
          </cell>
          <cell r="AS19">
            <v>0</v>
          </cell>
          <cell r="AT19">
            <v>0</v>
          </cell>
          <cell r="AU19">
            <v>90</v>
          </cell>
          <cell r="AV19">
            <v>0</v>
          </cell>
          <cell r="AW19">
            <v>0</v>
          </cell>
          <cell r="AX19">
            <v>0</v>
          </cell>
          <cell r="AY19">
            <v>0</v>
          </cell>
          <cell r="AZ19">
            <v>0</v>
          </cell>
          <cell r="BA19">
            <v>0</v>
          </cell>
          <cell r="BC19">
            <v>2023</v>
          </cell>
          <cell r="BD19">
            <v>44835</v>
          </cell>
          <cell r="BE19">
            <v>45199</v>
          </cell>
          <cell r="BG19">
            <v>0</v>
          </cell>
        </row>
        <row r="20">
          <cell r="A20">
            <v>4005</v>
          </cell>
          <cell r="B20" t="str">
            <v>Jourdain Perpich Ext Care Fac</v>
          </cell>
          <cell r="C20">
            <v>2021</v>
          </cell>
          <cell r="D20">
            <v>44105</v>
          </cell>
          <cell r="E20" t="str">
            <v>Beginning Beds</v>
          </cell>
          <cell r="F20">
            <v>0</v>
          </cell>
          <cell r="G20">
            <v>47</v>
          </cell>
          <cell r="H20">
            <v>47</v>
          </cell>
          <cell r="I20">
            <v>0</v>
          </cell>
          <cell r="J20">
            <v>0</v>
          </cell>
          <cell r="K20">
            <v>0</v>
          </cell>
          <cell r="L20">
            <v>0</v>
          </cell>
          <cell r="M20">
            <v>47</v>
          </cell>
          <cell r="N20">
            <v>47</v>
          </cell>
          <cell r="O20">
            <v>0</v>
          </cell>
          <cell r="P20">
            <v>0</v>
          </cell>
          <cell r="Q20">
            <v>0</v>
          </cell>
          <cell r="R20">
            <v>0</v>
          </cell>
          <cell r="S20">
            <v>0</v>
          </cell>
          <cell r="T20">
            <v>0</v>
          </cell>
          <cell r="U20">
            <v>0</v>
          </cell>
          <cell r="V20">
            <v>0</v>
          </cell>
          <cell r="W20">
            <v>0</v>
          </cell>
          <cell r="X20">
            <v>0</v>
          </cell>
          <cell r="Y20">
            <v>47</v>
          </cell>
          <cell r="Z20">
            <v>47</v>
          </cell>
          <cell r="AA20">
            <v>0</v>
          </cell>
          <cell r="AB20">
            <v>0</v>
          </cell>
          <cell r="AC20">
            <v>0</v>
          </cell>
          <cell r="AD20">
            <v>0</v>
          </cell>
          <cell r="AE20">
            <v>47</v>
          </cell>
          <cell r="AF20">
            <v>47</v>
          </cell>
          <cell r="AG20">
            <v>17155</v>
          </cell>
          <cell r="AH20">
            <v>47</v>
          </cell>
          <cell r="AI20">
            <v>0</v>
          </cell>
          <cell r="AJ20">
            <v>0</v>
          </cell>
          <cell r="AK20">
            <v>0</v>
          </cell>
          <cell r="AL20">
            <v>47</v>
          </cell>
          <cell r="AM20">
            <v>0</v>
          </cell>
          <cell r="AN20">
            <v>0</v>
          </cell>
          <cell r="AO20">
            <v>0</v>
          </cell>
          <cell r="AP20">
            <v>0</v>
          </cell>
          <cell r="AQ20">
            <v>0</v>
          </cell>
          <cell r="AR20">
            <v>0</v>
          </cell>
          <cell r="AS20">
            <v>0</v>
          </cell>
          <cell r="AT20">
            <v>0</v>
          </cell>
          <cell r="AU20">
            <v>47</v>
          </cell>
          <cell r="AV20">
            <v>0</v>
          </cell>
          <cell r="AW20">
            <v>0</v>
          </cell>
          <cell r="AX20">
            <v>0</v>
          </cell>
          <cell r="AY20">
            <v>0</v>
          </cell>
          <cell r="AZ20">
            <v>0</v>
          </cell>
          <cell r="BA20">
            <v>0</v>
          </cell>
          <cell r="BC20">
            <v>2024</v>
          </cell>
          <cell r="BD20">
            <v>45200</v>
          </cell>
          <cell r="BE20">
            <v>45565</v>
          </cell>
          <cell r="BG20">
            <v>0</v>
          </cell>
        </row>
        <row r="21">
          <cell r="A21">
            <v>5001</v>
          </cell>
          <cell r="B21" t="str">
            <v>Gardens at Foley</v>
          </cell>
          <cell r="C21">
            <v>2021</v>
          </cell>
          <cell r="D21">
            <v>44105</v>
          </cell>
          <cell r="E21" t="str">
            <v>Beginning Beds</v>
          </cell>
          <cell r="F21">
            <v>0</v>
          </cell>
          <cell r="G21">
            <v>78</v>
          </cell>
          <cell r="H21">
            <v>78</v>
          </cell>
          <cell r="I21">
            <v>0</v>
          </cell>
          <cell r="J21">
            <v>11</v>
          </cell>
          <cell r="K21">
            <v>11</v>
          </cell>
          <cell r="L21">
            <v>0</v>
          </cell>
          <cell r="M21">
            <v>89</v>
          </cell>
          <cell r="N21">
            <v>89</v>
          </cell>
          <cell r="O21">
            <v>0</v>
          </cell>
          <cell r="P21">
            <v>0</v>
          </cell>
          <cell r="Q21">
            <v>0</v>
          </cell>
          <cell r="R21">
            <v>0</v>
          </cell>
          <cell r="S21">
            <v>0</v>
          </cell>
          <cell r="T21">
            <v>0</v>
          </cell>
          <cell r="U21">
            <v>0</v>
          </cell>
          <cell r="V21">
            <v>0</v>
          </cell>
          <cell r="W21">
            <v>0</v>
          </cell>
          <cell r="X21">
            <v>0</v>
          </cell>
          <cell r="Y21">
            <v>78</v>
          </cell>
          <cell r="Z21">
            <v>78</v>
          </cell>
          <cell r="AA21">
            <v>0</v>
          </cell>
          <cell r="AB21">
            <v>11</v>
          </cell>
          <cell r="AC21">
            <v>11</v>
          </cell>
          <cell r="AD21">
            <v>0</v>
          </cell>
          <cell r="AE21">
            <v>89</v>
          </cell>
          <cell r="AF21">
            <v>89</v>
          </cell>
          <cell r="AG21">
            <v>28470</v>
          </cell>
          <cell r="AH21">
            <v>0</v>
          </cell>
          <cell r="AI21">
            <v>78</v>
          </cell>
          <cell r="AJ21">
            <v>0</v>
          </cell>
          <cell r="AK21">
            <v>0</v>
          </cell>
          <cell r="AL21">
            <v>78</v>
          </cell>
          <cell r="AM21">
            <v>0</v>
          </cell>
          <cell r="AN21">
            <v>0</v>
          </cell>
          <cell r="AO21">
            <v>0</v>
          </cell>
          <cell r="AP21">
            <v>11</v>
          </cell>
          <cell r="AQ21">
            <v>11</v>
          </cell>
          <cell r="AR21">
            <v>0</v>
          </cell>
          <cell r="AS21">
            <v>0</v>
          </cell>
          <cell r="AT21">
            <v>0</v>
          </cell>
          <cell r="AU21">
            <v>78</v>
          </cell>
          <cell r="AV21">
            <v>0</v>
          </cell>
          <cell r="AW21">
            <v>11</v>
          </cell>
          <cell r="AX21">
            <v>0</v>
          </cell>
          <cell r="AY21">
            <v>0</v>
          </cell>
          <cell r="AZ21">
            <v>0</v>
          </cell>
          <cell r="BA21">
            <v>0</v>
          </cell>
          <cell r="BC21">
            <v>2025</v>
          </cell>
          <cell r="BD21">
            <v>45566</v>
          </cell>
          <cell r="BE21">
            <v>45930</v>
          </cell>
          <cell r="BG21">
            <v>11</v>
          </cell>
        </row>
        <row r="22">
          <cell r="A22">
            <v>5002</v>
          </cell>
          <cell r="B22" t="str">
            <v>Country Manor Hlth &amp; Rehab Ctr</v>
          </cell>
          <cell r="C22">
            <v>2021</v>
          </cell>
          <cell r="D22">
            <v>44105</v>
          </cell>
          <cell r="E22" t="str">
            <v>Beginning Beds</v>
          </cell>
          <cell r="F22">
            <v>0</v>
          </cell>
          <cell r="G22">
            <v>165</v>
          </cell>
          <cell r="H22">
            <v>165</v>
          </cell>
          <cell r="I22">
            <v>0</v>
          </cell>
          <cell r="J22">
            <v>0</v>
          </cell>
          <cell r="K22">
            <v>0</v>
          </cell>
          <cell r="L22">
            <v>0</v>
          </cell>
          <cell r="M22">
            <v>165</v>
          </cell>
          <cell r="N22">
            <v>165</v>
          </cell>
          <cell r="O22">
            <v>0</v>
          </cell>
          <cell r="P22">
            <v>0</v>
          </cell>
          <cell r="Q22">
            <v>0</v>
          </cell>
          <cell r="R22">
            <v>0</v>
          </cell>
          <cell r="S22">
            <v>0</v>
          </cell>
          <cell r="T22">
            <v>0</v>
          </cell>
          <cell r="U22">
            <v>0</v>
          </cell>
          <cell r="V22">
            <v>0</v>
          </cell>
          <cell r="W22">
            <v>0</v>
          </cell>
          <cell r="X22">
            <v>0</v>
          </cell>
          <cell r="Y22">
            <v>165</v>
          </cell>
          <cell r="Z22">
            <v>165</v>
          </cell>
          <cell r="AA22">
            <v>0</v>
          </cell>
          <cell r="AB22">
            <v>0</v>
          </cell>
          <cell r="AC22">
            <v>0</v>
          </cell>
          <cell r="AD22">
            <v>0</v>
          </cell>
          <cell r="AE22">
            <v>165</v>
          </cell>
          <cell r="AF22">
            <v>165</v>
          </cell>
          <cell r="AG22">
            <v>60225</v>
          </cell>
          <cell r="AH22">
            <v>0</v>
          </cell>
          <cell r="AI22">
            <v>165</v>
          </cell>
          <cell r="AJ22">
            <v>0</v>
          </cell>
          <cell r="AK22">
            <v>0</v>
          </cell>
          <cell r="AL22">
            <v>165</v>
          </cell>
          <cell r="AM22">
            <v>0</v>
          </cell>
          <cell r="AN22">
            <v>0</v>
          </cell>
          <cell r="AO22">
            <v>0</v>
          </cell>
          <cell r="AP22">
            <v>0</v>
          </cell>
          <cell r="AQ22">
            <v>0</v>
          </cell>
          <cell r="AR22">
            <v>0</v>
          </cell>
          <cell r="AS22">
            <v>0</v>
          </cell>
          <cell r="AT22">
            <v>0</v>
          </cell>
          <cell r="AU22">
            <v>165</v>
          </cell>
          <cell r="AV22">
            <v>0</v>
          </cell>
          <cell r="AW22">
            <v>0</v>
          </cell>
          <cell r="AX22">
            <v>0</v>
          </cell>
          <cell r="AY22">
            <v>0</v>
          </cell>
          <cell r="AZ22">
            <v>0</v>
          </cell>
          <cell r="BA22">
            <v>0</v>
          </cell>
          <cell r="BC22">
            <v>2026</v>
          </cell>
          <cell r="BD22">
            <v>45931</v>
          </cell>
          <cell r="BE22">
            <v>46295</v>
          </cell>
          <cell r="BG22">
            <v>0</v>
          </cell>
        </row>
        <row r="23">
          <cell r="A23">
            <v>5003</v>
          </cell>
          <cell r="B23" t="str">
            <v>Good Shepherd Lutheran Home</v>
          </cell>
          <cell r="C23">
            <v>2021</v>
          </cell>
          <cell r="D23">
            <v>44105</v>
          </cell>
          <cell r="E23" t="str">
            <v>Beginning Beds</v>
          </cell>
          <cell r="F23">
            <v>0</v>
          </cell>
          <cell r="G23">
            <v>162</v>
          </cell>
          <cell r="H23">
            <v>162</v>
          </cell>
          <cell r="I23">
            <v>0</v>
          </cell>
          <cell r="J23">
            <v>0</v>
          </cell>
          <cell r="K23">
            <v>0</v>
          </cell>
          <cell r="L23">
            <v>0</v>
          </cell>
          <cell r="M23">
            <v>162</v>
          </cell>
          <cell r="N23">
            <v>162</v>
          </cell>
          <cell r="O23">
            <v>0</v>
          </cell>
          <cell r="P23">
            <v>0</v>
          </cell>
          <cell r="Q23">
            <v>0</v>
          </cell>
          <cell r="R23">
            <v>0</v>
          </cell>
          <cell r="S23">
            <v>0</v>
          </cell>
          <cell r="T23">
            <v>0</v>
          </cell>
          <cell r="U23">
            <v>0</v>
          </cell>
          <cell r="V23">
            <v>0</v>
          </cell>
          <cell r="W23">
            <v>0</v>
          </cell>
          <cell r="X23">
            <v>0</v>
          </cell>
          <cell r="Y23">
            <v>162</v>
          </cell>
          <cell r="Z23">
            <v>162</v>
          </cell>
          <cell r="AA23">
            <v>0</v>
          </cell>
          <cell r="AB23">
            <v>0</v>
          </cell>
          <cell r="AC23">
            <v>0</v>
          </cell>
          <cell r="AD23">
            <v>0</v>
          </cell>
          <cell r="AE23">
            <v>162</v>
          </cell>
          <cell r="AF23">
            <v>162</v>
          </cell>
          <cell r="AG23">
            <v>59130</v>
          </cell>
          <cell r="AH23">
            <v>0</v>
          </cell>
          <cell r="AI23">
            <v>162</v>
          </cell>
          <cell r="AJ23">
            <v>0</v>
          </cell>
          <cell r="AK23">
            <v>0</v>
          </cell>
          <cell r="AL23">
            <v>162</v>
          </cell>
          <cell r="AM23">
            <v>0</v>
          </cell>
          <cell r="AN23">
            <v>0</v>
          </cell>
          <cell r="AO23">
            <v>0</v>
          </cell>
          <cell r="AP23">
            <v>0</v>
          </cell>
          <cell r="AQ23">
            <v>0</v>
          </cell>
          <cell r="AR23">
            <v>0</v>
          </cell>
          <cell r="AS23">
            <v>0</v>
          </cell>
          <cell r="AT23">
            <v>0</v>
          </cell>
          <cell r="AU23">
            <v>162</v>
          </cell>
          <cell r="AV23">
            <v>0</v>
          </cell>
          <cell r="AW23">
            <v>0</v>
          </cell>
          <cell r="AX23">
            <v>0</v>
          </cell>
          <cell r="AY23">
            <v>0</v>
          </cell>
          <cell r="AZ23">
            <v>0</v>
          </cell>
          <cell r="BA23">
            <v>0</v>
          </cell>
          <cell r="BC23">
            <v>2027</v>
          </cell>
          <cell r="BD23">
            <v>46296</v>
          </cell>
          <cell r="BE23">
            <v>46660</v>
          </cell>
          <cell r="BG23">
            <v>0</v>
          </cell>
        </row>
        <row r="24">
          <cell r="A24">
            <v>6001</v>
          </cell>
          <cell r="B24" t="str">
            <v>Essentia Health Grace Home</v>
          </cell>
          <cell r="C24">
            <v>2021</v>
          </cell>
          <cell r="D24">
            <v>44105</v>
          </cell>
          <cell r="E24" t="str">
            <v>Beginning Beds</v>
          </cell>
          <cell r="F24">
            <v>0</v>
          </cell>
          <cell r="G24">
            <v>40</v>
          </cell>
          <cell r="H24">
            <v>40</v>
          </cell>
          <cell r="I24">
            <v>0</v>
          </cell>
          <cell r="J24">
            <v>0</v>
          </cell>
          <cell r="K24">
            <v>0</v>
          </cell>
          <cell r="L24">
            <v>0</v>
          </cell>
          <cell r="M24">
            <v>40</v>
          </cell>
          <cell r="N24">
            <v>40</v>
          </cell>
          <cell r="O24">
            <v>0</v>
          </cell>
          <cell r="P24">
            <v>0</v>
          </cell>
          <cell r="Q24">
            <v>0</v>
          </cell>
          <cell r="R24">
            <v>0</v>
          </cell>
          <cell r="S24">
            <v>0</v>
          </cell>
          <cell r="T24">
            <v>0</v>
          </cell>
          <cell r="U24">
            <v>0</v>
          </cell>
          <cell r="V24">
            <v>0</v>
          </cell>
          <cell r="W24">
            <v>0</v>
          </cell>
          <cell r="X24">
            <v>0</v>
          </cell>
          <cell r="Y24">
            <v>40</v>
          </cell>
          <cell r="Z24">
            <v>40</v>
          </cell>
          <cell r="AA24">
            <v>0</v>
          </cell>
          <cell r="AB24">
            <v>0</v>
          </cell>
          <cell r="AC24">
            <v>0</v>
          </cell>
          <cell r="AD24">
            <v>0</v>
          </cell>
          <cell r="AE24">
            <v>40</v>
          </cell>
          <cell r="AF24">
            <v>40</v>
          </cell>
          <cell r="AG24">
            <v>14600</v>
          </cell>
          <cell r="AH24">
            <v>0</v>
          </cell>
          <cell r="AI24">
            <v>40</v>
          </cell>
          <cell r="AJ24">
            <v>0</v>
          </cell>
          <cell r="AK24">
            <v>0</v>
          </cell>
          <cell r="AL24">
            <v>40</v>
          </cell>
          <cell r="AM24">
            <v>0</v>
          </cell>
          <cell r="AN24">
            <v>0</v>
          </cell>
          <cell r="AO24">
            <v>0</v>
          </cell>
          <cell r="AP24">
            <v>0</v>
          </cell>
          <cell r="AQ24">
            <v>0</v>
          </cell>
          <cell r="AR24">
            <v>0</v>
          </cell>
          <cell r="AS24">
            <v>0</v>
          </cell>
          <cell r="AT24">
            <v>0</v>
          </cell>
          <cell r="AU24">
            <v>40</v>
          </cell>
          <cell r="AV24">
            <v>0</v>
          </cell>
          <cell r="AW24">
            <v>0</v>
          </cell>
          <cell r="AX24">
            <v>0</v>
          </cell>
          <cell r="AY24">
            <v>0</v>
          </cell>
          <cell r="AZ24">
            <v>0</v>
          </cell>
          <cell r="BA24">
            <v>0</v>
          </cell>
          <cell r="BG24">
            <v>0</v>
          </cell>
        </row>
        <row r="25">
          <cell r="A25">
            <v>6003</v>
          </cell>
          <cell r="B25" t="str">
            <v>Fairway View Neighborhoods</v>
          </cell>
          <cell r="C25">
            <v>2021</v>
          </cell>
          <cell r="D25">
            <v>44105</v>
          </cell>
          <cell r="E25" t="str">
            <v>Beginning Beds</v>
          </cell>
          <cell r="F25">
            <v>0</v>
          </cell>
          <cell r="G25">
            <v>51</v>
          </cell>
          <cell r="H25">
            <v>51</v>
          </cell>
          <cell r="I25">
            <v>0</v>
          </cell>
          <cell r="J25">
            <v>13</v>
          </cell>
          <cell r="K25">
            <v>13</v>
          </cell>
          <cell r="L25">
            <v>0</v>
          </cell>
          <cell r="M25">
            <v>64</v>
          </cell>
          <cell r="N25">
            <v>64</v>
          </cell>
          <cell r="O25">
            <v>0</v>
          </cell>
          <cell r="P25">
            <v>0</v>
          </cell>
          <cell r="Q25">
            <v>0</v>
          </cell>
          <cell r="R25">
            <v>0</v>
          </cell>
          <cell r="S25">
            <v>0</v>
          </cell>
          <cell r="T25">
            <v>0</v>
          </cell>
          <cell r="U25">
            <v>0</v>
          </cell>
          <cell r="V25">
            <v>0</v>
          </cell>
          <cell r="W25">
            <v>0</v>
          </cell>
          <cell r="X25">
            <v>0</v>
          </cell>
          <cell r="Y25">
            <v>51</v>
          </cell>
          <cell r="Z25">
            <v>51</v>
          </cell>
          <cell r="AA25">
            <v>0</v>
          </cell>
          <cell r="AB25">
            <v>13</v>
          </cell>
          <cell r="AC25">
            <v>13</v>
          </cell>
          <cell r="AD25">
            <v>0</v>
          </cell>
          <cell r="AE25">
            <v>64</v>
          </cell>
          <cell r="AF25">
            <v>64</v>
          </cell>
          <cell r="AG25">
            <v>18615</v>
          </cell>
          <cell r="AH25">
            <v>0</v>
          </cell>
          <cell r="AI25">
            <v>51</v>
          </cell>
          <cell r="AJ25">
            <v>0</v>
          </cell>
          <cell r="AK25">
            <v>0</v>
          </cell>
          <cell r="AL25">
            <v>51</v>
          </cell>
          <cell r="AM25">
            <v>0</v>
          </cell>
          <cell r="AN25">
            <v>0</v>
          </cell>
          <cell r="AO25">
            <v>0</v>
          </cell>
          <cell r="AP25">
            <v>13</v>
          </cell>
          <cell r="AQ25">
            <v>13</v>
          </cell>
          <cell r="AR25">
            <v>0</v>
          </cell>
          <cell r="AS25">
            <v>0</v>
          </cell>
          <cell r="AT25">
            <v>0</v>
          </cell>
          <cell r="AU25">
            <v>51</v>
          </cell>
          <cell r="AV25">
            <v>0</v>
          </cell>
          <cell r="AW25">
            <v>13</v>
          </cell>
          <cell r="AX25">
            <v>0</v>
          </cell>
          <cell r="AY25">
            <v>0</v>
          </cell>
          <cell r="AZ25">
            <v>0</v>
          </cell>
          <cell r="BA25">
            <v>0</v>
          </cell>
          <cell r="BG25">
            <v>13</v>
          </cell>
        </row>
        <row r="26">
          <cell r="A26">
            <v>7001</v>
          </cell>
          <cell r="B26" t="str">
            <v>Pathstone Living</v>
          </cell>
          <cell r="C26">
            <v>2021</v>
          </cell>
          <cell r="D26">
            <v>44105</v>
          </cell>
          <cell r="E26" t="str">
            <v>Beginning Beds</v>
          </cell>
          <cell r="F26">
            <v>0</v>
          </cell>
          <cell r="G26">
            <v>69</v>
          </cell>
          <cell r="H26">
            <v>69</v>
          </cell>
          <cell r="I26">
            <v>0</v>
          </cell>
          <cell r="J26">
            <v>0</v>
          </cell>
          <cell r="K26">
            <v>0</v>
          </cell>
          <cell r="L26">
            <v>0</v>
          </cell>
          <cell r="M26">
            <v>69</v>
          </cell>
          <cell r="N26">
            <v>69</v>
          </cell>
          <cell r="O26">
            <v>0</v>
          </cell>
          <cell r="P26">
            <v>0</v>
          </cell>
          <cell r="Q26">
            <v>0</v>
          </cell>
          <cell r="R26">
            <v>0</v>
          </cell>
          <cell r="S26">
            <v>0</v>
          </cell>
          <cell r="T26">
            <v>0</v>
          </cell>
          <cell r="U26">
            <v>0</v>
          </cell>
          <cell r="V26">
            <v>0</v>
          </cell>
          <cell r="W26">
            <v>0</v>
          </cell>
          <cell r="X26">
            <v>0</v>
          </cell>
          <cell r="Y26">
            <v>69</v>
          </cell>
          <cell r="Z26">
            <v>69</v>
          </cell>
          <cell r="AA26">
            <v>0</v>
          </cell>
          <cell r="AB26">
            <v>0</v>
          </cell>
          <cell r="AC26">
            <v>0</v>
          </cell>
          <cell r="AD26">
            <v>0</v>
          </cell>
          <cell r="AE26">
            <v>69</v>
          </cell>
          <cell r="AF26">
            <v>69</v>
          </cell>
          <cell r="AG26">
            <v>25185</v>
          </cell>
          <cell r="AH26">
            <v>0</v>
          </cell>
          <cell r="AI26">
            <v>69</v>
          </cell>
          <cell r="AJ26">
            <v>0</v>
          </cell>
          <cell r="AK26">
            <v>0</v>
          </cell>
          <cell r="AL26">
            <v>69</v>
          </cell>
          <cell r="AM26">
            <v>0</v>
          </cell>
          <cell r="AN26">
            <v>0</v>
          </cell>
          <cell r="AO26">
            <v>0</v>
          </cell>
          <cell r="AP26">
            <v>0</v>
          </cell>
          <cell r="AQ26">
            <v>0</v>
          </cell>
          <cell r="AR26">
            <v>0</v>
          </cell>
          <cell r="AS26">
            <v>0</v>
          </cell>
          <cell r="AT26">
            <v>0</v>
          </cell>
          <cell r="AU26">
            <v>69</v>
          </cell>
          <cell r="AV26">
            <v>0</v>
          </cell>
          <cell r="AW26">
            <v>0</v>
          </cell>
          <cell r="AX26">
            <v>0</v>
          </cell>
          <cell r="AY26">
            <v>0</v>
          </cell>
          <cell r="AZ26">
            <v>0</v>
          </cell>
          <cell r="BA26">
            <v>0</v>
          </cell>
          <cell r="BG26">
            <v>0</v>
          </cell>
        </row>
        <row r="27">
          <cell r="A27">
            <v>7002</v>
          </cell>
          <cell r="B27" t="str">
            <v>HILLCREST CARE AND REHAB CENTER</v>
          </cell>
          <cell r="C27">
            <v>2021</v>
          </cell>
          <cell r="D27">
            <v>44105</v>
          </cell>
          <cell r="E27" t="str">
            <v>Beginning Beds</v>
          </cell>
          <cell r="F27">
            <v>0</v>
          </cell>
          <cell r="G27">
            <v>85</v>
          </cell>
          <cell r="H27">
            <v>85</v>
          </cell>
          <cell r="I27">
            <v>0</v>
          </cell>
          <cell r="J27">
            <v>15</v>
          </cell>
          <cell r="K27">
            <v>15</v>
          </cell>
          <cell r="L27">
            <v>0</v>
          </cell>
          <cell r="M27">
            <v>100</v>
          </cell>
          <cell r="N27">
            <v>100</v>
          </cell>
          <cell r="O27">
            <v>0</v>
          </cell>
          <cell r="P27">
            <v>0</v>
          </cell>
          <cell r="Q27">
            <v>0</v>
          </cell>
          <cell r="R27">
            <v>0</v>
          </cell>
          <cell r="S27">
            <v>0</v>
          </cell>
          <cell r="T27">
            <v>0</v>
          </cell>
          <cell r="U27">
            <v>0</v>
          </cell>
          <cell r="V27">
            <v>0</v>
          </cell>
          <cell r="W27">
            <v>0</v>
          </cell>
          <cell r="X27">
            <v>0</v>
          </cell>
          <cell r="Y27">
            <v>85</v>
          </cell>
          <cell r="Z27">
            <v>85</v>
          </cell>
          <cell r="AA27">
            <v>0</v>
          </cell>
          <cell r="AB27">
            <v>15</v>
          </cell>
          <cell r="AC27">
            <v>15</v>
          </cell>
          <cell r="AD27">
            <v>0</v>
          </cell>
          <cell r="AE27">
            <v>100</v>
          </cell>
          <cell r="AF27">
            <v>100</v>
          </cell>
          <cell r="AG27">
            <v>31025</v>
          </cell>
          <cell r="AH27">
            <v>0</v>
          </cell>
          <cell r="AI27">
            <v>85</v>
          </cell>
          <cell r="AJ27">
            <v>0</v>
          </cell>
          <cell r="AK27">
            <v>0</v>
          </cell>
          <cell r="AL27">
            <v>85</v>
          </cell>
          <cell r="AM27">
            <v>0</v>
          </cell>
          <cell r="AN27">
            <v>0</v>
          </cell>
          <cell r="AO27">
            <v>0</v>
          </cell>
          <cell r="AP27">
            <v>15</v>
          </cell>
          <cell r="AQ27">
            <v>15</v>
          </cell>
          <cell r="AR27">
            <v>0</v>
          </cell>
          <cell r="AS27">
            <v>0</v>
          </cell>
          <cell r="AT27">
            <v>0</v>
          </cell>
          <cell r="AU27">
            <v>85</v>
          </cell>
          <cell r="AV27">
            <v>0</v>
          </cell>
          <cell r="AW27">
            <v>15</v>
          </cell>
          <cell r="AX27">
            <v>0</v>
          </cell>
          <cell r="AY27">
            <v>0</v>
          </cell>
          <cell r="AZ27">
            <v>0</v>
          </cell>
          <cell r="BA27">
            <v>0</v>
          </cell>
          <cell r="BG27">
            <v>15</v>
          </cell>
        </row>
        <row r="28">
          <cell r="A28">
            <v>7003</v>
          </cell>
          <cell r="B28" t="str">
            <v>Mapleton Community Home</v>
          </cell>
          <cell r="C28">
            <v>2021</v>
          </cell>
          <cell r="D28">
            <v>44105</v>
          </cell>
          <cell r="E28" t="str">
            <v>Beginning Beds</v>
          </cell>
          <cell r="F28">
            <v>0</v>
          </cell>
          <cell r="G28">
            <v>60</v>
          </cell>
          <cell r="H28">
            <v>60</v>
          </cell>
          <cell r="I28">
            <v>0</v>
          </cell>
          <cell r="J28">
            <v>0</v>
          </cell>
          <cell r="K28">
            <v>0</v>
          </cell>
          <cell r="L28">
            <v>0</v>
          </cell>
          <cell r="M28">
            <v>60</v>
          </cell>
          <cell r="N28">
            <v>60</v>
          </cell>
          <cell r="O28">
            <v>0</v>
          </cell>
          <cell r="P28">
            <v>0</v>
          </cell>
          <cell r="Q28">
            <v>0</v>
          </cell>
          <cell r="R28">
            <v>0</v>
          </cell>
          <cell r="S28">
            <v>0</v>
          </cell>
          <cell r="T28">
            <v>0</v>
          </cell>
          <cell r="U28">
            <v>0</v>
          </cell>
          <cell r="V28">
            <v>0</v>
          </cell>
          <cell r="W28">
            <v>0</v>
          </cell>
          <cell r="X28">
            <v>0</v>
          </cell>
          <cell r="Y28">
            <v>60</v>
          </cell>
          <cell r="Z28">
            <v>60</v>
          </cell>
          <cell r="AA28">
            <v>0</v>
          </cell>
          <cell r="AB28">
            <v>0</v>
          </cell>
          <cell r="AC28">
            <v>0</v>
          </cell>
          <cell r="AD28">
            <v>0</v>
          </cell>
          <cell r="AE28">
            <v>60</v>
          </cell>
          <cell r="AF28">
            <v>60</v>
          </cell>
          <cell r="AG28">
            <v>21900</v>
          </cell>
          <cell r="AH28">
            <v>0</v>
          </cell>
          <cell r="AI28">
            <v>60</v>
          </cell>
          <cell r="AJ28">
            <v>0</v>
          </cell>
          <cell r="AK28">
            <v>0</v>
          </cell>
          <cell r="AL28">
            <v>60</v>
          </cell>
          <cell r="AM28">
            <v>0</v>
          </cell>
          <cell r="AN28">
            <v>0</v>
          </cell>
          <cell r="AO28">
            <v>0</v>
          </cell>
          <cell r="AP28">
            <v>0</v>
          </cell>
          <cell r="AQ28">
            <v>0</v>
          </cell>
          <cell r="AR28">
            <v>0</v>
          </cell>
          <cell r="AS28">
            <v>0</v>
          </cell>
          <cell r="AT28">
            <v>0</v>
          </cell>
          <cell r="AU28">
            <v>60</v>
          </cell>
          <cell r="AV28">
            <v>0</v>
          </cell>
          <cell r="AW28">
            <v>0</v>
          </cell>
          <cell r="AX28">
            <v>0</v>
          </cell>
          <cell r="AY28">
            <v>0</v>
          </cell>
          <cell r="AZ28">
            <v>0</v>
          </cell>
          <cell r="BA28">
            <v>0</v>
          </cell>
          <cell r="BG28">
            <v>0</v>
          </cell>
        </row>
        <row r="29">
          <cell r="A29">
            <v>7004</v>
          </cell>
          <cell r="B29" t="str">
            <v>OAKLAWN CARE AND REHAB CENTER</v>
          </cell>
          <cell r="C29">
            <v>2021</v>
          </cell>
          <cell r="D29">
            <v>44105</v>
          </cell>
          <cell r="E29" t="str">
            <v>Beginning Beds</v>
          </cell>
          <cell r="F29">
            <v>0</v>
          </cell>
          <cell r="G29">
            <v>70</v>
          </cell>
          <cell r="H29">
            <v>70</v>
          </cell>
          <cell r="I29">
            <v>0</v>
          </cell>
          <cell r="J29">
            <v>7</v>
          </cell>
          <cell r="K29">
            <v>7</v>
          </cell>
          <cell r="L29">
            <v>0</v>
          </cell>
          <cell r="M29">
            <v>77</v>
          </cell>
          <cell r="N29">
            <v>77</v>
          </cell>
          <cell r="O29">
            <v>0</v>
          </cell>
          <cell r="P29">
            <v>0</v>
          </cell>
          <cell r="Q29">
            <v>0</v>
          </cell>
          <cell r="R29">
            <v>0</v>
          </cell>
          <cell r="S29">
            <v>0</v>
          </cell>
          <cell r="T29">
            <v>0</v>
          </cell>
          <cell r="U29">
            <v>0</v>
          </cell>
          <cell r="V29">
            <v>0</v>
          </cell>
          <cell r="W29">
            <v>0</v>
          </cell>
          <cell r="X29">
            <v>0</v>
          </cell>
          <cell r="Y29">
            <v>70</v>
          </cell>
          <cell r="Z29">
            <v>70</v>
          </cell>
          <cell r="AA29">
            <v>0</v>
          </cell>
          <cell r="AB29">
            <v>7</v>
          </cell>
          <cell r="AC29">
            <v>7</v>
          </cell>
          <cell r="AD29">
            <v>0</v>
          </cell>
          <cell r="AE29">
            <v>77</v>
          </cell>
          <cell r="AF29">
            <v>77</v>
          </cell>
          <cell r="AG29">
            <v>25550</v>
          </cell>
          <cell r="AH29">
            <v>0</v>
          </cell>
          <cell r="AI29">
            <v>70</v>
          </cell>
          <cell r="AJ29">
            <v>0</v>
          </cell>
          <cell r="AK29">
            <v>0</v>
          </cell>
          <cell r="AL29">
            <v>70</v>
          </cell>
          <cell r="AM29">
            <v>0</v>
          </cell>
          <cell r="AN29">
            <v>0</v>
          </cell>
          <cell r="AO29">
            <v>0</v>
          </cell>
          <cell r="AP29">
            <v>7</v>
          </cell>
          <cell r="AQ29">
            <v>7</v>
          </cell>
          <cell r="AR29">
            <v>0</v>
          </cell>
          <cell r="AS29">
            <v>0</v>
          </cell>
          <cell r="AT29">
            <v>0</v>
          </cell>
          <cell r="AU29">
            <v>70</v>
          </cell>
          <cell r="AV29">
            <v>0</v>
          </cell>
          <cell r="AW29">
            <v>7</v>
          </cell>
          <cell r="AX29">
            <v>0</v>
          </cell>
          <cell r="AY29">
            <v>0</v>
          </cell>
          <cell r="AZ29">
            <v>0</v>
          </cell>
          <cell r="BA29">
            <v>0</v>
          </cell>
        </row>
        <row r="30">
          <cell r="A30">
            <v>7005</v>
          </cell>
          <cell r="B30" t="str">
            <v>LAURELS PEAK CARE AND REHAB CTR</v>
          </cell>
          <cell r="C30">
            <v>2021</v>
          </cell>
          <cell r="D30">
            <v>44105</v>
          </cell>
          <cell r="E30" t="str">
            <v>Beginning Beds</v>
          </cell>
          <cell r="F30">
            <v>0</v>
          </cell>
          <cell r="G30">
            <v>65</v>
          </cell>
          <cell r="H30">
            <v>65</v>
          </cell>
          <cell r="I30">
            <v>0</v>
          </cell>
          <cell r="J30">
            <v>0</v>
          </cell>
          <cell r="K30">
            <v>0</v>
          </cell>
          <cell r="L30">
            <v>0</v>
          </cell>
          <cell r="M30">
            <v>65</v>
          </cell>
          <cell r="N30">
            <v>65</v>
          </cell>
          <cell r="O30">
            <v>0</v>
          </cell>
          <cell r="P30">
            <v>0</v>
          </cell>
          <cell r="Q30">
            <v>0</v>
          </cell>
          <cell r="R30">
            <v>0</v>
          </cell>
          <cell r="S30">
            <v>0</v>
          </cell>
          <cell r="T30">
            <v>0</v>
          </cell>
          <cell r="U30">
            <v>0</v>
          </cell>
          <cell r="V30">
            <v>0</v>
          </cell>
          <cell r="W30">
            <v>0</v>
          </cell>
          <cell r="X30">
            <v>0</v>
          </cell>
          <cell r="Y30">
            <v>65</v>
          </cell>
          <cell r="Z30">
            <v>65</v>
          </cell>
          <cell r="AA30">
            <v>0</v>
          </cell>
          <cell r="AB30">
            <v>0</v>
          </cell>
          <cell r="AC30">
            <v>0</v>
          </cell>
          <cell r="AD30">
            <v>0</v>
          </cell>
          <cell r="AE30">
            <v>65</v>
          </cell>
          <cell r="AF30">
            <v>65</v>
          </cell>
          <cell r="AG30">
            <v>23725</v>
          </cell>
          <cell r="AH30">
            <v>0</v>
          </cell>
          <cell r="AI30">
            <v>65</v>
          </cell>
          <cell r="AJ30">
            <v>0</v>
          </cell>
          <cell r="AK30">
            <v>0</v>
          </cell>
          <cell r="AL30">
            <v>65</v>
          </cell>
          <cell r="AM30">
            <v>0</v>
          </cell>
          <cell r="AN30">
            <v>0</v>
          </cell>
          <cell r="AO30">
            <v>0</v>
          </cell>
          <cell r="AP30">
            <v>0</v>
          </cell>
          <cell r="AQ30">
            <v>0</v>
          </cell>
          <cell r="AR30">
            <v>0</v>
          </cell>
          <cell r="AS30">
            <v>0</v>
          </cell>
          <cell r="AT30">
            <v>0</v>
          </cell>
          <cell r="AU30">
            <v>65</v>
          </cell>
          <cell r="AV30">
            <v>0</v>
          </cell>
          <cell r="AW30">
            <v>0</v>
          </cell>
          <cell r="AX30">
            <v>0</v>
          </cell>
          <cell r="AY30">
            <v>0</v>
          </cell>
          <cell r="AZ30">
            <v>0</v>
          </cell>
          <cell r="BA30">
            <v>0</v>
          </cell>
        </row>
        <row r="31">
          <cell r="A31">
            <v>8001</v>
          </cell>
          <cell r="B31" t="str">
            <v>Oak Hills Living Center</v>
          </cell>
          <cell r="C31">
            <v>2021</v>
          </cell>
          <cell r="D31">
            <v>44105</v>
          </cell>
          <cell r="E31" t="str">
            <v>Beginning Beds</v>
          </cell>
          <cell r="F31">
            <v>0</v>
          </cell>
          <cell r="G31">
            <v>94</v>
          </cell>
          <cell r="H31">
            <v>94</v>
          </cell>
          <cell r="I31">
            <v>0</v>
          </cell>
          <cell r="J31">
            <v>0</v>
          </cell>
          <cell r="K31">
            <v>0</v>
          </cell>
          <cell r="L31">
            <v>0</v>
          </cell>
          <cell r="M31">
            <v>94</v>
          </cell>
          <cell r="N31">
            <v>94</v>
          </cell>
          <cell r="O31">
            <v>0</v>
          </cell>
          <cell r="P31">
            <v>0</v>
          </cell>
          <cell r="Q31">
            <v>0</v>
          </cell>
          <cell r="R31">
            <v>0</v>
          </cell>
          <cell r="S31">
            <v>0</v>
          </cell>
          <cell r="T31">
            <v>0</v>
          </cell>
          <cell r="U31">
            <v>0</v>
          </cell>
          <cell r="V31">
            <v>0</v>
          </cell>
          <cell r="W31">
            <v>0</v>
          </cell>
          <cell r="X31">
            <v>0</v>
          </cell>
          <cell r="Y31">
            <v>94</v>
          </cell>
          <cell r="Z31">
            <v>94</v>
          </cell>
          <cell r="AA31">
            <v>0</v>
          </cell>
          <cell r="AB31">
            <v>0</v>
          </cell>
          <cell r="AC31">
            <v>0</v>
          </cell>
          <cell r="AD31">
            <v>0</v>
          </cell>
          <cell r="AE31">
            <v>94</v>
          </cell>
          <cell r="AF31">
            <v>94</v>
          </cell>
          <cell r="AG31">
            <v>34310</v>
          </cell>
          <cell r="AH31">
            <v>0</v>
          </cell>
          <cell r="AI31">
            <v>94</v>
          </cell>
          <cell r="AJ31">
            <v>0</v>
          </cell>
          <cell r="AK31">
            <v>0</v>
          </cell>
          <cell r="AL31">
            <v>94</v>
          </cell>
          <cell r="AM31">
            <v>0</v>
          </cell>
          <cell r="AN31">
            <v>0</v>
          </cell>
          <cell r="AO31">
            <v>0</v>
          </cell>
          <cell r="AP31">
            <v>0</v>
          </cell>
          <cell r="AQ31">
            <v>0</v>
          </cell>
          <cell r="AR31">
            <v>0</v>
          </cell>
          <cell r="AS31">
            <v>0</v>
          </cell>
          <cell r="AT31">
            <v>0</v>
          </cell>
          <cell r="AU31">
            <v>94</v>
          </cell>
          <cell r="AV31">
            <v>0</v>
          </cell>
          <cell r="AW31">
            <v>0</v>
          </cell>
          <cell r="AX31">
            <v>0</v>
          </cell>
          <cell r="AY31">
            <v>0</v>
          </cell>
          <cell r="AZ31">
            <v>0</v>
          </cell>
          <cell r="BA31">
            <v>0</v>
          </cell>
        </row>
        <row r="32">
          <cell r="A32">
            <v>8002</v>
          </cell>
          <cell r="B32" t="str">
            <v>St John Lutheran Home</v>
          </cell>
          <cell r="C32">
            <v>2021</v>
          </cell>
          <cell r="D32">
            <v>44105</v>
          </cell>
          <cell r="E32" t="str">
            <v>Beginning Beds</v>
          </cell>
          <cell r="F32">
            <v>0</v>
          </cell>
          <cell r="G32">
            <v>75</v>
          </cell>
          <cell r="H32">
            <v>75</v>
          </cell>
          <cell r="I32">
            <v>0</v>
          </cell>
          <cell r="J32">
            <v>0</v>
          </cell>
          <cell r="K32">
            <v>0</v>
          </cell>
          <cell r="L32">
            <v>0</v>
          </cell>
          <cell r="M32">
            <v>75</v>
          </cell>
          <cell r="N32">
            <v>75</v>
          </cell>
          <cell r="O32">
            <v>0</v>
          </cell>
          <cell r="P32">
            <v>-10</v>
          </cell>
          <cell r="Q32">
            <v>-10</v>
          </cell>
          <cell r="R32">
            <v>0</v>
          </cell>
          <cell r="S32">
            <v>0</v>
          </cell>
          <cell r="T32">
            <v>0</v>
          </cell>
          <cell r="U32">
            <v>0</v>
          </cell>
          <cell r="V32">
            <v>-10</v>
          </cell>
          <cell r="W32">
            <v>-10</v>
          </cell>
          <cell r="X32">
            <v>0</v>
          </cell>
          <cell r="Y32">
            <v>65</v>
          </cell>
          <cell r="Z32">
            <v>65</v>
          </cell>
          <cell r="AA32">
            <v>0</v>
          </cell>
          <cell r="AB32">
            <v>0</v>
          </cell>
          <cell r="AC32">
            <v>0</v>
          </cell>
          <cell r="AD32">
            <v>0</v>
          </cell>
          <cell r="AE32">
            <v>65</v>
          </cell>
          <cell r="AF32">
            <v>65</v>
          </cell>
          <cell r="AG32">
            <v>24635</v>
          </cell>
          <cell r="AH32">
            <v>0</v>
          </cell>
          <cell r="AI32">
            <v>65</v>
          </cell>
          <cell r="AJ32">
            <v>0</v>
          </cell>
          <cell r="AK32">
            <v>0</v>
          </cell>
          <cell r="AL32">
            <v>65</v>
          </cell>
          <cell r="AM32">
            <v>0</v>
          </cell>
          <cell r="AN32">
            <v>0</v>
          </cell>
          <cell r="AO32">
            <v>0</v>
          </cell>
          <cell r="AP32">
            <v>0</v>
          </cell>
          <cell r="AQ32">
            <v>0</v>
          </cell>
          <cell r="AR32">
            <v>0</v>
          </cell>
          <cell r="AS32">
            <v>0</v>
          </cell>
          <cell r="AT32">
            <v>0</v>
          </cell>
          <cell r="AU32">
            <v>65</v>
          </cell>
          <cell r="AV32">
            <v>0</v>
          </cell>
          <cell r="AW32">
            <v>0</v>
          </cell>
          <cell r="AX32">
            <v>0</v>
          </cell>
          <cell r="AY32">
            <v>0</v>
          </cell>
          <cell r="AZ32">
            <v>0</v>
          </cell>
          <cell r="BA32">
            <v>0</v>
          </cell>
        </row>
        <row r="33">
          <cell r="A33">
            <v>8003</v>
          </cell>
          <cell r="B33" t="str">
            <v>Divine Providence Comm Home</v>
          </cell>
          <cell r="C33">
            <v>2021</v>
          </cell>
          <cell r="D33">
            <v>44105</v>
          </cell>
          <cell r="E33" t="str">
            <v>Beginning Beds</v>
          </cell>
          <cell r="F33">
            <v>0</v>
          </cell>
          <cell r="G33">
            <v>53</v>
          </cell>
          <cell r="H33">
            <v>53</v>
          </cell>
          <cell r="I33">
            <v>0</v>
          </cell>
          <cell r="J33">
            <v>5</v>
          </cell>
          <cell r="K33">
            <v>5</v>
          </cell>
          <cell r="L33">
            <v>0</v>
          </cell>
          <cell r="M33">
            <v>58</v>
          </cell>
          <cell r="N33">
            <v>58</v>
          </cell>
          <cell r="O33">
            <v>0</v>
          </cell>
          <cell r="P33">
            <v>0</v>
          </cell>
          <cell r="Q33">
            <v>0</v>
          </cell>
          <cell r="R33">
            <v>0</v>
          </cell>
          <cell r="S33">
            <v>0</v>
          </cell>
          <cell r="T33">
            <v>0</v>
          </cell>
          <cell r="U33">
            <v>0</v>
          </cell>
          <cell r="V33">
            <v>0</v>
          </cell>
          <cell r="W33">
            <v>0</v>
          </cell>
          <cell r="X33">
            <v>0</v>
          </cell>
          <cell r="Y33">
            <v>53</v>
          </cell>
          <cell r="Z33">
            <v>53</v>
          </cell>
          <cell r="AA33">
            <v>0</v>
          </cell>
          <cell r="AB33">
            <v>5</v>
          </cell>
          <cell r="AC33">
            <v>5</v>
          </cell>
          <cell r="AD33">
            <v>0</v>
          </cell>
          <cell r="AE33">
            <v>58</v>
          </cell>
          <cell r="AF33">
            <v>58</v>
          </cell>
          <cell r="AG33">
            <v>19345</v>
          </cell>
          <cell r="AH33">
            <v>0</v>
          </cell>
          <cell r="AI33">
            <v>53</v>
          </cell>
          <cell r="AJ33">
            <v>0</v>
          </cell>
          <cell r="AK33">
            <v>0</v>
          </cell>
          <cell r="AL33">
            <v>53</v>
          </cell>
          <cell r="AM33">
            <v>0</v>
          </cell>
          <cell r="AN33">
            <v>0</v>
          </cell>
          <cell r="AO33">
            <v>0</v>
          </cell>
          <cell r="AP33">
            <v>5</v>
          </cell>
          <cell r="AQ33">
            <v>5</v>
          </cell>
          <cell r="AR33">
            <v>0</v>
          </cell>
          <cell r="AS33">
            <v>0</v>
          </cell>
          <cell r="AT33">
            <v>0</v>
          </cell>
          <cell r="AU33">
            <v>53</v>
          </cell>
          <cell r="AV33">
            <v>0</v>
          </cell>
          <cell r="AW33">
            <v>5</v>
          </cell>
          <cell r="AX33">
            <v>0</v>
          </cell>
          <cell r="AY33">
            <v>0</v>
          </cell>
          <cell r="AZ33">
            <v>0</v>
          </cell>
          <cell r="BA33">
            <v>0</v>
          </cell>
        </row>
        <row r="34">
          <cell r="A34">
            <v>8004</v>
          </cell>
          <cell r="B34" t="str">
            <v>Sleepy Eye Care Center</v>
          </cell>
          <cell r="C34">
            <v>2021</v>
          </cell>
          <cell r="D34">
            <v>44105</v>
          </cell>
          <cell r="E34" t="str">
            <v>Beginning Beds</v>
          </cell>
          <cell r="F34">
            <v>0</v>
          </cell>
          <cell r="G34">
            <v>65</v>
          </cell>
          <cell r="H34">
            <v>65</v>
          </cell>
          <cell r="I34">
            <v>0</v>
          </cell>
          <cell r="J34">
            <v>0</v>
          </cell>
          <cell r="K34">
            <v>0</v>
          </cell>
          <cell r="L34">
            <v>0</v>
          </cell>
          <cell r="M34">
            <v>65</v>
          </cell>
          <cell r="N34">
            <v>65</v>
          </cell>
          <cell r="O34">
            <v>0</v>
          </cell>
          <cell r="P34">
            <v>0</v>
          </cell>
          <cell r="Q34">
            <v>0</v>
          </cell>
          <cell r="R34">
            <v>0</v>
          </cell>
          <cell r="S34">
            <v>0</v>
          </cell>
          <cell r="T34">
            <v>0</v>
          </cell>
          <cell r="U34">
            <v>0</v>
          </cell>
          <cell r="V34">
            <v>0</v>
          </cell>
          <cell r="W34">
            <v>0</v>
          </cell>
          <cell r="X34">
            <v>0</v>
          </cell>
          <cell r="Y34">
            <v>65</v>
          </cell>
          <cell r="Z34">
            <v>65</v>
          </cell>
          <cell r="AA34">
            <v>0</v>
          </cell>
          <cell r="AB34">
            <v>0</v>
          </cell>
          <cell r="AC34">
            <v>0</v>
          </cell>
          <cell r="AD34">
            <v>0</v>
          </cell>
          <cell r="AE34">
            <v>65</v>
          </cell>
          <cell r="AF34">
            <v>65</v>
          </cell>
          <cell r="AG34">
            <v>23725</v>
          </cell>
          <cell r="AH34">
            <v>0</v>
          </cell>
          <cell r="AI34">
            <v>65</v>
          </cell>
          <cell r="AJ34">
            <v>0</v>
          </cell>
          <cell r="AK34">
            <v>0</v>
          </cell>
          <cell r="AL34">
            <v>65</v>
          </cell>
          <cell r="AM34">
            <v>0</v>
          </cell>
          <cell r="AN34">
            <v>0</v>
          </cell>
          <cell r="AO34">
            <v>0</v>
          </cell>
          <cell r="AP34">
            <v>0</v>
          </cell>
          <cell r="AQ34">
            <v>0</v>
          </cell>
          <cell r="AR34">
            <v>0</v>
          </cell>
          <cell r="AS34">
            <v>0</v>
          </cell>
          <cell r="AT34">
            <v>0</v>
          </cell>
          <cell r="AU34">
            <v>65</v>
          </cell>
          <cell r="AV34">
            <v>0</v>
          </cell>
          <cell r="AW34">
            <v>0</v>
          </cell>
          <cell r="AX34">
            <v>0</v>
          </cell>
          <cell r="AY34">
            <v>0</v>
          </cell>
          <cell r="AZ34">
            <v>0</v>
          </cell>
          <cell r="BA34">
            <v>0</v>
          </cell>
        </row>
        <row r="35">
          <cell r="A35">
            <v>9001</v>
          </cell>
          <cell r="B35" t="str">
            <v>Community Memorial Hospital</v>
          </cell>
          <cell r="C35">
            <v>2021</v>
          </cell>
          <cell r="D35">
            <v>44105</v>
          </cell>
          <cell r="E35" t="str">
            <v>Beginning Beds</v>
          </cell>
          <cell r="F35">
            <v>0</v>
          </cell>
          <cell r="G35">
            <v>44</v>
          </cell>
          <cell r="H35">
            <v>44</v>
          </cell>
          <cell r="I35">
            <v>0</v>
          </cell>
          <cell r="J35">
            <v>0</v>
          </cell>
          <cell r="K35">
            <v>0</v>
          </cell>
          <cell r="L35">
            <v>0</v>
          </cell>
          <cell r="M35">
            <v>44</v>
          </cell>
          <cell r="N35">
            <v>44</v>
          </cell>
          <cell r="O35">
            <v>0</v>
          </cell>
          <cell r="P35">
            <v>0</v>
          </cell>
          <cell r="Q35">
            <v>0</v>
          </cell>
          <cell r="R35">
            <v>0</v>
          </cell>
          <cell r="S35">
            <v>0</v>
          </cell>
          <cell r="T35">
            <v>0</v>
          </cell>
          <cell r="U35">
            <v>0</v>
          </cell>
          <cell r="V35">
            <v>0</v>
          </cell>
          <cell r="W35">
            <v>0</v>
          </cell>
          <cell r="X35">
            <v>0</v>
          </cell>
          <cell r="Y35">
            <v>44</v>
          </cell>
          <cell r="Z35">
            <v>44</v>
          </cell>
          <cell r="AA35">
            <v>0</v>
          </cell>
          <cell r="AB35">
            <v>0</v>
          </cell>
          <cell r="AC35">
            <v>0</v>
          </cell>
          <cell r="AD35">
            <v>0</v>
          </cell>
          <cell r="AE35">
            <v>44</v>
          </cell>
          <cell r="AF35">
            <v>44</v>
          </cell>
          <cell r="AG35">
            <v>16060</v>
          </cell>
          <cell r="AH35">
            <v>0</v>
          </cell>
          <cell r="AI35">
            <v>44</v>
          </cell>
          <cell r="AJ35">
            <v>0</v>
          </cell>
          <cell r="AK35">
            <v>0</v>
          </cell>
          <cell r="AL35">
            <v>44</v>
          </cell>
          <cell r="AM35">
            <v>0</v>
          </cell>
          <cell r="AN35">
            <v>0</v>
          </cell>
          <cell r="AO35">
            <v>0</v>
          </cell>
          <cell r="AP35">
            <v>0</v>
          </cell>
          <cell r="AQ35">
            <v>0</v>
          </cell>
          <cell r="AR35">
            <v>0</v>
          </cell>
          <cell r="AS35">
            <v>0</v>
          </cell>
          <cell r="AT35">
            <v>0</v>
          </cell>
          <cell r="AU35">
            <v>44</v>
          </cell>
          <cell r="AV35">
            <v>0</v>
          </cell>
          <cell r="AW35">
            <v>0</v>
          </cell>
          <cell r="AX35">
            <v>0</v>
          </cell>
          <cell r="AY35">
            <v>0</v>
          </cell>
          <cell r="AZ35">
            <v>0</v>
          </cell>
          <cell r="BA35">
            <v>0</v>
          </cell>
        </row>
        <row r="36">
          <cell r="A36">
            <v>9003</v>
          </cell>
          <cell r="B36" t="str">
            <v>AUGUSTANA MERCY CARE CENTER</v>
          </cell>
          <cell r="C36">
            <v>2021</v>
          </cell>
          <cell r="D36">
            <v>44105</v>
          </cell>
          <cell r="E36" t="str">
            <v>Beginning Beds</v>
          </cell>
          <cell r="F36">
            <v>0</v>
          </cell>
          <cell r="G36">
            <v>72</v>
          </cell>
          <cell r="H36">
            <v>72</v>
          </cell>
          <cell r="I36">
            <v>0</v>
          </cell>
          <cell r="J36">
            <v>0</v>
          </cell>
          <cell r="K36">
            <v>0</v>
          </cell>
          <cell r="L36">
            <v>0</v>
          </cell>
          <cell r="M36">
            <v>72</v>
          </cell>
          <cell r="N36">
            <v>72</v>
          </cell>
          <cell r="O36">
            <v>0</v>
          </cell>
          <cell r="P36">
            <v>0</v>
          </cell>
          <cell r="Q36">
            <v>0</v>
          </cell>
          <cell r="R36">
            <v>0</v>
          </cell>
          <cell r="S36">
            <v>0</v>
          </cell>
          <cell r="T36">
            <v>0</v>
          </cell>
          <cell r="U36">
            <v>0</v>
          </cell>
          <cell r="V36">
            <v>0</v>
          </cell>
          <cell r="W36">
            <v>0</v>
          </cell>
          <cell r="X36">
            <v>0</v>
          </cell>
          <cell r="Y36">
            <v>72</v>
          </cell>
          <cell r="Z36">
            <v>72</v>
          </cell>
          <cell r="AA36">
            <v>0</v>
          </cell>
          <cell r="AB36">
            <v>0</v>
          </cell>
          <cell r="AC36">
            <v>0</v>
          </cell>
          <cell r="AD36">
            <v>0</v>
          </cell>
          <cell r="AE36">
            <v>72</v>
          </cell>
          <cell r="AF36">
            <v>72</v>
          </cell>
          <cell r="AG36">
            <v>26280</v>
          </cell>
          <cell r="AH36">
            <v>0</v>
          </cell>
          <cell r="AI36">
            <v>72</v>
          </cell>
          <cell r="AJ36">
            <v>0</v>
          </cell>
          <cell r="AK36">
            <v>0</v>
          </cell>
          <cell r="AL36">
            <v>72</v>
          </cell>
          <cell r="AM36">
            <v>0</v>
          </cell>
          <cell r="AN36">
            <v>0</v>
          </cell>
          <cell r="AO36">
            <v>0</v>
          </cell>
          <cell r="AP36">
            <v>0</v>
          </cell>
          <cell r="AQ36">
            <v>0</v>
          </cell>
          <cell r="AR36">
            <v>0</v>
          </cell>
          <cell r="AS36">
            <v>0</v>
          </cell>
          <cell r="AT36">
            <v>0</v>
          </cell>
          <cell r="AU36">
            <v>72</v>
          </cell>
          <cell r="AV36">
            <v>0</v>
          </cell>
          <cell r="AW36">
            <v>0</v>
          </cell>
          <cell r="AX36">
            <v>0</v>
          </cell>
          <cell r="AY36">
            <v>0</v>
          </cell>
          <cell r="AZ36">
            <v>0</v>
          </cell>
          <cell r="BA36">
            <v>0</v>
          </cell>
        </row>
        <row r="37">
          <cell r="A37">
            <v>9004</v>
          </cell>
          <cell r="B37" t="str">
            <v>Interfaith Care Center</v>
          </cell>
          <cell r="C37">
            <v>2021</v>
          </cell>
          <cell r="D37">
            <v>44105</v>
          </cell>
          <cell r="E37" t="str">
            <v>Beginning Beds</v>
          </cell>
          <cell r="F37">
            <v>0</v>
          </cell>
          <cell r="G37">
            <v>96</v>
          </cell>
          <cell r="H37">
            <v>96</v>
          </cell>
          <cell r="I37">
            <v>0</v>
          </cell>
          <cell r="J37">
            <v>0</v>
          </cell>
          <cell r="K37">
            <v>0</v>
          </cell>
          <cell r="L37">
            <v>0</v>
          </cell>
          <cell r="M37">
            <v>96</v>
          </cell>
          <cell r="N37">
            <v>96</v>
          </cell>
          <cell r="O37">
            <v>0</v>
          </cell>
          <cell r="P37">
            <v>0</v>
          </cell>
          <cell r="Q37">
            <v>0</v>
          </cell>
          <cell r="R37">
            <v>0</v>
          </cell>
          <cell r="S37">
            <v>0</v>
          </cell>
          <cell r="T37">
            <v>0</v>
          </cell>
          <cell r="U37">
            <v>0</v>
          </cell>
          <cell r="V37">
            <v>0</v>
          </cell>
          <cell r="W37">
            <v>0</v>
          </cell>
          <cell r="X37">
            <v>0</v>
          </cell>
          <cell r="Y37">
            <v>96</v>
          </cell>
          <cell r="Z37">
            <v>96</v>
          </cell>
          <cell r="AA37">
            <v>0</v>
          </cell>
          <cell r="AB37">
            <v>0</v>
          </cell>
          <cell r="AC37">
            <v>0</v>
          </cell>
          <cell r="AD37">
            <v>0</v>
          </cell>
          <cell r="AE37">
            <v>96</v>
          </cell>
          <cell r="AF37">
            <v>96</v>
          </cell>
          <cell r="AG37">
            <v>35040</v>
          </cell>
          <cell r="AH37">
            <v>0</v>
          </cell>
          <cell r="AI37">
            <v>96</v>
          </cell>
          <cell r="AJ37">
            <v>0</v>
          </cell>
          <cell r="AK37">
            <v>0</v>
          </cell>
          <cell r="AL37">
            <v>96</v>
          </cell>
          <cell r="AM37">
            <v>0</v>
          </cell>
          <cell r="AN37">
            <v>0</v>
          </cell>
          <cell r="AO37">
            <v>0</v>
          </cell>
          <cell r="AP37">
            <v>0</v>
          </cell>
          <cell r="AQ37">
            <v>0</v>
          </cell>
          <cell r="AR37">
            <v>0</v>
          </cell>
          <cell r="AS37">
            <v>0</v>
          </cell>
          <cell r="AT37">
            <v>0</v>
          </cell>
          <cell r="AU37">
            <v>96</v>
          </cell>
          <cell r="AV37">
            <v>0</v>
          </cell>
          <cell r="AW37">
            <v>0</v>
          </cell>
          <cell r="AX37">
            <v>0</v>
          </cell>
          <cell r="AY37">
            <v>0</v>
          </cell>
          <cell r="AZ37">
            <v>0</v>
          </cell>
          <cell r="BA37">
            <v>0</v>
          </cell>
        </row>
        <row r="38">
          <cell r="A38">
            <v>10001</v>
          </cell>
          <cell r="B38" t="str">
            <v>Auburn Home In Waconia</v>
          </cell>
          <cell r="C38">
            <v>2021</v>
          </cell>
          <cell r="D38">
            <v>44105</v>
          </cell>
          <cell r="E38" t="str">
            <v>Beginning Beds</v>
          </cell>
          <cell r="F38">
            <v>0</v>
          </cell>
          <cell r="G38">
            <v>37</v>
          </cell>
          <cell r="H38">
            <v>37</v>
          </cell>
          <cell r="I38">
            <v>0</v>
          </cell>
          <cell r="J38">
            <v>0</v>
          </cell>
          <cell r="K38">
            <v>0</v>
          </cell>
          <cell r="L38">
            <v>0</v>
          </cell>
          <cell r="M38">
            <v>37</v>
          </cell>
          <cell r="N38">
            <v>37</v>
          </cell>
          <cell r="O38">
            <v>0</v>
          </cell>
          <cell r="P38">
            <v>0</v>
          </cell>
          <cell r="Q38">
            <v>0</v>
          </cell>
          <cell r="R38">
            <v>0</v>
          </cell>
          <cell r="S38">
            <v>0</v>
          </cell>
          <cell r="T38">
            <v>0</v>
          </cell>
          <cell r="U38">
            <v>0</v>
          </cell>
          <cell r="V38">
            <v>0</v>
          </cell>
          <cell r="W38">
            <v>0</v>
          </cell>
          <cell r="X38">
            <v>0</v>
          </cell>
          <cell r="Y38">
            <v>37</v>
          </cell>
          <cell r="Z38">
            <v>37</v>
          </cell>
          <cell r="AA38">
            <v>0</v>
          </cell>
          <cell r="AB38">
            <v>0</v>
          </cell>
          <cell r="AC38">
            <v>0</v>
          </cell>
          <cell r="AD38">
            <v>0</v>
          </cell>
          <cell r="AE38">
            <v>37</v>
          </cell>
          <cell r="AF38">
            <v>37</v>
          </cell>
          <cell r="AG38">
            <v>13505</v>
          </cell>
          <cell r="AH38">
            <v>0</v>
          </cell>
          <cell r="AI38">
            <v>37</v>
          </cell>
          <cell r="AJ38">
            <v>0</v>
          </cell>
          <cell r="AK38">
            <v>0</v>
          </cell>
          <cell r="AL38">
            <v>37</v>
          </cell>
          <cell r="AM38">
            <v>0</v>
          </cell>
          <cell r="AN38">
            <v>0</v>
          </cell>
          <cell r="AO38">
            <v>0</v>
          </cell>
          <cell r="AP38">
            <v>0</v>
          </cell>
          <cell r="AQ38">
            <v>0</v>
          </cell>
          <cell r="AR38">
            <v>0</v>
          </cell>
          <cell r="AS38">
            <v>0</v>
          </cell>
          <cell r="AT38">
            <v>0</v>
          </cell>
          <cell r="AU38">
            <v>37</v>
          </cell>
          <cell r="AV38">
            <v>0</v>
          </cell>
          <cell r="AW38">
            <v>0</v>
          </cell>
          <cell r="AX38">
            <v>0</v>
          </cell>
          <cell r="AY38">
            <v>0</v>
          </cell>
          <cell r="AZ38">
            <v>0</v>
          </cell>
          <cell r="BA38">
            <v>0</v>
          </cell>
        </row>
        <row r="39">
          <cell r="A39">
            <v>10002</v>
          </cell>
          <cell r="B39" t="str">
            <v>Good Sam Society Waconia</v>
          </cell>
          <cell r="C39">
            <v>2021</v>
          </cell>
          <cell r="D39">
            <v>44105</v>
          </cell>
          <cell r="E39" t="str">
            <v>Beginning Beds</v>
          </cell>
          <cell r="F39">
            <v>0</v>
          </cell>
          <cell r="G39">
            <v>90</v>
          </cell>
          <cell r="H39">
            <v>90</v>
          </cell>
          <cell r="I39">
            <v>0</v>
          </cell>
          <cell r="J39">
            <v>6</v>
          </cell>
          <cell r="K39">
            <v>6</v>
          </cell>
          <cell r="L39">
            <v>0</v>
          </cell>
          <cell r="M39">
            <v>96</v>
          </cell>
          <cell r="N39">
            <v>96</v>
          </cell>
          <cell r="O39">
            <v>0</v>
          </cell>
          <cell r="P39">
            <v>0</v>
          </cell>
          <cell r="Q39">
            <v>0</v>
          </cell>
          <cell r="R39">
            <v>0</v>
          </cell>
          <cell r="S39">
            <v>-6</v>
          </cell>
          <cell r="T39">
            <v>-6</v>
          </cell>
          <cell r="U39">
            <v>0</v>
          </cell>
          <cell r="V39">
            <v>-6</v>
          </cell>
          <cell r="W39">
            <v>-6</v>
          </cell>
          <cell r="X39">
            <v>0</v>
          </cell>
          <cell r="Y39">
            <v>90</v>
          </cell>
          <cell r="Z39">
            <v>90</v>
          </cell>
          <cell r="AA39">
            <v>0</v>
          </cell>
          <cell r="AB39">
            <v>0</v>
          </cell>
          <cell r="AC39">
            <v>0</v>
          </cell>
          <cell r="AD39">
            <v>0</v>
          </cell>
          <cell r="AE39">
            <v>90</v>
          </cell>
          <cell r="AF39">
            <v>90</v>
          </cell>
          <cell r="AG39">
            <v>32850</v>
          </cell>
          <cell r="AH39">
            <v>0</v>
          </cell>
          <cell r="AI39">
            <v>90</v>
          </cell>
          <cell r="AJ39">
            <v>0</v>
          </cell>
          <cell r="AK39">
            <v>0</v>
          </cell>
          <cell r="AL39">
            <v>90</v>
          </cell>
          <cell r="AM39">
            <v>0</v>
          </cell>
          <cell r="AN39">
            <v>0</v>
          </cell>
          <cell r="AO39">
            <v>0</v>
          </cell>
          <cell r="AP39">
            <v>0</v>
          </cell>
          <cell r="AQ39">
            <v>0</v>
          </cell>
          <cell r="AR39">
            <v>0</v>
          </cell>
          <cell r="AS39">
            <v>0</v>
          </cell>
          <cell r="AT39">
            <v>0</v>
          </cell>
          <cell r="AU39">
            <v>90</v>
          </cell>
          <cell r="AV39">
            <v>0</v>
          </cell>
          <cell r="AW39">
            <v>0</v>
          </cell>
          <cell r="AX39">
            <v>0</v>
          </cell>
          <cell r="AY39">
            <v>0</v>
          </cell>
          <cell r="AZ39">
            <v>0</v>
          </cell>
          <cell r="BA39">
            <v>0</v>
          </cell>
        </row>
        <row r="40">
          <cell r="A40">
            <v>10003</v>
          </cell>
          <cell r="B40" t="str">
            <v>Auburn Manor</v>
          </cell>
          <cell r="C40">
            <v>2021</v>
          </cell>
          <cell r="D40">
            <v>44105</v>
          </cell>
          <cell r="E40" t="str">
            <v>Beginning Beds</v>
          </cell>
          <cell r="F40">
            <v>0</v>
          </cell>
          <cell r="G40">
            <v>61</v>
          </cell>
          <cell r="H40">
            <v>61</v>
          </cell>
          <cell r="I40">
            <v>0</v>
          </cell>
          <cell r="J40">
            <v>0</v>
          </cell>
          <cell r="K40">
            <v>0</v>
          </cell>
          <cell r="L40">
            <v>0</v>
          </cell>
          <cell r="M40">
            <v>61</v>
          </cell>
          <cell r="N40">
            <v>61</v>
          </cell>
          <cell r="O40">
            <v>0</v>
          </cell>
          <cell r="P40">
            <v>0</v>
          </cell>
          <cell r="Q40">
            <v>0</v>
          </cell>
          <cell r="R40">
            <v>0</v>
          </cell>
          <cell r="S40">
            <v>0</v>
          </cell>
          <cell r="T40">
            <v>0</v>
          </cell>
          <cell r="U40">
            <v>0</v>
          </cell>
          <cell r="V40">
            <v>0</v>
          </cell>
          <cell r="W40">
            <v>0</v>
          </cell>
          <cell r="X40">
            <v>0</v>
          </cell>
          <cell r="Y40">
            <v>61</v>
          </cell>
          <cell r="Z40">
            <v>61</v>
          </cell>
          <cell r="AA40">
            <v>0</v>
          </cell>
          <cell r="AB40">
            <v>0</v>
          </cell>
          <cell r="AC40">
            <v>0</v>
          </cell>
          <cell r="AD40">
            <v>0</v>
          </cell>
          <cell r="AE40">
            <v>61</v>
          </cell>
          <cell r="AF40">
            <v>61</v>
          </cell>
          <cell r="AG40">
            <v>22265</v>
          </cell>
          <cell r="AH40">
            <v>0</v>
          </cell>
          <cell r="AI40">
            <v>61</v>
          </cell>
          <cell r="AJ40">
            <v>0</v>
          </cell>
          <cell r="AK40">
            <v>0</v>
          </cell>
          <cell r="AL40">
            <v>61</v>
          </cell>
          <cell r="AM40">
            <v>0</v>
          </cell>
          <cell r="AN40">
            <v>0</v>
          </cell>
          <cell r="AO40">
            <v>0</v>
          </cell>
          <cell r="AP40">
            <v>0</v>
          </cell>
          <cell r="AQ40">
            <v>0</v>
          </cell>
          <cell r="AR40">
            <v>0</v>
          </cell>
          <cell r="AS40">
            <v>0</v>
          </cell>
          <cell r="AT40">
            <v>0</v>
          </cell>
          <cell r="AU40">
            <v>61</v>
          </cell>
          <cell r="AV40">
            <v>0</v>
          </cell>
          <cell r="AW40">
            <v>0</v>
          </cell>
          <cell r="AX40">
            <v>0</v>
          </cell>
          <cell r="AY40">
            <v>0</v>
          </cell>
          <cell r="AZ40">
            <v>0</v>
          </cell>
          <cell r="BA40">
            <v>0</v>
          </cell>
        </row>
        <row r="41">
          <cell r="A41">
            <v>11001</v>
          </cell>
          <cell r="B41" t="str">
            <v>Good Sam Society Pine River</v>
          </cell>
          <cell r="C41">
            <v>2021</v>
          </cell>
          <cell r="D41">
            <v>44105</v>
          </cell>
          <cell r="E41" t="str">
            <v>Beginning Beds</v>
          </cell>
          <cell r="F41">
            <v>0</v>
          </cell>
          <cell r="G41">
            <v>33</v>
          </cell>
          <cell r="H41">
            <v>33</v>
          </cell>
          <cell r="I41">
            <v>0</v>
          </cell>
          <cell r="J41">
            <v>19</v>
          </cell>
          <cell r="K41">
            <v>19</v>
          </cell>
          <cell r="L41">
            <v>0</v>
          </cell>
          <cell r="M41">
            <v>52</v>
          </cell>
          <cell r="N41">
            <v>52</v>
          </cell>
          <cell r="O41">
            <v>0</v>
          </cell>
          <cell r="P41">
            <v>0</v>
          </cell>
          <cell r="Q41">
            <v>0</v>
          </cell>
          <cell r="R41">
            <v>0</v>
          </cell>
          <cell r="S41">
            <v>-19</v>
          </cell>
          <cell r="T41">
            <v>-19</v>
          </cell>
          <cell r="U41">
            <v>0</v>
          </cell>
          <cell r="V41">
            <v>-19</v>
          </cell>
          <cell r="W41">
            <v>-19</v>
          </cell>
          <cell r="X41">
            <v>0</v>
          </cell>
          <cell r="Y41">
            <v>33</v>
          </cell>
          <cell r="Z41">
            <v>33</v>
          </cell>
          <cell r="AA41">
            <v>0</v>
          </cell>
          <cell r="AB41">
            <v>0</v>
          </cell>
          <cell r="AC41">
            <v>0</v>
          </cell>
          <cell r="AD41">
            <v>0</v>
          </cell>
          <cell r="AE41">
            <v>33</v>
          </cell>
          <cell r="AF41">
            <v>33</v>
          </cell>
          <cell r="AG41">
            <v>12045</v>
          </cell>
          <cell r="AH41">
            <v>0</v>
          </cell>
          <cell r="AI41">
            <v>33</v>
          </cell>
          <cell r="AJ41">
            <v>0</v>
          </cell>
          <cell r="AK41">
            <v>0</v>
          </cell>
          <cell r="AL41">
            <v>33</v>
          </cell>
          <cell r="AM41">
            <v>0</v>
          </cell>
          <cell r="AN41">
            <v>0</v>
          </cell>
          <cell r="AO41">
            <v>0</v>
          </cell>
          <cell r="AP41">
            <v>0</v>
          </cell>
          <cell r="AQ41">
            <v>0</v>
          </cell>
          <cell r="AR41">
            <v>0</v>
          </cell>
          <cell r="AS41">
            <v>0</v>
          </cell>
          <cell r="AT41">
            <v>0</v>
          </cell>
          <cell r="AU41">
            <v>33</v>
          </cell>
          <cell r="AV41">
            <v>0</v>
          </cell>
          <cell r="AW41">
            <v>0</v>
          </cell>
          <cell r="AX41">
            <v>0</v>
          </cell>
          <cell r="AY41">
            <v>0</v>
          </cell>
          <cell r="AZ41">
            <v>0</v>
          </cell>
          <cell r="BA41">
            <v>0</v>
          </cell>
        </row>
        <row r="42">
          <cell r="A42">
            <v>12001</v>
          </cell>
          <cell r="B42" t="str">
            <v>Clara City Care Center</v>
          </cell>
          <cell r="C42">
            <v>2021</v>
          </cell>
          <cell r="D42">
            <v>44105</v>
          </cell>
          <cell r="E42" t="str">
            <v>Beginning Beds</v>
          </cell>
          <cell r="F42">
            <v>0</v>
          </cell>
          <cell r="G42">
            <v>48</v>
          </cell>
          <cell r="H42">
            <v>48</v>
          </cell>
          <cell r="I42">
            <v>0</v>
          </cell>
          <cell r="J42">
            <v>23</v>
          </cell>
          <cell r="K42">
            <v>23</v>
          </cell>
          <cell r="L42">
            <v>0</v>
          </cell>
          <cell r="M42">
            <v>71</v>
          </cell>
          <cell r="N42">
            <v>71</v>
          </cell>
          <cell r="O42">
            <v>0</v>
          </cell>
          <cell r="P42">
            <v>0</v>
          </cell>
          <cell r="Q42">
            <v>0</v>
          </cell>
          <cell r="R42">
            <v>0</v>
          </cell>
          <cell r="S42">
            <v>0</v>
          </cell>
          <cell r="T42">
            <v>0</v>
          </cell>
          <cell r="U42">
            <v>0</v>
          </cell>
          <cell r="V42">
            <v>0</v>
          </cell>
          <cell r="W42">
            <v>0</v>
          </cell>
          <cell r="X42">
            <v>0</v>
          </cell>
          <cell r="Y42">
            <v>48</v>
          </cell>
          <cell r="Z42">
            <v>48</v>
          </cell>
          <cell r="AA42">
            <v>0</v>
          </cell>
          <cell r="AB42">
            <v>23</v>
          </cell>
          <cell r="AC42">
            <v>23</v>
          </cell>
          <cell r="AD42">
            <v>0</v>
          </cell>
          <cell r="AE42">
            <v>71</v>
          </cell>
          <cell r="AF42">
            <v>71</v>
          </cell>
          <cell r="AG42">
            <v>17520</v>
          </cell>
          <cell r="AH42">
            <v>0</v>
          </cell>
          <cell r="AI42">
            <v>48</v>
          </cell>
          <cell r="AJ42">
            <v>0</v>
          </cell>
          <cell r="AK42">
            <v>0</v>
          </cell>
          <cell r="AL42">
            <v>48</v>
          </cell>
          <cell r="AM42">
            <v>0</v>
          </cell>
          <cell r="AN42">
            <v>0</v>
          </cell>
          <cell r="AO42">
            <v>0</v>
          </cell>
          <cell r="AP42">
            <v>23</v>
          </cell>
          <cell r="AQ42">
            <v>23</v>
          </cell>
          <cell r="AR42">
            <v>0</v>
          </cell>
          <cell r="AS42">
            <v>0</v>
          </cell>
          <cell r="AT42">
            <v>0</v>
          </cell>
          <cell r="AU42">
            <v>48</v>
          </cell>
          <cell r="AV42">
            <v>0</v>
          </cell>
          <cell r="AW42">
            <v>23</v>
          </cell>
          <cell r="AX42">
            <v>0</v>
          </cell>
          <cell r="AY42">
            <v>0</v>
          </cell>
          <cell r="AZ42">
            <v>0</v>
          </cell>
          <cell r="BA42">
            <v>0</v>
          </cell>
        </row>
        <row r="43">
          <cell r="A43">
            <v>12002</v>
          </cell>
          <cell r="B43" t="str">
            <v>Luther Haven</v>
          </cell>
          <cell r="C43">
            <v>2021</v>
          </cell>
          <cell r="D43">
            <v>44105</v>
          </cell>
          <cell r="E43" t="str">
            <v>Beginning Beds</v>
          </cell>
          <cell r="F43">
            <v>0</v>
          </cell>
          <cell r="G43">
            <v>90</v>
          </cell>
          <cell r="H43">
            <v>90</v>
          </cell>
          <cell r="I43">
            <v>0</v>
          </cell>
          <cell r="J43">
            <v>2</v>
          </cell>
          <cell r="K43">
            <v>2</v>
          </cell>
          <cell r="L43">
            <v>0</v>
          </cell>
          <cell r="M43">
            <v>92</v>
          </cell>
          <cell r="N43">
            <v>92</v>
          </cell>
          <cell r="O43">
            <v>0</v>
          </cell>
          <cell r="P43">
            <v>0</v>
          </cell>
          <cell r="Q43">
            <v>0</v>
          </cell>
          <cell r="R43">
            <v>0</v>
          </cell>
          <cell r="S43">
            <v>0</v>
          </cell>
          <cell r="T43">
            <v>0</v>
          </cell>
          <cell r="U43">
            <v>0</v>
          </cell>
          <cell r="V43">
            <v>0</v>
          </cell>
          <cell r="W43">
            <v>0</v>
          </cell>
          <cell r="X43">
            <v>0</v>
          </cell>
          <cell r="Y43">
            <v>90</v>
          </cell>
          <cell r="Z43">
            <v>90</v>
          </cell>
          <cell r="AA43">
            <v>0</v>
          </cell>
          <cell r="AB43">
            <v>2</v>
          </cell>
          <cell r="AC43">
            <v>2</v>
          </cell>
          <cell r="AD43">
            <v>0</v>
          </cell>
          <cell r="AE43">
            <v>92</v>
          </cell>
          <cell r="AF43">
            <v>92</v>
          </cell>
          <cell r="AG43">
            <v>32850</v>
          </cell>
          <cell r="AH43">
            <v>0</v>
          </cell>
          <cell r="AI43">
            <v>90</v>
          </cell>
          <cell r="AJ43">
            <v>0</v>
          </cell>
          <cell r="AK43">
            <v>0</v>
          </cell>
          <cell r="AL43">
            <v>90</v>
          </cell>
          <cell r="AM43">
            <v>0</v>
          </cell>
          <cell r="AN43">
            <v>0</v>
          </cell>
          <cell r="AO43">
            <v>0</v>
          </cell>
          <cell r="AP43">
            <v>2</v>
          </cell>
          <cell r="AQ43">
            <v>2</v>
          </cell>
          <cell r="AR43">
            <v>0</v>
          </cell>
          <cell r="AS43">
            <v>0</v>
          </cell>
          <cell r="AT43">
            <v>0</v>
          </cell>
          <cell r="AU43">
            <v>90</v>
          </cell>
          <cell r="AV43">
            <v>0</v>
          </cell>
          <cell r="AW43">
            <v>2</v>
          </cell>
          <cell r="AX43">
            <v>0</v>
          </cell>
          <cell r="AY43">
            <v>0</v>
          </cell>
          <cell r="AZ43">
            <v>0</v>
          </cell>
          <cell r="BA43">
            <v>0</v>
          </cell>
        </row>
        <row r="44">
          <cell r="A44">
            <v>13001</v>
          </cell>
          <cell r="B44" t="str">
            <v>THE ESTATES AT RUSH CITY LLC</v>
          </cell>
          <cell r="C44">
            <v>2021</v>
          </cell>
          <cell r="D44">
            <v>44105</v>
          </cell>
          <cell r="E44" t="str">
            <v>Beginning Beds</v>
          </cell>
          <cell r="F44">
            <v>0</v>
          </cell>
          <cell r="G44">
            <v>45</v>
          </cell>
          <cell r="H44">
            <v>45</v>
          </cell>
          <cell r="I44">
            <v>0</v>
          </cell>
          <cell r="J44">
            <v>4</v>
          </cell>
          <cell r="K44">
            <v>4</v>
          </cell>
          <cell r="L44">
            <v>0</v>
          </cell>
          <cell r="M44">
            <v>49</v>
          </cell>
          <cell r="N44">
            <v>49</v>
          </cell>
          <cell r="O44">
            <v>0</v>
          </cell>
          <cell r="P44">
            <v>0</v>
          </cell>
          <cell r="Q44">
            <v>0</v>
          </cell>
          <cell r="R44">
            <v>0</v>
          </cell>
          <cell r="S44">
            <v>0</v>
          </cell>
          <cell r="T44">
            <v>0</v>
          </cell>
          <cell r="U44">
            <v>0</v>
          </cell>
          <cell r="V44">
            <v>0</v>
          </cell>
          <cell r="W44">
            <v>0</v>
          </cell>
          <cell r="X44">
            <v>0</v>
          </cell>
          <cell r="Y44">
            <v>45</v>
          </cell>
          <cell r="Z44">
            <v>45</v>
          </cell>
          <cell r="AA44">
            <v>0</v>
          </cell>
          <cell r="AB44">
            <v>4</v>
          </cell>
          <cell r="AC44">
            <v>4</v>
          </cell>
          <cell r="AD44">
            <v>0</v>
          </cell>
          <cell r="AE44">
            <v>49</v>
          </cell>
          <cell r="AF44">
            <v>49</v>
          </cell>
          <cell r="AG44">
            <v>16425</v>
          </cell>
          <cell r="AH44">
            <v>0</v>
          </cell>
          <cell r="AI44">
            <v>45</v>
          </cell>
          <cell r="AJ44">
            <v>0</v>
          </cell>
          <cell r="AK44">
            <v>0</v>
          </cell>
          <cell r="AL44">
            <v>45</v>
          </cell>
          <cell r="AM44">
            <v>0</v>
          </cell>
          <cell r="AN44">
            <v>0</v>
          </cell>
          <cell r="AO44">
            <v>0</v>
          </cell>
          <cell r="AP44">
            <v>4</v>
          </cell>
          <cell r="AQ44">
            <v>4</v>
          </cell>
          <cell r="AR44">
            <v>0</v>
          </cell>
          <cell r="AS44">
            <v>0</v>
          </cell>
          <cell r="AT44">
            <v>0</v>
          </cell>
          <cell r="AU44">
            <v>45</v>
          </cell>
          <cell r="AV44">
            <v>0</v>
          </cell>
          <cell r="AW44">
            <v>4</v>
          </cell>
          <cell r="AX44">
            <v>0</v>
          </cell>
          <cell r="AY44">
            <v>0</v>
          </cell>
          <cell r="AZ44">
            <v>0</v>
          </cell>
          <cell r="BA44">
            <v>0</v>
          </cell>
        </row>
        <row r="45">
          <cell r="A45">
            <v>13003</v>
          </cell>
          <cell r="B45" t="str">
            <v>Parmly on the Lake LLC</v>
          </cell>
          <cell r="C45">
            <v>2021</v>
          </cell>
          <cell r="D45">
            <v>44105</v>
          </cell>
          <cell r="E45" t="str">
            <v>Beginning Beds</v>
          </cell>
          <cell r="F45">
            <v>0</v>
          </cell>
          <cell r="G45">
            <v>91</v>
          </cell>
          <cell r="H45">
            <v>91</v>
          </cell>
          <cell r="I45">
            <v>0</v>
          </cell>
          <cell r="J45">
            <v>10</v>
          </cell>
          <cell r="K45">
            <v>10</v>
          </cell>
          <cell r="L45">
            <v>0</v>
          </cell>
          <cell r="M45">
            <v>101</v>
          </cell>
          <cell r="N45">
            <v>101</v>
          </cell>
          <cell r="O45">
            <v>0</v>
          </cell>
          <cell r="P45">
            <v>0</v>
          </cell>
          <cell r="Q45">
            <v>0</v>
          </cell>
          <cell r="R45">
            <v>0</v>
          </cell>
          <cell r="S45">
            <v>0</v>
          </cell>
          <cell r="T45">
            <v>0</v>
          </cell>
          <cell r="U45">
            <v>0</v>
          </cell>
          <cell r="V45">
            <v>0</v>
          </cell>
          <cell r="W45">
            <v>0</v>
          </cell>
          <cell r="X45">
            <v>0</v>
          </cell>
          <cell r="Y45">
            <v>91</v>
          </cell>
          <cell r="Z45">
            <v>91</v>
          </cell>
          <cell r="AA45">
            <v>0</v>
          </cell>
          <cell r="AB45">
            <v>10</v>
          </cell>
          <cell r="AC45">
            <v>10</v>
          </cell>
          <cell r="AD45">
            <v>0</v>
          </cell>
          <cell r="AE45">
            <v>101</v>
          </cell>
          <cell r="AF45">
            <v>101</v>
          </cell>
          <cell r="AG45">
            <v>33215</v>
          </cell>
          <cell r="AH45">
            <v>0</v>
          </cell>
          <cell r="AI45">
            <v>91</v>
          </cell>
          <cell r="AJ45">
            <v>0</v>
          </cell>
          <cell r="AK45">
            <v>0</v>
          </cell>
          <cell r="AL45">
            <v>91</v>
          </cell>
          <cell r="AM45">
            <v>0</v>
          </cell>
          <cell r="AN45">
            <v>0</v>
          </cell>
          <cell r="AO45">
            <v>0</v>
          </cell>
          <cell r="AP45">
            <v>10</v>
          </cell>
          <cell r="AQ45">
            <v>10</v>
          </cell>
          <cell r="AR45">
            <v>0</v>
          </cell>
          <cell r="AS45">
            <v>0</v>
          </cell>
          <cell r="AT45">
            <v>0</v>
          </cell>
          <cell r="AU45">
            <v>91</v>
          </cell>
          <cell r="AV45">
            <v>0</v>
          </cell>
          <cell r="AW45">
            <v>10</v>
          </cell>
          <cell r="AX45">
            <v>0</v>
          </cell>
          <cell r="AY45">
            <v>0</v>
          </cell>
          <cell r="AZ45">
            <v>0</v>
          </cell>
          <cell r="BA45">
            <v>0</v>
          </cell>
        </row>
        <row r="46">
          <cell r="A46">
            <v>13004</v>
          </cell>
          <cell r="B46" t="str">
            <v>Ecumen North Branch</v>
          </cell>
          <cell r="C46">
            <v>2021</v>
          </cell>
          <cell r="D46">
            <v>44105</v>
          </cell>
          <cell r="E46" t="str">
            <v>Beginning Beds</v>
          </cell>
          <cell r="F46">
            <v>0</v>
          </cell>
          <cell r="G46">
            <v>67</v>
          </cell>
          <cell r="H46">
            <v>67</v>
          </cell>
          <cell r="I46">
            <v>0</v>
          </cell>
          <cell r="J46">
            <v>1</v>
          </cell>
          <cell r="K46">
            <v>1</v>
          </cell>
          <cell r="L46">
            <v>0</v>
          </cell>
          <cell r="M46">
            <v>68</v>
          </cell>
          <cell r="N46">
            <v>68</v>
          </cell>
          <cell r="O46">
            <v>0</v>
          </cell>
          <cell r="P46">
            <v>0</v>
          </cell>
          <cell r="Q46">
            <v>0</v>
          </cell>
          <cell r="R46">
            <v>0</v>
          </cell>
          <cell r="S46">
            <v>0</v>
          </cell>
          <cell r="T46">
            <v>0</v>
          </cell>
          <cell r="U46">
            <v>0</v>
          </cell>
          <cell r="V46">
            <v>0</v>
          </cell>
          <cell r="W46">
            <v>0</v>
          </cell>
          <cell r="X46">
            <v>0</v>
          </cell>
          <cell r="Y46">
            <v>67</v>
          </cell>
          <cell r="Z46">
            <v>67</v>
          </cell>
          <cell r="AA46">
            <v>0</v>
          </cell>
          <cell r="AB46">
            <v>1</v>
          </cell>
          <cell r="AC46">
            <v>1</v>
          </cell>
          <cell r="AD46">
            <v>0</v>
          </cell>
          <cell r="AE46">
            <v>68</v>
          </cell>
          <cell r="AF46">
            <v>68</v>
          </cell>
          <cell r="AG46">
            <v>24455</v>
          </cell>
          <cell r="AH46">
            <v>0</v>
          </cell>
          <cell r="AI46">
            <v>67</v>
          </cell>
          <cell r="AJ46">
            <v>0</v>
          </cell>
          <cell r="AK46">
            <v>0</v>
          </cell>
          <cell r="AL46">
            <v>67</v>
          </cell>
          <cell r="AM46">
            <v>0</v>
          </cell>
          <cell r="AN46">
            <v>0</v>
          </cell>
          <cell r="AO46">
            <v>0</v>
          </cell>
          <cell r="AP46">
            <v>1</v>
          </cell>
          <cell r="AQ46">
            <v>1</v>
          </cell>
          <cell r="AR46">
            <v>0</v>
          </cell>
          <cell r="AS46">
            <v>0</v>
          </cell>
          <cell r="AT46">
            <v>0</v>
          </cell>
          <cell r="AU46">
            <v>67</v>
          </cell>
          <cell r="AV46">
            <v>0</v>
          </cell>
          <cell r="AW46">
            <v>1</v>
          </cell>
          <cell r="AX46">
            <v>0</v>
          </cell>
          <cell r="AY46">
            <v>0</v>
          </cell>
          <cell r="AZ46">
            <v>0</v>
          </cell>
          <cell r="BA46">
            <v>0</v>
          </cell>
        </row>
        <row r="47">
          <cell r="A47">
            <v>13005</v>
          </cell>
          <cell r="B47" t="str">
            <v>Meadows on Fairview</v>
          </cell>
          <cell r="C47">
            <v>2021</v>
          </cell>
          <cell r="D47">
            <v>44105</v>
          </cell>
          <cell r="E47" t="str">
            <v>Beginning Beds</v>
          </cell>
          <cell r="F47">
            <v>0</v>
          </cell>
          <cell r="G47">
            <v>14</v>
          </cell>
          <cell r="H47">
            <v>14</v>
          </cell>
          <cell r="I47">
            <v>0</v>
          </cell>
          <cell r="J47">
            <v>0</v>
          </cell>
          <cell r="K47">
            <v>0</v>
          </cell>
          <cell r="L47">
            <v>0</v>
          </cell>
          <cell r="M47">
            <v>14</v>
          </cell>
          <cell r="N47">
            <v>14</v>
          </cell>
          <cell r="O47">
            <v>0</v>
          </cell>
          <cell r="P47">
            <v>0</v>
          </cell>
          <cell r="Q47">
            <v>0</v>
          </cell>
          <cell r="R47">
            <v>0</v>
          </cell>
          <cell r="S47">
            <v>0</v>
          </cell>
          <cell r="T47">
            <v>0</v>
          </cell>
          <cell r="U47">
            <v>0</v>
          </cell>
          <cell r="V47">
            <v>0</v>
          </cell>
          <cell r="W47">
            <v>0</v>
          </cell>
          <cell r="X47">
            <v>0</v>
          </cell>
          <cell r="Y47">
            <v>14</v>
          </cell>
          <cell r="Z47">
            <v>14</v>
          </cell>
          <cell r="AA47">
            <v>0</v>
          </cell>
          <cell r="AB47">
            <v>0</v>
          </cell>
          <cell r="AC47">
            <v>0</v>
          </cell>
          <cell r="AD47">
            <v>0</v>
          </cell>
          <cell r="AE47">
            <v>14</v>
          </cell>
          <cell r="AF47">
            <v>14</v>
          </cell>
          <cell r="AG47">
            <v>5110</v>
          </cell>
          <cell r="AH47">
            <v>0</v>
          </cell>
          <cell r="AI47">
            <v>14</v>
          </cell>
          <cell r="AJ47">
            <v>0</v>
          </cell>
          <cell r="AK47">
            <v>0</v>
          </cell>
          <cell r="AL47">
            <v>14</v>
          </cell>
          <cell r="AM47">
            <v>0</v>
          </cell>
          <cell r="AN47">
            <v>0</v>
          </cell>
          <cell r="AO47">
            <v>0</v>
          </cell>
          <cell r="AP47">
            <v>0</v>
          </cell>
          <cell r="AQ47">
            <v>0</v>
          </cell>
          <cell r="AR47">
            <v>0</v>
          </cell>
          <cell r="AS47">
            <v>0</v>
          </cell>
          <cell r="AT47">
            <v>0</v>
          </cell>
          <cell r="AU47">
            <v>14</v>
          </cell>
          <cell r="AV47">
            <v>0</v>
          </cell>
          <cell r="AW47">
            <v>0</v>
          </cell>
          <cell r="AX47">
            <v>0</v>
          </cell>
          <cell r="AY47">
            <v>0</v>
          </cell>
          <cell r="AZ47">
            <v>0</v>
          </cell>
          <cell r="BA47">
            <v>0</v>
          </cell>
        </row>
        <row r="48">
          <cell r="A48">
            <v>14001</v>
          </cell>
          <cell r="B48" t="str">
            <v>Viking Manor Nursing Home</v>
          </cell>
          <cell r="C48">
            <v>2021</v>
          </cell>
          <cell r="D48">
            <v>44105</v>
          </cell>
          <cell r="E48" t="str">
            <v>Beginning Beds</v>
          </cell>
          <cell r="F48">
            <v>0</v>
          </cell>
          <cell r="G48">
            <v>45</v>
          </cell>
          <cell r="H48">
            <v>45</v>
          </cell>
          <cell r="I48">
            <v>0</v>
          </cell>
          <cell r="J48">
            <v>0</v>
          </cell>
          <cell r="K48">
            <v>0</v>
          </cell>
          <cell r="L48">
            <v>0</v>
          </cell>
          <cell r="M48">
            <v>45</v>
          </cell>
          <cell r="N48">
            <v>45</v>
          </cell>
          <cell r="O48">
            <v>0</v>
          </cell>
          <cell r="P48">
            <v>0</v>
          </cell>
          <cell r="Q48">
            <v>0</v>
          </cell>
          <cell r="R48">
            <v>0</v>
          </cell>
          <cell r="S48">
            <v>0</v>
          </cell>
          <cell r="T48">
            <v>0</v>
          </cell>
          <cell r="U48">
            <v>0</v>
          </cell>
          <cell r="V48">
            <v>0</v>
          </cell>
          <cell r="W48">
            <v>0</v>
          </cell>
          <cell r="X48">
            <v>0</v>
          </cell>
          <cell r="Y48">
            <v>45</v>
          </cell>
          <cell r="Z48">
            <v>45</v>
          </cell>
          <cell r="AA48">
            <v>0</v>
          </cell>
          <cell r="AB48">
            <v>0</v>
          </cell>
          <cell r="AC48">
            <v>0</v>
          </cell>
          <cell r="AD48">
            <v>0</v>
          </cell>
          <cell r="AE48">
            <v>45</v>
          </cell>
          <cell r="AF48">
            <v>45</v>
          </cell>
          <cell r="AG48">
            <v>16425</v>
          </cell>
          <cell r="AH48">
            <v>0</v>
          </cell>
          <cell r="AI48">
            <v>45</v>
          </cell>
          <cell r="AJ48">
            <v>0</v>
          </cell>
          <cell r="AK48">
            <v>0</v>
          </cell>
          <cell r="AL48">
            <v>45</v>
          </cell>
          <cell r="AM48">
            <v>0</v>
          </cell>
          <cell r="AN48">
            <v>0</v>
          </cell>
          <cell r="AO48">
            <v>0</v>
          </cell>
          <cell r="AP48">
            <v>0</v>
          </cell>
          <cell r="AQ48">
            <v>0</v>
          </cell>
          <cell r="AR48">
            <v>0</v>
          </cell>
          <cell r="AS48">
            <v>0</v>
          </cell>
          <cell r="AT48">
            <v>0</v>
          </cell>
          <cell r="AU48">
            <v>45</v>
          </cell>
          <cell r="AV48">
            <v>0</v>
          </cell>
          <cell r="AW48">
            <v>0</v>
          </cell>
          <cell r="AX48">
            <v>0</v>
          </cell>
          <cell r="AY48">
            <v>0</v>
          </cell>
          <cell r="AZ48">
            <v>0</v>
          </cell>
          <cell r="BA48">
            <v>0</v>
          </cell>
        </row>
        <row r="49">
          <cell r="A49">
            <v>14002</v>
          </cell>
          <cell r="B49" t="str">
            <v>Valley Care and Rehab, LLC</v>
          </cell>
          <cell r="C49">
            <v>2021</v>
          </cell>
          <cell r="D49">
            <v>44105</v>
          </cell>
          <cell r="E49" t="str">
            <v>Beginning Beds</v>
          </cell>
          <cell r="F49">
            <v>0</v>
          </cell>
          <cell r="G49">
            <v>35</v>
          </cell>
          <cell r="H49">
            <v>35</v>
          </cell>
          <cell r="I49">
            <v>0</v>
          </cell>
          <cell r="J49">
            <v>6</v>
          </cell>
          <cell r="K49">
            <v>6</v>
          </cell>
          <cell r="L49">
            <v>0</v>
          </cell>
          <cell r="M49">
            <v>41</v>
          </cell>
          <cell r="N49">
            <v>41</v>
          </cell>
          <cell r="O49">
            <v>0</v>
          </cell>
          <cell r="P49">
            <v>0</v>
          </cell>
          <cell r="Q49">
            <v>0</v>
          </cell>
          <cell r="R49">
            <v>0</v>
          </cell>
          <cell r="S49">
            <v>-2</v>
          </cell>
          <cell r="T49">
            <v>-2</v>
          </cell>
          <cell r="U49">
            <v>0</v>
          </cell>
          <cell r="V49">
            <v>-2</v>
          </cell>
          <cell r="W49">
            <v>-2</v>
          </cell>
          <cell r="X49">
            <v>0</v>
          </cell>
          <cell r="Y49">
            <v>35</v>
          </cell>
          <cell r="Z49">
            <v>35</v>
          </cell>
          <cell r="AA49">
            <v>0</v>
          </cell>
          <cell r="AB49">
            <v>4</v>
          </cell>
          <cell r="AC49">
            <v>4</v>
          </cell>
          <cell r="AD49">
            <v>0</v>
          </cell>
          <cell r="AE49">
            <v>39</v>
          </cell>
          <cell r="AF49">
            <v>39</v>
          </cell>
          <cell r="AG49">
            <v>12775</v>
          </cell>
          <cell r="AH49">
            <v>0</v>
          </cell>
          <cell r="AI49">
            <v>35</v>
          </cell>
          <cell r="AJ49">
            <v>0</v>
          </cell>
          <cell r="AK49">
            <v>0</v>
          </cell>
          <cell r="AL49">
            <v>35</v>
          </cell>
          <cell r="AM49">
            <v>0</v>
          </cell>
          <cell r="AN49">
            <v>0</v>
          </cell>
          <cell r="AO49">
            <v>0</v>
          </cell>
          <cell r="AP49">
            <v>4</v>
          </cell>
          <cell r="AQ49">
            <v>4</v>
          </cell>
          <cell r="AR49">
            <v>0</v>
          </cell>
          <cell r="AS49">
            <v>0</v>
          </cell>
          <cell r="AT49">
            <v>0</v>
          </cell>
          <cell r="AU49">
            <v>35</v>
          </cell>
          <cell r="AV49">
            <v>0</v>
          </cell>
          <cell r="AW49">
            <v>4</v>
          </cell>
          <cell r="AX49">
            <v>0</v>
          </cell>
          <cell r="AY49">
            <v>0</v>
          </cell>
          <cell r="AZ49">
            <v>0</v>
          </cell>
          <cell r="BA49">
            <v>0</v>
          </cell>
        </row>
        <row r="50">
          <cell r="A50">
            <v>14003</v>
          </cell>
          <cell r="B50" t="str">
            <v>Moorhead Rehab and Health Care Center</v>
          </cell>
          <cell r="C50">
            <v>2021</v>
          </cell>
          <cell r="D50">
            <v>44105</v>
          </cell>
          <cell r="E50" t="str">
            <v>Beginning Beds</v>
          </cell>
          <cell r="F50">
            <v>0</v>
          </cell>
          <cell r="G50">
            <v>78</v>
          </cell>
          <cell r="H50">
            <v>78</v>
          </cell>
          <cell r="I50">
            <v>0</v>
          </cell>
          <cell r="J50">
            <v>9</v>
          </cell>
          <cell r="K50">
            <v>9</v>
          </cell>
          <cell r="L50">
            <v>0</v>
          </cell>
          <cell r="M50">
            <v>87</v>
          </cell>
          <cell r="N50">
            <v>87</v>
          </cell>
          <cell r="O50">
            <v>0</v>
          </cell>
          <cell r="P50">
            <v>0</v>
          </cell>
          <cell r="Q50">
            <v>0</v>
          </cell>
          <cell r="R50">
            <v>0</v>
          </cell>
          <cell r="S50">
            <v>0</v>
          </cell>
          <cell r="T50">
            <v>0</v>
          </cell>
          <cell r="U50">
            <v>0</v>
          </cell>
          <cell r="V50">
            <v>0</v>
          </cell>
          <cell r="W50">
            <v>0</v>
          </cell>
          <cell r="X50">
            <v>0</v>
          </cell>
          <cell r="Y50">
            <v>78</v>
          </cell>
          <cell r="Z50">
            <v>78</v>
          </cell>
          <cell r="AA50">
            <v>0</v>
          </cell>
          <cell r="AB50">
            <v>9</v>
          </cell>
          <cell r="AC50">
            <v>9</v>
          </cell>
          <cell r="AD50">
            <v>0</v>
          </cell>
          <cell r="AE50">
            <v>87</v>
          </cell>
          <cell r="AF50">
            <v>87</v>
          </cell>
          <cell r="AG50">
            <v>28470</v>
          </cell>
          <cell r="AH50">
            <v>0</v>
          </cell>
          <cell r="AI50">
            <v>78</v>
          </cell>
          <cell r="AJ50">
            <v>0</v>
          </cell>
          <cell r="AK50">
            <v>0</v>
          </cell>
          <cell r="AL50">
            <v>78</v>
          </cell>
          <cell r="AM50">
            <v>0</v>
          </cell>
          <cell r="AN50">
            <v>0</v>
          </cell>
          <cell r="AO50">
            <v>0</v>
          </cell>
          <cell r="AP50">
            <v>9</v>
          </cell>
          <cell r="AQ50">
            <v>9</v>
          </cell>
          <cell r="AR50">
            <v>0</v>
          </cell>
          <cell r="AS50">
            <v>0</v>
          </cell>
          <cell r="AT50">
            <v>0</v>
          </cell>
          <cell r="AU50">
            <v>78</v>
          </cell>
          <cell r="AV50">
            <v>0</v>
          </cell>
          <cell r="AW50">
            <v>9</v>
          </cell>
          <cell r="AX50">
            <v>0</v>
          </cell>
          <cell r="AY50">
            <v>0</v>
          </cell>
          <cell r="AZ50">
            <v>0</v>
          </cell>
          <cell r="BA50">
            <v>0</v>
          </cell>
        </row>
        <row r="51">
          <cell r="A51">
            <v>14004</v>
          </cell>
          <cell r="B51" t="str">
            <v>Eventide Lutheran Home</v>
          </cell>
          <cell r="C51">
            <v>2021</v>
          </cell>
          <cell r="D51">
            <v>44105</v>
          </cell>
          <cell r="E51" t="str">
            <v>Beginning Beds</v>
          </cell>
          <cell r="F51">
            <v>0</v>
          </cell>
          <cell r="G51">
            <v>195</v>
          </cell>
          <cell r="H51">
            <v>195</v>
          </cell>
          <cell r="I51">
            <v>0</v>
          </cell>
          <cell r="J51">
            <v>0</v>
          </cell>
          <cell r="K51">
            <v>0</v>
          </cell>
          <cell r="L51">
            <v>0</v>
          </cell>
          <cell r="M51">
            <v>195</v>
          </cell>
          <cell r="N51">
            <v>195</v>
          </cell>
          <cell r="O51">
            <v>0</v>
          </cell>
          <cell r="P51">
            <v>-50</v>
          </cell>
          <cell r="Q51">
            <v>-50</v>
          </cell>
          <cell r="R51">
            <v>0</v>
          </cell>
          <cell r="S51">
            <v>0</v>
          </cell>
          <cell r="T51">
            <v>0</v>
          </cell>
          <cell r="U51">
            <v>0</v>
          </cell>
          <cell r="V51">
            <v>-50</v>
          </cell>
          <cell r="W51">
            <v>-50</v>
          </cell>
          <cell r="X51">
            <v>0</v>
          </cell>
          <cell r="Y51">
            <v>145</v>
          </cell>
          <cell r="Z51">
            <v>145</v>
          </cell>
          <cell r="AA51">
            <v>0</v>
          </cell>
          <cell r="AB51">
            <v>0</v>
          </cell>
          <cell r="AC51">
            <v>0</v>
          </cell>
          <cell r="AD51">
            <v>0</v>
          </cell>
          <cell r="AE51">
            <v>145</v>
          </cell>
          <cell r="AF51">
            <v>145</v>
          </cell>
          <cell r="AG51">
            <v>54475</v>
          </cell>
          <cell r="AH51">
            <v>0</v>
          </cell>
          <cell r="AI51">
            <v>145</v>
          </cell>
          <cell r="AJ51">
            <v>0</v>
          </cell>
          <cell r="AK51">
            <v>0</v>
          </cell>
          <cell r="AL51">
            <v>145</v>
          </cell>
          <cell r="AM51">
            <v>0</v>
          </cell>
          <cell r="AN51">
            <v>0</v>
          </cell>
          <cell r="AO51">
            <v>0</v>
          </cell>
          <cell r="AP51">
            <v>0</v>
          </cell>
          <cell r="AQ51">
            <v>0</v>
          </cell>
          <cell r="AR51">
            <v>0</v>
          </cell>
          <cell r="AS51">
            <v>0</v>
          </cell>
          <cell r="AT51">
            <v>0</v>
          </cell>
          <cell r="AU51">
            <v>145</v>
          </cell>
          <cell r="AV51">
            <v>0</v>
          </cell>
          <cell r="AW51">
            <v>0</v>
          </cell>
          <cell r="AX51">
            <v>0</v>
          </cell>
          <cell r="AY51">
            <v>0</v>
          </cell>
          <cell r="AZ51">
            <v>0</v>
          </cell>
          <cell r="BA51">
            <v>0</v>
          </cell>
        </row>
        <row r="52">
          <cell r="A52">
            <v>15002</v>
          </cell>
          <cell r="B52" t="str">
            <v>Cornerstone Nsg &amp; Rehab Center</v>
          </cell>
          <cell r="C52">
            <v>2021</v>
          </cell>
          <cell r="D52">
            <v>44105</v>
          </cell>
          <cell r="E52" t="str">
            <v>Beginning Beds</v>
          </cell>
          <cell r="F52">
            <v>0</v>
          </cell>
          <cell r="G52">
            <v>47</v>
          </cell>
          <cell r="H52">
            <v>47</v>
          </cell>
          <cell r="I52">
            <v>0</v>
          </cell>
          <cell r="J52">
            <v>0</v>
          </cell>
          <cell r="K52">
            <v>0</v>
          </cell>
          <cell r="L52">
            <v>0</v>
          </cell>
          <cell r="M52">
            <v>47</v>
          </cell>
          <cell r="N52">
            <v>47</v>
          </cell>
          <cell r="O52">
            <v>0</v>
          </cell>
          <cell r="P52">
            <v>0</v>
          </cell>
          <cell r="Q52">
            <v>0</v>
          </cell>
          <cell r="R52">
            <v>0</v>
          </cell>
          <cell r="S52">
            <v>0</v>
          </cell>
          <cell r="T52">
            <v>0</v>
          </cell>
          <cell r="U52">
            <v>0</v>
          </cell>
          <cell r="V52">
            <v>0</v>
          </cell>
          <cell r="W52">
            <v>0</v>
          </cell>
          <cell r="X52">
            <v>0</v>
          </cell>
          <cell r="Y52">
            <v>47</v>
          </cell>
          <cell r="Z52">
            <v>47</v>
          </cell>
          <cell r="AA52">
            <v>0</v>
          </cell>
          <cell r="AB52">
            <v>0</v>
          </cell>
          <cell r="AC52">
            <v>0</v>
          </cell>
          <cell r="AD52">
            <v>0</v>
          </cell>
          <cell r="AE52">
            <v>47</v>
          </cell>
          <cell r="AF52">
            <v>47</v>
          </cell>
          <cell r="AG52">
            <v>17155</v>
          </cell>
          <cell r="AH52">
            <v>0</v>
          </cell>
          <cell r="AI52">
            <v>47</v>
          </cell>
          <cell r="AJ52">
            <v>0</v>
          </cell>
          <cell r="AK52">
            <v>0</v>
          </cell>
          <cell r="AL52">
            <v>47</v>
          </cell>
          <cell r="AM52">
            <v>0</v>
          </cell>
          <cell r="AN52">
            <v>0</v>
          </cell>
          <cell r="AO52">
            <v>0</v>
          </cell>
          <cell r="AP52">
            <v>0</v>
          </cell>
          <cell r="AQ52">
            <v>0</v>
          </cell>
          <cell r="AR52">
            <v>0</v>
          </cell>
          <cell r="AS52">
            <v>0</v>
          </cell>
          <cell r="AT52">
            <v>0</v>
          </cell>
          <cell r="AU52">
            <v>47</v>
          </cell>
          <cell r="AV52">
            <v>0</v>
          </cell>
          <cell r="AW52">
            <v>0</v>
          </cell>
          <cell r="AX52">
            <v>0</v>
          </cell>
          <cell r="AY52">
            <v>0</v>
          </cell>
          <cell r="AZ52">
            <v>0</v>
          </cell>
          <cell r="BA52">
            <v>0</v>
          </cell>
        </row>
        <row r="53">
          <cell r="A53">
            <v>16001</v>
          </cell>
          <cell r="B53" t="str">
            <v>NORTH SHORE HEALTH</v>
          </cell>
          <cell r="C53">
            <v>2021</v>
          </cell>
          <cell r="D53">
            <v>44105</v>
          </cell>
          <cell r="E53" t="str">
            <v>Beginning Beds</v>
          </cell>
          <cell r="F53">
            <v>0</v>
          </cell>
          <cell r="G53">
            <v>37</v>
          </cell>
          <cell r="H53">
            <v>37</v>
          </cell>
          <cell r="I53">
            <v>0</v>
          </cell>
          <cell r="J53">
            <v>0</v>
          </cell>
          <cell r="K53">
            <v>0</v>
          </cell>
          <cell r="L53">
            <v>0</v>
          </cell>
          <cell r="M53">
            <v>37</v>
          </cell>
          <cell r="N53">
            <v>37</v>
          </cell>
          <cell r="O53">
            <v>0</v>
          </cell>
          <cell r="P53">
            <v>0</v>
          </cell>
          <cell r="Q53">
            <v>0</v>
          </cell>
          <cell r="R53">
            <v>0</v>
          </cell>
          <cell r="S53">
            <v>0</v>
          </cell>
          <cell r="T53">
            <v>0</v>
          </cell>
          <cell r="U53">
            <v>0</v>
          </cell>
          <cell r="V53">
            <v>0</v>
          </cell>
          <cell r="W53">
            <v>0</v>
          </cell>
          <cell r="X53">
            <v>0</v>
          </cell>
          <cell r="Y53">
            <v>37</v>
          </cell>
          <cell r="Z53">
            <v>37</v>
          </cell>
          <cell r="AA53">
            <v>0</v>
          </cell>
          <cell r="AB53">
            <v>0</v>
          </cell>
          <cell r="AC53">
            <v>0</v>
          </cell>
          <cell r="AD53">
            <v>0</v>
          </cell>
          <cell r="AE53">
            <v>37</v>
          </cell>
          <cell r="AF53">
            <v>37</v>
          </cell>
          <cell r="AG53">
            <v>13505</v>
          </cell>
          <cell r="AH53">
            <v>0</v>
          </cell>
          <cell r="AI53">
            <v>37</v>
          </cell>
          <cell r="AJ53">
            <v>0</v>
          </cell>
          <cell r="AK53">
            <v>0</v>
          </cell>
          <cell r="AL53">
            <v>37</v>
          </cell>
          <cell r="AM53">
            <v>0</v>
          </cell>
          <cell r="AN53">
            <v>0</v>
          </cell>
          <cell r="AO53">
            <v>0</v>
          </cell>
          <cell r="AP53">
            <v>0</v>
          </cell>
          <cell r="AQ53">
            <v>0</v>
          </cell>
          <cell r="AR53">
            <v>0</v>
          </cell>
          <cell r="AS53">
            <v>0</v>
          </cell>
          <cell r="AT53">
            <v>0</v>
          </cell>
          <cell r="AU53">
            <v>37</v>
          </cell>
          <cell r="AV53">
            <v>0</v>
          </cell>
          <cell r="AW53">
            <v>0</v>
          </cell>
          <cell r="AX53">
            <v>0</v>
          </cell>
          <cell r="AY53">
            <v>0</v>
          </cell>
          <cell r="AZ53">
            <v>0</v>
          </cell>
          <cell r="BA53">
            <v>0</v>
          </cell>
        </row>
        <row r="54">
          <cell r="A54">
            <v>17001</v>
          </cell>
          <cell r="B54" t="str">
            <v>Good Sam Society Mt Lake</v>
          </cell>
          <cell r="C54">
            <v>2021</v>
          </cell>
          <cell r="D54">
            <v>44105</v>
          </cell>
          <cell r="E54" t="str">
            <v>Beginning Beds</v>
          </cell>
          <cell r="F54">
            <v>0</v>
          </cell>
          <cell r="G54">
            <v>53</v>
          </cell>
          <cell r="H54">
            <v>53</v>
          </cell>
          <cell r="I54">
            <v>0</v>
          </cell>
          <cell r="J54">
            <v>0</v>
          </cell>
          <cell r="K54">
            <v>0</v>
          </cell>
          <cell r="L54">
            <v>0</v>
          </cell>
          <cell r="M54">
            <v>53</v>
          </cell>
          <cell r="N54">
            <v>53</v>
          </cell>
          <cell r="O54">
            <v>0</v>
          </cell>
          <cell r="P54">
            <v>-3</v>
          </cell>
          <cell r="Q54">
            <v>-3</v>
          </cell>
          <cell r="R54">
            <v>0</v>
          </cell>
          <cell r="S54">
            <v>0</v>
          </cell>
          <cell r="T54">
            <v>0</v>
          </cell>
          <cell r="U54">
            <v>0</v>
          </cell>
          <cell r="V54">
            <v>-3</v>
          </cell>
          <cell r="W54">
            <v>-3</v>
          </cell>
          <cell r="X54">
            <v>0</v>
          </cell>
          <cell r="Y54">
            <v>50</v>
          </cell>
          <cell r="Z54">
            <v>50</v>
          </cell>
          <cell r="AA54">
            <v>0</v>
          </cell>
          <cell r="AB54">
            <v>0</v>
          </cell>
          <cell r="AC54">
            <v>0</v>
          </cell>
          <cell r="AD54">
            <v>0</v>
          </cell>
          <cell r="AE54">
            <v>50</v>
          </cell>
          <cell r="AF54">
            <v>50</v>
          </cell>
          <cell r="AG54">
            <v>18526</v>
          </cell>
          <cell r="AH54">
            <v>0</v>
          </cell>
          <cell r="AI54">
            <v>50</v>
          </cell>
          <cell r="AJ54">
            <v>0</v>
          </cell>
          <cell r="AK54">
            <v>0</v>
          </cell>
          <cell r="AL54">
            <v>50</v>
          </cell>
          <cell r="AM54">
            <v>0</v>
          </cell>
          <cell r="AN54">
            <v>0</v>
          </cell>
          <cell r="AO54">
            <v>0</v>
          </cell>
          <cell r="AP54">
            <v>0</v>
          </cell>
          <cell r="AQ54">
            <v>0</v>
          </cell>
          <cell r="AR54">
            <v>0</v>
          </cell>
          <cell r="AS54">
            <v>0</v>
          </cell>
          <cell r="AT54">
            <v>0</v>
          </cell>
          <cell r="AU54">
            <v>50</v>
          </cell>
          <cell r="AV54">
            <v>0</v>
          </cell>
          <cell r="AW54">
            <v>0</v>
          </cell>
          <cell r="AX54">
            <v>0</v>
          </cell>
          <cell r="AY54">
            <v>0</v>
          </cell>
          <cell r="AZ54">
            <v>0</v>
          </cell>
          <cell r="BA54">
            <v>0</v>
          </cell>
        </row>
        <row r="55">
          <cell r="A55">
            <v>17003</v>
          </cell>
          <cell r="B55" t="str">
            <v>Good Sam Society Westbrook</v>
          </cell>
          <cell r="C55">
            <v>2021</v>
          </cell>
          <cell r="D55">
            <v>44105</v>
          </cell>
          <cell r="E55" t="str">
            <v>Beginning Beds</v>
          </cell>
          <cell r="F55">
            <v>0</v>
          </cell>
          <cell r="G55">
            <v>34</v>
          </cell>
          <cell r="H55">
            <v>34</v>
          </cell>
          <cell r="I55">
            <v>0</v>
          </cell>
          <cell r="J55">
            <v>0</v>
          </cell>
          <cell r="K55">
            <v>0</v>
          </cell>
          <cell r="L55">
            <v>0</v>
          </cell>
          <cell r="M55">
            <v>34</v>
          </cell>
          <cell r="N55">
            <v>34</v>
          </cell>
          <cell r="O55">
            <v>0</v>
          </cell>
          <cell r="P55">
            <v>0</v>
          </cell>
          <cell r="Q55">
            <v>0</v>
          </cell>
          <cell r="R55">
            <v>0</v>
          </cell>
          <cell r="S55">
            <v>0</v>
          </cell>
          <cell r="T55">
            <v>0</v>
          </cell>
          <cell r="U55">
            <v>0</v>
          </cell>
          <cell r="V55">
            <v>0</v>
          </cell>
          <cell r="W55">
            <v>0</v>
          </cell>
          <cell r="X55">
            <v>0</v>
          </cell>
          <cell r="Y55">
            <v>34</v>
          </cell>
          <cell r="Z55">
            <v>34</v>
          </cell>
          <cell r="AA55">
            <v>0</v>
          </cell>
          <cell r="AB55">
            <v>0</v>
          </cell>
          <cell r="AC55">
            <v>0</v>
          </cell>
          <cell r="AD55">
            <v>0</v>
          </cell>
          <cell r="AE55">
            <v>34</v>
          </cell>
          <cell r="AF55">
            <v>34</v>
          </cell>
          <cell r="AG55">
            <v>12410</v>
          </cell>
          <cell r="AH55">
            <v>0</v>
          </cell>
          <cell r="AI55">
            <v>34</v>
          </cell>
          <cell r="AJ55">
            <v>0</v>
          </cell>
          <cell r="AK55">
            <v>0</v>
          </cell>
          <cell r="AL55">
            <v>34</v>
          </cell>
          <cell r="AM55">
            <v>0</v>
          </cell>
          <cell r="AN55">
            <v>0</v>
          </cell>
          <cell r="AO55">
            <v>0</v>
          </cell>
          <cell r="AP55">
            <v>0</v>
          </cell>
          <cell r="AQ55">
            <v>0</v>
          </cell>
          <cell r="AR55">
            <v>0</v>
          </cell>
          <cell r="AS55">
            <v>0</v>
          </cell>
          <cell r="AT55">
            <v>0</v>
          </cell>
          <cell r="AU55">
            <v>34</v>
          </cell>
          <cell r="AV55">
            <v>0</v>
          </cell>
          <cell r="AW55">
            <v>0</v>
          </cell>
          <cell r="AX55">
            <v>0</v>
          </cell>
          <cell r="AY55">
            <v>0</v>
          </cell>
          <cell r="AZ55">
            <v>0</v>
          </cell>
          <cell r="BA55">
            <v>0</v>
          </cell>
        </row>
        <row r="56">
          <cell r="A56">
            <v>17004</v>
          </cell>
          <cell r="B56" t="str">
            <v>Good Sam Society Windom</v>
          </cell>
          <cell r="C56">
            <v>2021</v>
          </cell>
          <cell r="D56">
            <v>44105</v>
          </cell>
          <cell r="E56" t="str">
            <v>Beginning Beds</v>
          </cell>
          <cell r="F56">
            <v>0</v>
          </cell>
          <cell r="G56">
            <v>72</v>
          </cell>
          <cell r="H56">
            <v>72</v>
          </cell>
          <cell r="I56">
            <v>0</v>
          </cell>
          <cell r="J56">
            <v>6</v>
          </cell>
          <cell r="K56">
            <v>6</v>
          </cell>
          <cell r="L56">
            <v>0</v>
          </cell>
          <cell r="M56">
            <v>78</v>
          </cell>
          <cell r="N56">
            <v>78</v>
          </cell>
          <cell r="O56">
            <v>0</v>
          </cell>
          <cell r="P56">
            <v>0</v>
          </cell>
          <cell r="Q56">
            <v>0</v>
          </cell>
          <cell r="R56">
            <v>0</v>
          </cell>
          <cell r="S56">
            <v>0</v>
          </cell>
          <cell r="T56">
            <v>0</v>
          </cell>
          <cell r="U56">
            <v>0</v>
          </cell>
          <cell r="V56">
            <v>0</v>
          </cell>
          <cell r="W56">
            <v>0</v>
          </cell>
          <cell r="X56">
            <v>0</v>
          </cell>
          <cell r="Y56">
            <v>72</v>
          </cell>
          <cell r="Z56">
            <v>72</v>
          </cell>
          <cell r="AA56">
            <v>0</v>
          </cell>
          <cell r="AB56">
            <v>6</v>
          </cell>
          <cell r="AC56">
            <v>6</v>
          </cell>
          <cell r="AD56">
            <v>0</v>
          </cell>
          <cell r="AE56">
            <v>78</v>
          </cell>
          <cell r="AF56">
            <v>78</v>
          </cell>
          <cell r="AG56">
            <v>26280</v>
          </cell>
          <cell r="AH56">
            <v>0</v>
          </cell>
          <cell r="AI56">
            <v>72</v>
          </cell>
          <cell r="AJ56">
            <v>0</v>
          </cell>
          <cell r="AK56">
            <v>0</v>
          </cell>
          <cell r="AL56">
            <v>72</v>
          </cell>
          <cell r="AM56">
            <v>0</v>
          </cell>
          <cell r="AN56">
            <v>0</v>
          </cell>
          <cell r="AO56">
            <v>0</v>
          </cell>
          <cell r="AP56">
            <v>6</v>
          </cell>
          <cell r="AQ56">
            <v>6</v>
          </cell>
          <cell r="AR56">
            <v>0</v>
          </cell>
          <cell r="AS56">
            <v>0</v>
          </cell>
          <cell r="AT56">
            <v>0</v>
          </cell>
          <cell r="AU56">
            <v>72</v>
          </cell>
          <cell r="AV56">
            <v>0</v>
          </cell>
          <cell r="AW56">
            <v>6</v>
          </cell>
          <cell r="AX56">
            <v>0</v>
          </cell>
          <cell r="AY56">
            <v>0</v>
          </cell>
          <cell r="AZ56">
            <v>0</v>
          </cell>
          <cell r="BA56">
            <v>0</v>
          </cell>
        </row>
        <row r="57">
          <cell r="A57">
            <v>18001</v>
          </cell>
          <cell r="B57" t="str">
            <v>Good Sam Society Bethany</v>
          </cell>
          <cell r="C57">
            <v>2021</v>
          </cell>
          <cell r="D57">
            <v>44105</v>
          </cell>
          <cell r="E57" t="str">
            <v>Beginning Beds</v>
          </cell>
          <cell r="F57">
            <v>0</v>
          </cell>
          <cell r="G57">
            <v>106</v>
          </cell>
          <cell r="H57">
            <v>106</v>
          </cell>
          <cell r="I57">
            <v>0</v>
          </cell>
          <cell r="J57">
            <v>22</v>
          </cell>
          <cell r="K57">
            <v>22</v>
          </cell>
          <cell r="L57">
            <v>0</v>
          </cell>
          <cell r="M57">
            <v>128</v>
          </cell>
          <cell r="N57">
            <v>128</v>
          </cell>
          <cell r="O57">
            <v>0</v>
          </cell>
          <cell r="P57">
            <v>0</v>
          </cell>
          <cell r="Q57">
            <v>0</v>
          </cell>
          <cell r="R57">
            <v>0</v>
          </cell>
          <cell r="S57">
            <v>-18</v>
          </cell>
          <cell r="T57">
            <v>-18</v>
          </cell>
          <cell r="U57">
            <v>0</v>
          </cell>
          <cell r="V57">
            <v>-18</v>
          </cell>
          <cell r="W57">
            <v>-18</v>
          </cell>
          <cell r="X57">
            <v>0</v>
          </cell>
          <cell r="Y57">
            <v>106</v>
          </cell>
          <cell r="Z57">
            <v>106</v>
          </cell>
          <cell r="AA57">
            <v>0</v>
          </cell>
          <cell r="AB57">
            <v>4</v>
          </cell>
          <cell r="AC57">
            <v>4</v>
          </cell>
          <cell r="AD57">
            <v>0</v>
          </cell>
          <cell r="AE57">
            <v>110</v>
          </cell>
          <cell r="AF57">
            <v>110</v>
          </cell>
          <cell r="AG57">
            <v>38690</v>
          </cell>
          <cell r="AH57">
            <v>0</v>
          </cell>
          <cell r="AI57">
            <v>106</v>
          </cell>
          <cell r="AJ57">
            <v>0</v>
          </cell>
          <cell r="AK57">
            <v>0</v>
          </cell>
          <cell r="AL57">
            <v>106</v>
          </cell>
          <cell r="AM57">
            <v>0</v>
          </cell>
          <cell r="AN57">
            <v>0</v>
          </cell>
          <cell r="AO57">
            <v>0</v>
          </cell>
          <cell r="AP57">
            <v>4</v>
          </cell>
          <cell r="AQ57">
            <v>4</v>
          </cell>
          <cell r="AR57">
            <v>0</v>
          </cell>
          <cell r="AS57">
            <v>0</v>
          </cell>
          <cell r="AT57">
            <v>0</v>
          </cell>
          <cell r="AU57">
            <v>106</v>
          </cell>
          <cell r="AV57">
            <v>0</v>
          </cell>
          <cell r="AW57">
            <v>4</v>
          </cell>
          <cell r="AX57">
            <v>0</v>
          </cell>
          <cell r="AY57">
            <v>0</v>
          </cell>
          <cell r="AZ57">
            <v>0</v>
          </cell>
          <cell r="BA57">
            <v>0</v>
          </cell>
        </row>
        <row r="58">
          <cell r="A58">
            <v>18002</v>
          </cell>
          <cell r="B58" t="str">
            <v>Cuyuna Regional Medical Center</v>
          </cell>
          <cell r="C58">
            <v>2021</v>
          </cell>
          <cell r="D58">
            <v>44105</v>
          </cell>
          <cell r="E58" t="str">
            <v>Beginning Beds</v>
          </cell>
          <cell r="F58">
            <v>0</v>
          </cell>
          <cell r="G58">
            <v>69</v>
          </cell>
          <cell r="H58">
            <v>69</v>
          </cell>
          <cell r="I58">
            <v>0</v>
          </cell>
          <cell r="J58">
            <v>47</v>
          </cell>
          <cell r="K58">
            <v>47</v>
          </cell>
          <cell r="L58">
            <v>0</v>
          </cell>
          <cell r="M58">
            <v>116</v>
          </cell>
          <cell r="N58">
            <v>116</v>
          </cell>
          <cell r="O58">
            <v>0</v>
          </cell>
          <cell r="P58">
            <v>0</v>
          </cell>
          <cell r="Q58">
            <v>0</v>
          </cell>
          <cell r="R58">
            <v>0</v>
          </cell>
          <cell r="S58">
            <v>0</v>
          </cell>
          <cell r="T58">
            <v>0</v>
          </cell>
          <cell r="U58">
            <v>0</v>
          </cell>
          <cell r="V58">
            <v>0</v>
          </cell>
          <cell r="W58">
            <v>0</v>
          </cell>
          <cell r="X58">
            <v>0</v>
          </cell>
          <cell r="Y58">
            <v>69</v>
          </cell>
          <cell r="Z58">
            <v>69</v>
          </cell>
          <cell r="AA58">
            <v>0</v>
          </cell>
          <cell r="AB58">
            <v>47</v>
          </cell>
          <cell r="AC58">
            <v>47</v>
          </cell>
          <cell r="AD58">
            <v>0</v>
          </cell>
          <cell r="AE58">
            <v>116</v>
          </cell>
          <cell r="AF58">
            <v>116</v>
          </cell>
          <cell r="AG58">
            <v>25185</v>
          </cell>
          <cell r="AH58">
            <v>0</v>
          </cell>
          <cell r="AI58">
            <v>69</v>
          </cell>
          <cell r="AJ58">
            <v>0</v>
          </cell>
          <cell r="AK58">
            <v>0</v>
          </cell>
          <cell r="AL58">
            <v>69</v>
          </cell>
          <cell r="AM58">
            <v>0</v>
          </cell>
          <cell r="AN58">
            <v>0</v>
          </cell>
          <cell r="AO58">
            <v>0</v>
          </cell>
          <cell r="AP58">
            <v>47</v>
          </cell>
          <cell r="AQ58">
            <v>47</v>
          </cell>
          <cell r="AR58">
            <v>0</v>
          </cell>
          <cell r="AS58">
            <v>0</v>
          </cell>
          <cell r="AT58">
            <v>0</v>
          </cell>
          <cell r="AU58">
            <v>69</v>
          </cell>
          <cell r="AV58">
            <v>0</v>
          </cell>
          <cell r="AW58">
            <v>47</v>
          </cell>
          <cell r="AX58">
            <v>0</v>
          </cell>
          <cell r="AY58">
            <v>0</v>
          </cell>
          <cell r="AZ58">
            <v>0</v>
          </cell>
          <cell r="BA58">
            <v>0</v>
          </cell>
        </row>
        <row r="59">
          <cell r="A59">
            <v>18003</v>
          </cell>
          <cell r="B59" t="str">
            <v>Good Sam Society Woodland</v>
          </cell>
          <cell r="C59">
            <v>2021</v>
          </cell>
          <cell r="D59">
            <v>44105</v>
          </cell>
          <cell r="E59" t="str">
            <v>Beginning Beds</v>
          </cell>
          <cell r="F59">
            <v>0</v>
          </cell>
          <cell r="G59">
            <v>36</v>
          </cell>
          <cell r="H59">
            <v>36</v>
          </cell>
          <cell r="I59">
            <v>0</v>
          </cell>
          <cell r="J59">
            <v>6</v>
          </cell>
          <cell r="K59">
            <v>6</v>
          </cell>
          <cell r="L59">
            <v>0</v>
          </cell>
          <cell r="M59">
            <v>42</v>
          </cell>
          <cell r="N59">
            <v>42</v>
          </cell>
          <cell r="O59">
            <v>0</v>
          </cell>
          <cell r="P59">
            <v>0</v>
          </cell>
          <cell r="Q59">
            <v>0</v>
          </cell>
          <cell r="R59">
            <v>0</v>
          </cell>
          <cell r="S59">
            <v>0</v>
          </cell>
          <cell r="T59">
            <v>0</v>
          </cell>
          <cell r="U59">
            <v>0</v>
          </cell>
          <cell r="V59">
            <v>0</v>
          </cell>
          <cell r="W59">
            <v>0</v>
          </cell>
          <cell r="X59">
            <v>0</v>
          </cell>
          <cell r="Y59">
            <v>36</v>
          </cell>
          <cell r="Z59">
            <v>36</v>
          </cell>
          <cell r="AA59">
            <v>0</v>
          </cell>
          <cell r="AB59">
            <v>6</v>
          </cell>
          <cell r="AC59">
            <v>6</v>
          </cell>
          <cell r="AD59">
            <v>0</v>
          </cell>
          <cell r="AE59">
            <v>42</v>
          </cell>
          <cell r="AF59">
            <v>42</v>
          </cell>
          <cell r="AG59">
            <v>13140</v>
          </cell>
          <cell r="AH59">
            <v>0</v>
          </cell>
          <cell r="AI59">
            <v>36</v>
          </cell>
          <cell r="AJ59">
            <v>0</v>
          </cell>
          <cell r="AK59">
            <v>0</v>
          </cell>
          <cell r="AL59">
            <v>36</v>
          </cell>
          <cell r="AM59">
            <v>0</v>
          </cell>
          <cell r="AN59">
            <v>0</v>
          </cell>
          <cell r="AO59">
            <v>0</v>
          </cell>
          <cell r="AP59">
            <v>6</v>
          </cell>
          <cell r="AQ59">
            <v>6</v>
          </cell>
          <cell r="AR59">
            <v>0</v>
          </cell>
          <cell r="AS59">
            <v>0</v>
          </cell>
          <cell r="AT59">
            <v>0</v>
          </cell>
          <cell r="AU59">
            <v>36</v>
          </cell>
          <cell r="AV59">
            <v>0</v>
          </cell>
          <cell r="AW59">
            <v>6</v>
          </cell>
          <cell r="AX59">
            <v>0</v>
          </cell>
          <cell r="AY59">
            <v>0</v>
          </cell>
          <cell r="AZ59">
            <v>0</v>
          </cell>
          <cell r="BA59">
            <v>0</v>
          </cell>
        </row>
        <row r="60">
          <cell r="A60">
            <v>19001</v>
          </cell>
          <cell r="B60" t="str">
            <v>Ebenezer Ridges Geriatric CC</v>
          </cell>
          <cell r="C60">
            <v>2021</v>
          </cell>
          <cell r="D60">
            <v>44105</v>
          </cell>
          <cell r="E60" t="str">
            <v>Beginning Beds</v>
          </cell>
          <cell r="F60">
            <v>0</v>
          </cell>
          <cell r="G60">
            <v>114</v>
          </cell>
          <cell r="H60">
            <v>114</v>
          </cell>
          <cell r="I60">
            <v>0</v>
          </cell>
          <cell r="J60">
            <v>0</v>
          </cell>
          <cell r="K60">
            <v>0</v>
          </cell>
          <cell r="L60">
            <v>0</v>
          </cell>
          <cell r="M60">
            <v>114</v>
          </cell>
          <cell r="N60">
            <v>114</v>
          </cell>
          <cell r="O60">
            <v>0</v>
          </cell>
          <cell r="P60">
            <v>0</v>
          </cell>
          <cell r="Q60">
            <v>0</v>
          </cell>
          <cell r="R60">
            <v>0</v>
          </cell>
          <cell r="S60">
            <v>0</v>
          </cell>
          <cell r="T60">
            <v>0</v>
          </cell>
          <cell r="U60">
            <v>0</v>
          </cell>
          <cell r="V60">
            <v>0</v>
          </cell>
          <cell r="W60">
            <v>0</v>
          </cell>
          <cell r="X60">
            <v>0</v>
          </cell>
          <cell r="Y60">
            <v>114</v>
          </cell>
          <cell r="Z60">
            <v>114</v>
          </cell>
          <cell r="AA60">
            <v>0</v>
          </cell>
          <cell r="AB60">
            <v>0</v>
          </cell>
          <cell r="AC60">
            <v>0</v>
          </cell>
          <cell r="AD60">
            <v>0</v>
          </cell>
          <cell r="AE60">
            <v>114</v>
          </cell>
          <cell r="AF60">
            <v>114</v>
          </cell>
          <cell r="AG60">
            <v>41610</v>
          </cell>
          <cell r="AH60">
            <v>0</v>
          </cell>
          <cell r="AI60">
            <v>114</v>
          </cell>
          <cell r="AJ60">
            <v>0</v>
          </cell>
          <cell r="AK60">
            <v>0</v>
          </cell>
          <cell r="AL60">
            <v>114</v>
          </cell>
          <cell r="AM60">
            <v>0</v>
          </cell>
          <cell r="AN60">
            <v>0</v>
          </cell>
          <cell r="AO60">
            <v>0</v>
          </cell>
          <cell r="AP60">
            <v>0</v>
          </cell>
          <cell r="AQ60">
            <v>0</v>
          </cell>
          <cell r="AR60">
            <v>0</v>
          </cell>
          <cell r="AS60">
            <v>0</v>
          </cell>
          <cell r="AT60">
            <v>0</v>
          </cell>
          <cell r="AU60">
            <v>114</v>
          </cell>
          <cell r="AV60">
            <v>0</v>
          </cell>
          <cell r="AW60">
            <v>0</v>
          </cell>
          <cell r="AX60">
            <v>0</v>
          </cell>
          <cell r="AY60">
            <v>0</v>
          </cell>
          <cell r="AZ60">
            <v>0</v>
          </cell>
          <cell r="BA60">
            <v>0</v>
          </cell>
        </row>
        <row r="61">
          <cell r="A61">
            <v>19002</v>
          </cell>
          <cell r="B61" t="str">
            <v>Southview Acres Hlth Care Ctr</v>
          </cell>
          <cell r="C61">
            <v>2021</v>
          </cell>
          <cell r="D61">
            <v>44105</v>
          </cell>
          <cell r="E61" t="str">
            <v>Beginning Beds</v>
          </cell>
          <cell r="F61">
            <v>0</v>
          </cell>
          <cell r="G61">
            <v>231</v>
          </cell>
          <cell r="H61">
            <v>231</v>
          </cell>
          <cell r="I61">
            <v>0</v>
          </cell>
          <cell r="J61">
            <v>26</v>
          </cell>
          <cell r="K61">
            <v>26</v>
          </cell>
          <cell r="L61">
            <v>0</v>
          </cell>
          <cell r="M61">
            <v>257</v>
          </cell>
          <cell r="N61">
            <v>257</v>
          </cell>
          <cell r="O61">
            <v>0</v>
          </cell>
          <cell r="P61">
            <v>0</v>
          </cell>
          <cell r="Q61">
            <v>0</v>
          </cell>
          <cell r="R61">
            <v>0</v>
          </cell>
          <cell r="S61">
            <v>-13</v>
          </cell>
          <cell r="T61">
            <v>-13</v>
          </cell>
          <cell r="U61">
            <v>0</v>
          </cell>
          <cell r="V61">
            <v>-13</v>
          </cell>
          <cell r="W61">
            <v>-13</v>
          </cell>
          <cell r="X61">
            <v>0</v>
          </cell>
          <cell r="Y61">
            <v>231</v>
          </cell>
          <cell r="Z61">
            <v>231</v>
          </cell>
          <cell r="AA61">
            <v>0</v>
          </cell>
          <cell r="AB61">
            <v>13</v>
          </cell>
          <cell r="AC61">
            <v>13</v>
          </cell>
          <cell r="AD61">
            <v>0</v>
          </cell>
          <cell r="AE61">
            <v>244</v>
          </cell>
          <cell r="AF61">
            <v>244</v>
          </cell>
          <cell r="AG61">
            <v>84315</v>
          </cell>
          <cell r="AH61">
            <v>0</v>
          </cell>
          <cell r="AI61">
            <v>231</v>
          </cell>
          <cell r="AJ61">
            <v>0</v>
          </cell>
          <cell r="AK61">
            <v>0</v>
          </cell>
          <cell r="AL61">
            <v>231</v>
          </cell>
          <cell r="AM61">
            <v>0</v>
          </cell>
          <cell r="AN61">
            <v>0</v>
          </cell>
          <cell r="AO61">
            <v>0</v>
          </cell>
          <cell r="AP61">
            <v>13</v>
          </cell>
          <cell r="AQ61">
            <v>13</v>
          </cell>
          <cell r="AR61">
            <v>0</v>
          </cell>
          <cell r="AS61">
            <v>0</v>
          </cell>
          <cell r="AT61">
            <v>0</v>
          </cell>
          <cell r="AU61">
            <v>231</v>
          </cell>
          <cell r="AV61">
            <v>0</v>
          </cell>
          <cell r="AW61">
            <v>13</v>
          </cell>
          <cell r="AX61">
            <v>0</v>
          </cell>
          <cell r="AY61">
            <v>0</v>
          </cell>
          <cell r="AZ61">
            <v>0</v>
          </cell>
          <cell r="BA61">
            <v>0</v>
          </cell>
        </row>
        <row r="62">
          <cell r="A62">
            <v>19003</v>
          </cell>
          <cell r="B62" t="str">
            <v>Trinity Care Center</v>
          </cell>
          <cell r="C62">
            <v>2021</v>
          </cell>
          <cell r="D62">
            <v>44105</v>
          </cell>
          <cell r="E62" t="str">
            <v>Beginning Beds</v>
          </cell>
          <cell r="F62">
            <v>0</v>
          </cell>
          <cell r="G62">
            <v>84</v>
          </cell>
          <cell r="H62">
            <v>84</v>
          </cell>
          <cell r="I62">
            <v>0</v>
          </cell>
          <cell r="J62">
            <v>6</v>
          </cell>
          <cell r="K62">
            <v>6</v>
          </cell>
          <cell r="L62">
            <v>0</v>
          </cell>
          <cell r="M62">
            <v>90</v>
          </cell>
          <cell r="N62">
            <v>90</v>
          </cell>
          <cell r="O62">
            <v>0</v>
          </cell>
          <cell r="P62">
            <v>0</v>
          </cell>
          <cell r="Q62">
            <v>0</v>
          </cell>
          <cell r="R62">
            <v>0</v>
          </cell>
          <cell r="S62">
            <v>0</v>
          </cell>
          <cell r="T62">
            <v>0</v>
          </cell>
          <cell r="U62">
            <v>0</v>
          </cell>
          <cell r="V62">
            <v>0</v>
          </cell>
          <cell r="W62">
            <v>0</v>
          </cell>
          <cell r="X62">
            <v>0</v>
          </cell>
          <cell r="Y62">
            <v>84</v>
          </cell>
          <cell r="Z62">
            <v>84</v>
          </cell>
          <cell r="AA62">
            <v>0</v>
          </cell>
          <cell r="AB62">
            <v>6</v>
          </cell>
          <cell r="AC62">
            <v>6</v>
          </cell>
          <cell r="AD62">
            <v>0</v>
          </cell>
          <cell r="AE62">
            <v>90</v>
          </cell>
          <cell r="AF62">
            <v>90</v>
          </cell>
          <cell r="AG62">
            <v>30660</v>
          </cell>
          <cell r="AH62">
            <v>0</v>
          </cell>
          <cell r="AI62">
            <v>84</v>
          </cell>
          <cell r="AJ62">
            <v>0</v>
          </cell>
          <cell r="AK62">
            <v>0</v>
          </cell>
          <cell r="AL62">
            <v>84</v>
          </cell>
          <cell r="AM62">
            <v>0</v>
          </cell>
          <cell r="AN62">
            <v>0</v>
          </cell>
          <cell r="AO62">
            <v>0</v>
          </cell>
          <cell r="AP62">
            <v>6</v>
          </cell>
          <cell r="AQ62">
            <v>6</v>
          </cell>
          <cell r="AR62">
            <v>0</v>
          </cell>
          <cell r="AS62">
            <v>0</v>
          </cell>
          <cell r="AT62">
            <v>0</v>
          </cell>
          <cell r="AU62">
            <v>84</v>
          </cell>
          <cell r="AV62">
            <v>0</v>
          </cell>
          <cell r="AW62">
            <v>6</v>
          </cell>
          <cell r="AX62">
            <v>0</v>
          </cell>
          <cell r="AY62">
            <v>0</v>
          </cell>
          <cell r="AZ62">
            <v>0</v>
          </cell>
          <cell r="BA62">
            <v>0</v>
          </cell>
        </row>
        <row r="63">
          <cell r="A63">
            <v>19005</v>
          </cell>
          <cell r="B63" t="str">
            <v>Woodlyn Heights Healthcare Ctr</v>
          </cell>
          <cell r="C63">
            <v>2021</v>
          </cell>
          <cell r="D63">
            <v>44105</v>
          </cell>
          <cell r="E63" t="str">
            <v>Beginning Beds</v>
          </cell>
          <cell r="F63">
            <v>0</v>
          </cell>
          <cell r="G63">
            <v>79</v>
          </cell>
          <cell r="H63">
            <v>79</v>
          </cell>
          <cell r="I63">
            <v>0</v>
          </cell>
          <cell r="J63">
            <v>0</v>
          </cell>
          <cell r="K63">
            <v>0</v>
          </cell>
          <cell r="L63">
            <v>0</v>
          </cell>
          <cell r="M63">
            <v>79</v>
          </cell>
          <cell r="N63">
            <v>79</v>
          </cell>
          <cell r="O63">
            <v>0</v>
          </cell>
          <cell r="P63">
            <v>0</v>
          </cell>
          <cell r="Q63">
            <v>0</v>
          </cell>
          <cell r="R63">
            <v>0</v>
          </cell>
          <cell r="S63">
            <v>0</v>
          </cell>
          <cell r="T63">
            <v>0</v>
          </cell>
          <cell r="U63">
            <v>0</v>
          </cell>
          <cell r="V63">
            <v>0</v>
          </cell>
          <cell r="W63">
            <v>0</v>
          </cell>
          <cell r="X63">
            <v>0</v>
          </cell>
          <cell r="Y63">
            <v>79</v>
          </cell>
          <cell r="Z63">
            <v>79</v>
          </cell>
          <cell r="AA63">
            <v>0</v>
          </cell>
          <cell r="AB63">
            <v>0</v>
          </cell>
          <cell r="AC63">
            <v>0</v>
          </cell>
          <cell r="AD63">
            <v>0</v>
          </cell>
          <cell r="AE63">
            <v>79</v>
          </cell>
          <cell r="AF63">
            <v>79</v>
          </cell>
          <cell r="AG63">
            <v>28835</v>
          </cell>
          <cell r="AH63">
            <v>0</v>
          </cell>
          <cell r="AI63">
            <v>79</v>
          </cell>
          <cell r="AJ63">
            <v>0</v>
          </cell>
          <cell r="AK63">
            <v>0</v>
          </cell>
          <cell r="AL63">
            <v>79</v>
          </cell>
          <cell r="AM63">
            <v>0</v>
          </cell>
          <cell r="AN63">
            <v>0</v>
          </cell>
          <cell r="AO63">
            <v>0</v>
          </cell>
          <cell r="AP63">
            <v>0</v>
          </cell>
          <cell r="AQ63">
            <v>0</v>
          </cell>
          <cell r="AR63">
            <v>0</v>
          </cell>
          <cell r="AS63">
            <v>0</v>
          </cell>
          <cell r="AT63">
            <v>0</v>
          </cell>
          <cell r="AU63">
            <v>79</v>
          </cell>
          <cell r="AV63">
            <v>0</v>
          </cell>
          <cell r="AW63">
            <v>0</v>
          </cell>
          <cell r="AX63">
            <v>0</v>
          </cell>
          <cell r="AY63">
            <v>0</v>
          </cell>
          <cell r="AZ63">
            <v>0</v>
          </cell>
          <cell r="BA63">
            <v>0</v>
          </cell>
        </row>
        <row r="64">
          <cell r="A64">
            <v>19007</v>
          </cell>
          <cell r="B64" t="str">
            <v>Augustana HCC Of Apple Valley</v>
          </cell>
          <cell r="C64">
            <v>2021</v>
          </cell>
          <cell r="D64">
            <v>44105</v>
          </cell>
          <cell r="E64" t="str">
            <v>Beginning Beds</v>
          </cell>
          <cell r="F64">
            <v>0</v>
          </cell>
          <cell r="G64">
            <v>178</v>
          </cell>
          <cell r="H64">
            <v>178</v>
          </cell>
          <cell r="I64">
            <v>0</v>
          </cell>
          <cell r="J64">
            <v>0</v>
          </cell>
          <cell r="K64">
            <v>0</v>
          </cell>
          <cell r="L64">
            <v>0</v>
          </cell>
          <cell r="M64">
            <v>178</v>
          </cell>
          <cell r="N64">
            <v>178</v>
          </cell>
          <cell r="O64">
            <v>0</v>
          </cell>
          <cell r="P64">
            <v>0</v>
          </cell>
          <cell r="Q64">
            <v>0</v>
          </cell>
          <cell r="R64">
            <v>0</v>
          </cell>
          <cell r="S64">
            <v>0</v>
          </cell>
          <cell r="T64">
            <v>0</v>
          </cell>
          <cell r="U64">
            <v>0</v>
          </cell>
          <cell r="V64">
            <v>0</v>
          </cell>
          <cell r="W64">
            <v>0</v>
          </cell>
          <cell r="X64">
            <v>0</v>
          </cell>
          <cell r="Y64">
            <v>178</v>
          </cell>
          <cell r="Z64">
            <v>178</v>
          </cell>
          <cell r="AA64">
            <v>0</v>
          </cell>
          <cell r="AB64">
            <v>0</v>
          </cell>
          <cell r="AC64">
            <v>0</v>
          </cell>
          <cell r="AD64">
            <v>0</v>
          </cell>
          <cell r="AE64">
            <v>178</v>
          </cell>
          <cell r="AF64">
            <v>178</v>
          </cell>
          <cell r="AG64">
            <v>64970</v>
          </cell>
          <cell r="AH64">
            <v>0</v>
          </cell>
          <cell r="AI64">
            <v>178</v>
          </cell>
          <cell r="AJ64">
            <v>0</v>
          </cell>
          <cell r="AK64">
            <v>0</v>
          </cell>
          <cell r="AL64">
            <v>178</v>
          </cell>
          <cell r="AM64">
            <v>0</v>
          </cell>
          <cell r="AN64">
            <v>0</v>
          </cell>
          <cell r="AO64">
            <v>0</v>
          </cell>
          <cell r="AP64">
            <v>0</v>
          </cell>
          <cell r="AQ64">
            <v>0</v>
          </cell>
          <cell r="AR64">
            <v>0</v>
          </cell>
          <cell r="AS64">
            <v>0</v>
          </cell>
          <cell r="AT64">
            <v>0</v>
          </cell>
          <cell r="AU64">
            <v>178</v>
          </cell>
          <cell r="AV64">
            <v>0</v>
          </cell>
          <cell r="AW64">
            <v>0</v>
          </cell>
          <cell r="AX64">
            <v>0</v>
          </cell>
          <cell r="AY64">
            <v>0</v>
          </cell>
          <cell r="AZ64">
            <v>0</v>
          </cell>
          <cell r="BA64">
            <v>0</v>
          </cell>
        </row>
        <row r="65">
          <cell r="A65">
            <v>19008</v>
          </cell>
          <cell r="B65" t="str">
            <v>Regina Senior Living</v>
          </cell>
          <cell r="C65">
            <v>2021</v>
          </cell>
          <cell r="D65">
            <v>44105</v>
          </cell>
          <cell r="E65" t="str">
            <v>Beginning Beds</v>
          </cell>
          <cell r="F65">
            <v>0</v>
          </cell>
          <cell r="G65">
            <v>57</v>
          </cell>
          <cell r="H65">
            <v>57</v>
          </cell>
          <cell r="I65">
            <v>0</v>
          </cell>
          <cell r="J65">
            <v>4</v>
          </cell>
          <cell r="K65">
            <v>4</v>
          </cell>
          <cell r="L65">
            <v>0</v>
          </cell>
          <cell r="M65">
            <v>61</v>
          </cell>
          <cell r="N65">
            <v>61</v>
          </cell>
          <cell r="O65">
            <v>0</v>
          </cell>
          <cell r="P65">
            <v>0</v>
          </cell>
          <cell r="Q65">
            <v>0</v>
          </cell>
          <cell r="R65">
            <v>0</v>
          </cell>
          <cell r="S65">
            <v>0</v>
          </cell>
          <cell r="T65">
            <v>0</v>
          </cell>
          <cell r="U65">
            <v>0</v>
          </cell>
          <cell r="V65">
            <v>0</v>
          </cell>
          <cell r="W65">
            <v>0</v>
          </cell>
          <cell r="X65">
            <v>0</v>
          </cell>
          <cell r="Y65">
            <v>57</v>
          </cell>
          <cell r="Z65">
            <v>57</v>
          </cell>
          <cell r="AA65">
            <v>0</v>
          </cell>
          <cell r="AB65">
            <v>4</v>
          </cell>
          <cell r="AC65">
            <v>4</v>
          </cell>
          <cell r="AD65">
            <v>0</v>
          </cell>
          <cell r="AE65">
            <v>61</v>
          </cell>
          <cell r="AF65">
            <v>61</v>
          </cell>
          <cell r="AG65">
            <v>20805</v>
          </cell>
          <cell r="AH65">
            <v>0</v>
          </cell>
          <cell r="AI65">
            <v>57</v>
          </cell>
          <cell r="AJ65">
            <v>0</v>
          </cell>
          <cell r="AK65">
            <v>0</v>
          </cell>
          <cell r="AL65">
            <v>57</v>
          </cell>
          <cell r="AM65">
            <v>0</v>
          </cell>
          <cell r="AN65">
            <v>0</v>
          </cell>
          <cell r="AO65">
            <v>0</v>
          </cell>
          <cell r="AP65">
            <v>4</v>
          </cell>
          <cell r="AQ65">
            <v>4</v>
          </cell>
          <cell r="AR65">
            <v>0</v>
          </cell>
          <cell r="AS65">
            <v>0</v>
          </cell>
          <cell r="AT65">
            <v>0</v>
          </cell>
          <cell r="AU65">
            <v>57</v>
          </cell>
          <cell r="AV65">
            <v>0</v>
          </cell>
          <cell r="AW65">
            <v>4</v>
          </cell>
          <cell r="AX65">
            <v>0</v>
          </cell>
          <cell r="AY65">
            <v>0</v>
          </cell>
          <cell r="AZ65">
            <v>0</v>
          </cell>
          <cell r="BA65">
            <v>0</v>
          </cell>
        </row>
        <row r="66">
          <cell r="A66">
            <v>19009</v>
          </cell>
          <cell r="B66" t="str">
            <v>Good Sam Society Inver Gr Hgts</v>
          </cell>
          <cell r="C66">
            <v>2021</v>
          </cell>
          <cell r="D66">
            <v>44105</v>
          </cell>
          <cell r="E66" t="str">
            <v>Beginning Beds</v>
          </cell>
          <cell r="F66">
            <v>0</v>
          </cell>
          <cell r="G66">
            <v>46</v>
          </cell>
          <cell r="H66">
            <v>46</v>
          </cell>
          <cell r="I66">
            <v>0</v>
          </cell>
          <cell r="J66">
            <v>6</v>
          </cell>
          <cell r="K66">
            <v>6</v>
          </cell>
          <cell r="L66">
            <v>0</v>
          </cell>
          <cell r="M66">
            <v>52</v>
          </cell>
          <cell r="N66">
            <v>52</v>
          </cell>
          <cell r="O66">
            <v>0</v>
          </cell>
          <cell r="P66">
            <v>0</v>
          </cell>
          <cell r="Q66">
            <v>0</v>
          </cell>
          <cell r="R66">
            <v>0</v>
          </cell>
          <cell r="S66">
            <v>-6</v>
          </cell>
          <cell r="T66">
            <v>-6</v>
          </cell>
          <cell r="U66">
            <v>0</v>
          </cell>
          <cell r="V66">
            <v>-6</v>
          </cell>
          <cell r="W66">
            <v>-6</v>
          </cell>
          <cell r="X66">
            <v>0</v>
          </cell>
          <cell r="Y66">
            <v>46</v>
          </cell>
          <cell r="Z66">
            <v>46</v>
          </cell>
          <cell r="AA66">
            <v>0</v>
          </cell>
          <cell r="AB66">
            <v>0</v>
          </cell>
          <cell r="AC66">
            <v>0</v>
          </cell>
          <cell r="AD66">
            <v>0</v>
          </cell>
          <cell r="AE66">
            <v>46</v>
          </cell>
          <cell r="AF66">
            <v>46</v>
          </cell>
          <cell r="AG66">
            <v>16790</v>
          </cell>
          <cell r="AH66">
            <v>0</v>
          </cell>
          <cell r="AI66">
            <v>46</v>
          </cell>
          <cell r="AJ66">
            <v>0</v>
          </cell>
          <cell r="AK66">
            <v>0</v>
          </cell>
          <cell r="AL66">
            <v>46</v>
          </cell>
          <cell r="AM66">
            <v>0</v>
          </cell>
          <cell r="AN66">
            <v>0</v>
          </cell>
          <cell r="AO66">
            <v>0</v>
          </cell>
          <cell r="AP66">
            <v>0</v>
          </cell>
          <cell r="AQ66">
            <v>0</v>
          </cell>
          <cell r="AR66">
            <v>0</v>
          </cell>
          <cell r="AS66">
            <v>0</v>
          </cell>
          <cell r="AT66">
            <v>0</v>
          </cell>
          <cell r="AU66">
            <v>46</v>
          </cell>
          <cell r="AV66">
            <v>0</v>
          </cell>
          <cell r="AW66">
            <v>0</v>
          </cell>
          <cell r="AX66">
            <v>0</v>
          </cell>
          <cell r="AY66">
            <v>0</v>
          </cell>
          <cell r="AZ66">
            <v>0</v>
          </cell>
          <cell r="BA66">
            <v>0</v>
          </cell>
        </row>
        <row r="67">
          <cell r="A67">
            <v>19010</v>
          </cell>
          <cell r="B67" t="str">
            <v>Augustana HCC Of Hastings</v>
          </cell>
          <cell r="C67">
            <v>2021</v>
          </cell>
          <cell r="D67">
            <v>44105</v>
          </cell>
          <cell r="E67" t="str">
            <v>Beginning Beds</v>
          </cell>
          <cell r="F67">
            <v>0</v>
          </cell>
          <cell r="G67">
            <v>80</v>
          </cell>
          <cell r="H67">
            <v>80</v>
          </cell>
          <cell r="I67">
            <v>0</v>
          </cell>
          <cell r="J67">
            <v>11</v>
          </cell>
          <cell r="K67">
            <v>11</v>
          </cell>
          <cell r="L67">
            <v>0</v>
          </cell>
          <cell r="M67">
            <v>91</v>
          </cell>
          <cell r="N67">
            <v>91</v>
          </cell>
          <cell r="O67">
            <v>0</v>
          </cell>
          <cell r="P67">
            <v>0</v>
          </cell>
          <cell r="Q67">
            <v>0</v>
          </cell>
          <cell r="R67">
            <v>0</v>
          </cell>
          <cell r="S67">
            <v>0</v>
          </cell>
          <cell r="T67">
            <v>0</v>
          </cell>
          <cell r="U67">
            <v>0</v>
          </cell>
          <cell r="V67">
            <v>0</v>
          </cell>
          <cell r="W67">
            <v>0</v>
          </cell>
          <cell r="X67">
            <v>0</v>
          </cell>
          <cell r="Y67">
            <v>80</v>
          </cell>
          <cell r="Z67">
            <v>80</v>
          </cell>
          <cell r="AA67">
            <v>0</v>
          </cell>
          <cell r="AB67">
            <v>11</v>
          </cell>
          <cell r="AC67">
            <v>11</v>
          </cell>
          <cell r="AD67">
            <v>0</v>
          </cell>
          <cell r="AE67">
            <v>91</v>
          </cell>
          <cell r="AF67">
            <v>91</v>
          </cell>
          <cell r="AG67">
            <v>29200</v>
          </cell>
          <cell r="AH67">
            <v>0</v>
          </cell>
          <cell r="AI67">
            <v>80</v>
          </cell>
          <cell r="AJ67">
            <v>0</v>
          </cell>
          <cell r="AK67">
            <v>0</v>
          </cell>
          <cell r="AL67">
            <v>80</v>
          </cell>
          <cell r="AM67">
            <v>0</v>
          </cell>
          <cell r="AN67">
            <v>0</v>
          </cell>
          <cell r="AO67">
            <v>0</v>
          </cell>
          <cell r="AP67">
            <v>11</v>
          </cell>
          <cell r="AQ67">
            <v>11</v>
          </cell>
          <cell r="AR67">
            <v>0</v>
          </cell>
          <cell r="AS67">
            <v>0</v>
          </cell>
          <cell r="AT67">
            <v>0</v>
          </cell>
          <cell r="AU67">
            <v>72</v>
          </cell>
          <cell r="AV67">
            <v>0</v>
          </cell>
          <cell r="AW67">
            <v>19</v>
          </cell>
          <cell r="AX67">
            <v>0</v>
          </cell>
          <cell r="AY67">
            <v>8</v>
          </cell>
          <cell r="AZ67">
            <v>0</v>
          </cell>
          <cell r="BA67">
            <v>-8</v>
          </cell>
          <cell r="BB67" t="str">
            <v>Put on layaway 6/7/2021 - no notice from Ron D yet</v>
          </cell>
        </row>
        <row r="68">
          <cell r="A68">
            <v>19011</v>
          </cell>
          <cell r="B68" t="str">
            <v>Northfield City Hospital &amp; Nsg</v>
          </cell>
          <cell r="C68">
            <v>2021</v>
          </cell>
          <cell r="D68">
            <v>44105</v>
          </cell>
          <cell r="E68" t="str">
            <v>Beginning Beds</v>
          </cell>
          <cell r="F68">
            <v>0</v>
          </cell>
          <cell r="G68">
            <v>40</v>
          </cell>
          <cell r="H68">
            <v>40</v>
          </cell>
          <cell r="I68">
            <v>0</v>
          </cell>
          <cell r="J68">
            <v>0</v>
          </cell>
          <cell r="K68">
            <v>0</v>
          </cell>
          <cell r="L68">
            <v>0</v>
          </cell>
          <cell r="M68">
            <v>40</v>
          </cell>
          <cell r="N68">
            <v>40</v>
          </cell>
          <cell r="O68">
            <v>0</v>
          </cell>
          <cell r="P68">
            <v>0</v>
          </cell>
          <cell r="Q68">
            <v>0</v>
          </cell>
          <cell r="R68">
            <v>0</v>
          </cell>
          <cell r="S68">
            <v>0</v>
          </cell>
          <cell r="T68">
            <v>0</v>
          </cell>
          <cell r="U68">
            <v>0</v>
          </cell>
          <cell r="V68">
            <v>0</v>
          </cell>
          <cell r="W68">
            <v>0</v>
          </cell>
          <cell r="X68">
            <v>0</v>
          </cell>
          <cell r="Y68">
            <v>40</v>
          </cell>
          <cell r="Z68">
            <v>40</v>
          </cell>
          <cell r="AA68">
            <v>0</v>
          </cell>
          <cell r="AB68">
            <v>0</v>
          </cell>
          <cell r="AC68">
            <v>0</v>
          </cell>
          <cell r="AD68">
            <v>0</v>
          </cell>
          <cell r="AE68">
            <v>40</v>
          </cell>
          <cell r="AF68">
            <v>40</v>
          </cell>
          <cell r="AG68">
            <v>14600</v>
          </cell>
          <cell r="AH68">
            <v>0</v>
          </cell>
          <cell r="AI68">
            <v>40</v>
          </cell>
          <cell r="AJ68">
            <v>0</v>
          </cell>
          <cell r="AK68">
            <v>0</v>
          </cell>
          <cell r="AL68">
            <v>40</v>
          </cell>
          <cell r="AM68">
            <v>0</v>
          </cell>
          <cell r="AN68">
            <v>0</v>
          </cell>
          <cell r="AO68">
            <v>0</v>
          </cell>
          <cell r="AP68">
            <v>0</v>
          </cell>
          <cell r="AQ68">
            <v>0</v>
          </cell>
          <cell r="AR68">
            <v>0</v>
          </cell>
          <cell r="AS68">
            <v>0</v>
          </cell>
          <cell r="AT68">
            <v>0</v>
          </cell>
          <cell r="AU68">
            <v>40</v>
          </cell>
          <cell r="AV68">
            <v>0</v>
          </cell>
          <cell r="AW68">
            <v>0</v>
          </cell>
          <cell r="AX68">
            <v>0</v>
          </cell>
          <cell r="AY68">
            <v>0</v>
          </cell>
          <cell r="AZ68">
            <v>0</v>
          </cell>
          <cell r="BA68">
            <v>0</v>
          </cell>
        </row>
        <row r="69">
          <cell r="A69">
            <v>20001</v>
          </cell>
          <cell r="B69" t="str">
            <v>Fairview Care Center</v>
          </cell>
          <cell r="C69">
            <v>2021</v>
          </cell>
          <cell r="D69">
            <v>44105</v>
          </cell>
          <cell r="E69" t="str">
            <v>Beginning Beds</v>
          </cell>
          <cell r="F69">
            <v>0</v>
          </cell>
          <cell r="G69">
            <v>55</v>
          </cell>
          <cell r="H69">
            <v>55</v>
          </cell>
          <cell r="I69">
            <v>0</v>
          </cell>
          <cell r="J69">
            <v>0</v>
          </cell>
          <cell r="K69">
            <v>0</v>
          </cell>
          <cell r="L69">
            <v>0</v>
          </cell>
          <cell r="M69">
            <v>55</v>
          </cell>
          <cell r="N69">
            <v>55</v>
          </cell>
          <cell r="O69">
            <v>0</v>
          </cell>
          <cell r="P69">
            <v>0</v>
          </cell>
          <cell r="Q69">
            <v>0</v>
          </cell>
          <cell r="R69">
            <v>0</v>
          </cell>
          <cell r="S69">
            <v>0</v>
          </cell>
          <cell r="T69">
            <v>0</v>
          </cell>
          <cell r="U69">
            <v>0</v>
          </cell>
          <cell r="V69">
            <v>0</v>
          </cell>
          <cell r="W69">
            <v>0</v>
          </cell>
          <cell r="X69">
            <v>0</v>
          </cell>
          <cell r="Y69">
            <v>55</v>
          </cell>
          <cell r="Z69">
            <v>55</v>
          </cell>
          <cell r="AA69">
            <v>0</v>
          </cell>
          <cell r="AB69">
            <v>0</v>
          </cell>
          <cell r="AC69">
            <v>0</v>
          </cell>
          <cell r="AD69">
            <v>0</v>
          </cell>
          <cell r="AE69">
            <v>55</v>
          </cell>
          <cell r="AF69">
            <v>55</v>
          </cell>
          <cell r="AG69">
            <v>20075</v>
          </cell>
          <cell r="AH69">
            <v>0</v>
          </cell>
          <cell r="AI69">
            <v>55</v>
          </cell>
          <cell r="AJ69">
            <v>0</v>
          </cell>
          <cell r="AK69">
            <v>0</v>
          </cell>
          <cell r="AL69">
            <v>55</v>
          </cell>
          <cell r="AM69">
            <v>0</v>
          </cell>
          <cell r="AN69">
            <v>0</v>
          </cell>
          <cell r="AO69">
            <v>0</v>
          </cell>
          <cell r="AP69">
            <v>0</v>
          </cell>
          <cell r="AQ69">
            <v>0</v>
          </cell>
          <cell r="AR69">
            <v>0</v>
          </cell>
          <cell r="AS69">
            <v>0</v>
          </cell>
          <cell r="AT69">
            <v>0</v>
          </cell>
          <cell r="AU69">
            <v>55</v>
          </cell>
          <cell r="AV69">
            <v>0</v>
          </cell>
          <cell r="AW69">
            <v>0</v>
          </cell>
          <cell r="AX69">
            <v>0</v>
          </cell>
          <cell r="AY69">
            <v>0</v>
          </cell>
          <cell r="AZ69">
            <v>0</v>
          </cell>
          <cell r="BA69">
            <v>0</v>
          </cell>
        </row>
        <row r="70">
          <cell r="A70">
            <v>20002</v>
          </cell>
          <cell r="B70" t="str">
            <v>Field Crest Care Center</v>
          </cell>
          <cell r="C70">
            <v>2021</v>
          </cell>
          <cell r="D70">
            <v>44105</v>
          </cell>
          <cell r="E70" t="str">
            <v>Beginning Beds</v>
          </cell>
          <cell r="F70">
            <v>0</v>
          </cell>
          <cell r="G70">
            <v>45</v>
          </cell>
          <cell r="H70">
            <v>45</v>
          </cell>
          <cell r="I70">
            <v>0</v>
          </cell>
          <cell r="J70">
            <v>6</v>
          </cell>
          <cell r="K70">
            <v>6</v>
          </cell>
          <cell r="L70">
            <v>0</v>
          </cell>
          <cell r="M70">
            <v>51</v>
          </cell>
          <cell r="N70">
            <v>51</v>
          </cell>
          <cell r="O70">
            <v>0</v>
          </cell>
          <cell r="P70">
            <v>0</v>
          </cell>
          <cell r="Q70">
            <v>0</v>
          </cell>
          <cell r="R70">
            <v>0</v>
          </cell>
          <cell r="S70">
            <v>0</v>
          </cell>
          <cell r="T70">
            <v>0</v>
          </cell>
          <cell r="U70">
            <v>0</v>
          </cell>
          <cell r="V70">
            <v>0</v>
          </cell>
          <cell r="W70">
            <v>0</v>
          </cell>
          <cell r="X70">
            <v>0</v>
          </cell>
          <cell r="Y70">
            <v>45</v>
          </cell>
          <cell r="Z70">
            <v>45</v>
          </cell>
          <cell r="AA70">
            <v>0</v>
          </cell>
          <cell r="AB70">
            <v>6</v>
          </cell>
          <cell r="AC70">
            <v>6</v>
          </cell>
          <cell r="AD70">
            <v>0</v>
          </cell>
          <cell r="AE70">
            <v>51</v>
          </cell>
          <cell r="AF70">
            <v>51</v>
          </cell>
          <cell r="AG70">
            <v>16425</v>
          </cell>
          <cell r="AH70">
            <v>0</v>
          </cell>
          <cell r="AI70">
            <v>45</v>
          </cell>
          <cell r="AJ70">
            <v>0</v>
          </cell>
          <cell r="AK70">
            <v>0</v>
          </cell>
          <cell r="AL70">
            <v>45</v>
          </cell>
          <cell r="AM70">
            <v>0</v>
          </cell>
          <cell r="AN70">
            <v>0</v>
          </cell>
          <cell r="AO70">
            <v>0</v>
          </cell>
          <cell r="AP70">
            <v>6</v>
          </cell>
          <cell r="AQ70">
            <v>6</v>
          </cell>
          <cell r="AR70">
            <v>0</v>
          </cell>
          <cell r="AS70">
            <v>0</v>
          </cell>
          <cell r="AT70">
            <v>0</v>
          </cell>
          <cell r="AU70">
            <v>45</v>
          </cell>
          <cell r="AV70">
            <v>0</v>
          </cell>
          <cell r="AW70">
            <v>6</v>
          </cell>
          <cell r="AX70">
            <v>0</v>
          </cell>
          <cell r="AY70">
            <v>0</v>
          </cell>
          <cell r="AZ70">
            <v>0</v>
          </cell>
          <cell r="BA70">
            <v>0</v>
          </cell>
        </row>
        <row r="71">
          <cell r="A71">
            <v>21001</v>
          </cell>
          <cell r="B71" t="str">
            <v>Knute Nelson</v>
          </cell>
          <cell r="C71">
            <v>2021</v>
          </cell>
          <cell r="D71">
            <v>44105</v>
          </cell>
          <cell r="E71" t="str">
            <v>Beginning Beds</v>
          </cell>
          <cell r="F71">
            <v>0</v>
          </cell>
          <cell r="G71">
            <v>83</v>
          </cell>
          <cell r="H71">
            <v>83</v>
          </cell>
          <cell r="I71">
            <v>0</v>
          </cell>
          <cell r="J71">
            <v>28</v>
          </cell>
          <cell r="K71">
            <v>28</v>
          </cell>
          <cell r="L71">
            <v>0</v>
          </cell>
          <cell r="M71">
            <v>111</v>
          </cell>
          <cell r="N71">
            <v>111</v>
          </cell>
          <cell r="O71">
            <v>0</v>
          </cell>
          <cell r="P71">
            <v>0</v>
          </cell>
          <cell r="Q71">
            <v>0</v>
          </cell>
          <cell r="R71">
            <v>0</v>
          </cell>
          <cell r="S71">
            <v>0</v>
          </cell>
          <cell r="T71">
            <v>0</v>
          </cell>
          <cell r="U71">
            <v>0</v>
          </cell>
          <cell r="V71">
            <v>0</v>
          </cell>
          <cell r="W71">
            <v>0</v>
          </cell>
          <cell r="X71">
            <v>0</v>
          </cell>
          <cell r="Y71">
            <v>83</v>
          </cell>
          <cell r="Z71">
            <v>83</v>
          </cell>
          <cell r="AA71">
            <v>0</v>
          </cell>
          <cell r="AB71">
            <v>28</v>
          </cell>
          <cell r="AC71">
            <v>28</v>
          </cell>
          <cell r="AD71">
            <v>0</v>
          </cell>
          <cell r="AE71">
            <v>111</v>
          </cell>
          <cell r="AF71">
            <v>111</v>
          </cell>
          <cell r="AG71">
            <v>30295</v>
          </cell>
          <cell r="AH71">
            <v>0</v>
          </cell>
          <cell r="AI71">
            <v>83</v>
          </cell>
          <cell r="AJ71">
            <v>0</v>
          </cell>
          <cell r="AK71">
            <v>0</v>
          </cell>
          <cell r="AL71">
            <v>83</v>
          </cell>
          <cell r="AM71">
            <v>0</v>
          </cell>
          <cell r="AN71">
            <v>0</v>
          </cell>
          <cell r="AO71">
            <v>0</v>
          </cell>
          <cell r="AP71">
            <v>28</v>
          </cell>
          <cell r="AQ71">
            <v>28</v>
          </cell>
          <cell r="AR71">
            <v>0</v>
          </cell>
          <cell r="AS71">
            <v>0</v>
          </cell>
          <cell r="AT71">
            <v>0</v>
          </cell>
          <cell r="AU71">
            <v>83</v>
          </cell>
          <cell r="AV71">
            <v>0</v>
          </cell>
          <cell r="AW71">
            <v>28</v>
          </cell>
          <cell r="AX71">
            <v>0</v>
          </cell>
          <cell r="AY71">
            <v>0</v>
          </cell>
          <cell r="AZ71">
            <v>0</v>
          </cell>
          <cell r="BA71">
            <v>0</v>
          </cell>
        </row>
        <row r="72">
          <cell r="A72">
            <v>21002</v>
          </cell>
          <cell r="B72" t="str">
            <v>Evansville Care Center</v>
          </cell>
          <cell r="C72">
            <v>2021</v>
          </cell>
          <cell r="D72">
            <v>44105</v>
          </cell>
          <cell r="E72" t="str">
            <v>Beginning Beds</v>
          </cell>
          <cell r="F72">
            <v>0</v>
          </cell>
          <cell r="G72">
            <v>37</v>
          </cell>
          <cell r="H72">
            <v>37</v>
          </cell>
          <cell r="I72">
            <v>0</v>
          </cell>
          <cell r="J72">
            <v>3</v>
          </cell>
          <cell r="K72">
            <v>3</v>
          </cell>
          <cell r="L72">
            <v>0</v>
          </cell>
          <cell r="M72">
            <v>40</v>
          </cell>
          <cell r="N72">
            <v>40</v>
          </cell>
          <cell r="O72">
            <v>0</v>
          </cell>
          <cell r="P72">
            <v>0</v>
          </cell>
          <cell r="Q72">
            <v>0</v>
          </cell>
          <cell r="R72">
            <v>0</v>
          </cell>
          <cell r="S72">
            <v>0</v>
          </cell>
          <cell r="T72">
            <v>0</v>
          </cell>
          <cell r="U72">
            <v>0</v>
          </cell>
          <cell r="V72">
            <v>0</v>
          </cell>
          <cell r="W72">
            <v>0</v>
          </cell>
          <cell r="X72">
            <v>0</v>
          </cell>
          <cell r="Y72">
            <v>37</v>
          </cell>
          <cell r="Z72">
            <v>37</v>
          </cell>
          <cell r="AA72">
            <v>0</v>
          </cell>
          <cell r="AB72">
            <v>3</v>
          </cell>
          <cell r="AC72">
            <v>3</v>
          </cell>
          <cell r="AD72">
            <v>0</v>
          </cell>
          <cell r="AE72">
            <v>40</v>
          </cell>
          <cell r="AF72">
            <v>40</v>
          </cell>
          <cell r="AG72">
            <v>13505</v>
          </cell>
          <cell r="AH72">
            <v>0</v>
          </cell>
          <cell r="AI72">
            <v>37</v>
          </cell>
          <cell r="AJ72">
            <v>0</v>
          </cell>
          <cell r="AK72">
            <v>0</v>
          </cell>
          <cell r="AL72">
            <v>37</v>
          </cell>
          <cell r="AM72">
            <v>0</v>
          </cell>
          <cell r="AN72">
            <v>0</v>
          </cell>
          <cell r="AO72">
            <v>0</v>
          </cell>
          <cell r="AP72">
            <v>3</v>
          </cell>
          <cell r="AQ72">
            <v>3</v>
          </cell>
          <cell r="AR72">
            <v>0</v>
          </cell>
          <cell r="AS72">
            <v>0</v>
          </cell>
          <cell r="AT72">
            <v>0</v>
          </cell>
          <cell r="AU72">
            <v>37</v>
          </cell>
          <cell r="AV72">
            <v>0</v>
          </cell>
          <cell r="AW72">
            <v>3</v>
          </cell>
          <cell r="AX72">
            <v>0</v>
          </cell>
          <cell r="AY72">
            <v>0</v>
          </cell>
          <cell r="AZ72">
            <v>0</v>
          </cell>
          <cell r="BA72">
            <v>0</v>
          </cell>
        </row>
        <row r="73">
          <cell r="A73">
            <v>21003</v>
          </cell>
          <cell r="B73" t="str">
            <v>Bethany on the Lake LLC</v>
          </cell>
          <cell r="C73">
            <v>2021</v>
          </cell>
          <cell r="D73">
            <v>44105</v>
          </cell>
          <cell r="E73" t="str">
            <v>Beginning Beds</v>
          </cell>
          <cell r="F73">
            <v>0</v>
          </cell>
          <cell r="G73">
            <v>83</v>
          </cell>
          <cell r="H73">
            <v>83</v>
          </cell>
          <cell r="I73">
            <v>0</v>
          </cell>
          <cell r="J73">
            <v>0</v>
          </cell>
          <cell r="K73">
            <v>0</v>
          </cell>
          <cell r="L73">
            <v>0</v>
          </cell>
          <cell r="M73">
            <v>83</v>
          </cell>
          <cell r="N73">
            <v>83</v>
          </cell>
          <cell r="O73">
            <v>0</v>
          </cell>
          <cell r="P73">
            <v>0</v>
          </cell>
          <cell r="Q73">
            <v>0</v>
          </cell>
          <cell r="R73">
            <v>0</v>
          </cell>
          <cell r="S73">
            <v>0</v>
          </cell>
          <cell r="T73">
            <v>0</v>
          </cell>
          <cell r="U73">
            <v>0</v>
          </cell>
          <cell r="V73">
            <v>0</v>
          </cell>
          <cell r="W73">
            <v>0</v>
          </cell>
          <cell r="X73">
            <v>0</v>
          </cell>
          <cell r="Y73">
            <v>83</v>
          </cell>
          <cell r="Z73">
            <v>83</v>
          </cell>
          <cell r="AA73">
            <v>0</v>
          </cell>
          <cell r="AB73">
            <v>0</v>
          </cell>
          <cell r="AC73">
            <v>0</v>
          </cell>
          <cell r="AD73">
            <v>0</v>
          </cell>
          <cell r="AE73">
            <v>83</v>
          </cell>
          <cell r="AF73">
            <v>83</v>
          </cell>
          <cell r="AG73">
            <v>30295</v>
          </cell>
          <cell r="AH73">
            <v>0</v>
          </cell>
          <cell r="AI73">
            <v>83</v>
          </cell>
          <cell r="AJ73">
            <v>0</v>
          </cell>
          <cell r="AK73">
            <v>0</v>
          </cell>
          <cell r="AL73">
            <v>83</v>
          </cell>
          <cell r="AM73">
            <v>0</v>
          </cell>
          <cell r="AN73">
            <v>0</v>
          </cell>
          <cell r="AO73">
            <v>0</v>
          </cell>
          <cell r="AP73">
            <v>0</v>
          </cell>
          <cell r="AQ73">
            <v>0</v>
          </cell>
          <cell r="AR73">
            <v>0</v>
          </cell>
          <cell r="AS73">
            <v>0</v>
          </cell>
          <cell r="AT73">
            <v>0</v>
          </cell>
          <cell r="AU73">
            <v>83</v>
          </cell>
          <cell r="AV73">
            <v>0</v>
          </cell>
          <cell r="AW73">
            <v>0</v>
          </cell>
          <cell r="AX73">
            <v>0</v>
          </cell>
          <cell r="AY73">
            <v>0</v>
          </cell>
          <cell r="AZ73">
            <v>0</v>
          </cell>
          <cell r="BA73">
            <v>0</v>
          </cell>
        </row>
        <row r="74">
          <cell r="A74">
            <v>21004</v>
          </cell>
          <cell r="B74" t="str">
            <v>Galeon</v>
          </cell>
          <cell r="C74">
            <v>2021</v>
          </cell>
          <cell r="D74">
            <v>44105</v>
          </cell>
          <cell r="E74" t="str">
            <v>Beginning Beds</v>
          </cell>
          <cell r="F74">
            <v>0</v>
          </cell>
          <cell r="G74">
            <v>40</v>
          </cell>
          <cell r="H74">
            <v>40</v>
          </cell>
          <cell r="I74">
            <v>0</v>
          </cell>
          <cell r="J74">
            <v>0</v>
          </cell>
          <cell r="K74">
            <v>0</v>
          </cell>
          <cell r="L74">
            <v>0</v>
          </cell>
          <cell r="M74">
            <v>40</v>
          </cell>
          <cell r="N74">
            <v>40</v>
          </cell>
          <cell r="O74">
            <v>0</v>
          </cell>
          <cell r="P74">
            <v>0</v>
          </cell>
          <cell r="Q74">
            <v>0</v>
          </cell>
          <cell r="R74">
            <v>0</v>
          </cell>
          <cell r="S74">
            <v>0</v>
          </cell>
          <cell r="T74">
            <v>0</v>
          </cell>
          <cell r="U74">
            <v>0</v>
          </cell>
          <cell r="V74">
            <v>0</v>
          </cell>
          <cell r="W74">
            <v>0</v>
          </cell>
          <cell r="X74">
            <v>0</v>
          </cell>
          <cell r="Y74">
            <v>40</v>
          </cell>
          <cell r="Z74">
            <v>40</v>
          </cell>
          <cell r="AA74">
            <v>0</v>
          </cell>
          <cell r="AB74">
            <v>0</v>
          </cell>
          <cell r="AC74">
            <v>0</v>
          </cell>
          <cell r="AD74">
            <v>0</v>
          </cell>
          <cell r="AE74">
            <v>40</v>
          </cell>
          <cell r="AF74">
            <v>40</v>
          </cell>
          <cell r="AG74">
            <v>14600</v>
          </cell>
          <cell r="AH74">
            <v>0</v>
          </cell>
          <cell r="AI74">
            <v>40</v>
          </cell>
          <cell r="AJ74">
            <v>0</v>
          </cell>
          <cell r="AK74">
            <v>0</v>
          </cell>
          <cell r="AL74">
            <v>40</v>
          </cell>
          <cell r="AM74">
            <v>0</v>
          </cell>
          <cell r="AN74">
            <v>0</v>
          </cell>
          <cell r="AO74">
            <v>0</v>
          </cell>
          <cell r="AP74">
            <v>0</v>
          </cell>
          <cell r="AQ74">
            <v>0</v>
          </cell>
          <cell r="AR74">
            <v>0</v>
          </cell>
          <cell r="AS74">
            <v>0</v>
          </cell>
          <cell r="AT74">
            <v>0</v>
          </cell>
          <cell r="AU74">
            <v>40</v>
          </cell>
          <cell r="AV74">
            <v>0</v>
          </cell>
          <cell r="AW74">
            <v>0</v>
          </cell>
          <cell r="AX74">
            <v>0</v>
          </cell>
          <cell r="AY74">
            <v>0</v>
          </cell>
          <cell r="AZ74">
            <v>0</v>
          </cell>
          <cell r="BA74">
            <v>0</v>
          </cell>
        </row>
        <row r="75">
          <cell r="A75">
            <v>22001</v>
          </cell>
          <cell r="B75" t="str">
            <v>St Lukes Lutheran Care Center</v>
          </cell>
          <cell r="C75">
            <v>2021</v>
          </cell>
          <cell r="D75">
            <v>44105</v>
          </cell>
          <cell r="E75" t="str">
            <v>Beginning Beds</v>
          </cell>
          <cell r="F75">
            <v>0</v>
          </cell>
          <cell r="G75">
            <v>79</v>
          </cell>
          <cell r="H75">
            <v>79</v>
          </cell>
          <cell r="I75">
            <v>0</v>
          </cell>
          <cell r="J75">
            <v>33</v>
          </cell>
          <cell r="K75">
            <v>33</v>
          </cell>
          <cell r="L75">
            <v>0</v>
          </cell>
          <cell r="M75">
            <v>112</v>
          </cell>
          <cell r="N75">
            <v>112</v>
          </cell>
          <cell r="O75">
            <v>0</v>
          </cell>
          <cell r="P75">
            <v>0</v>
          </cell>
          <cell r="Q75">
            <v>0</v>
          </cell>
          <cell r="R75">
            <v>0</v>
          </cell>
          <cell r="S75">
            <v>0</v>
          </cell>
          <cell r="T75">
            <v>0</v>
          </cell>
          <cell r="U75">
            <v>0</v>
          </cell>
          <cell r="V75">
            <v>0</v>
          </cell>
          <cell r="W75">
            <v>0</v>
          </cell>
          <cell r="X75">
            <v>0</v>
          </cell>
          <cell r="Y75">
            <v>79</v>
          </cell>
          <cell r="Z75">
            <v>79</v>
          </cell>
          <cell r="AA75">
            <v>0</v>
          </cell>
          <cell r="AB75">
            <v>33</v>
          </cell>
          <cell r="AC75">
            <v>33</v>
          </cell>
          <cell r="AD75">
            <v>0</v>
          </cell>
          <cell r="AE75">
            <v>112</v>
          </cell>
          <cell r="AF75">
            <v>112</v>
          </cell>
          <cell r="AG75">
            <v>28835</v>
          </cell>
          <cell r="AH75">
            <v>0</v>
          </cell>
          <cell r="AI75">
            <v>79</v>
          </cell>
          <cell r="AJ75">
            <v>0</v>
          </cell>
          <cell r="AK75">
            <v>0</v>
          </cell>
          <cell r="AL75">
            <v>79</v>
          </cell>
          <cell r="AM75">
            <v>0</v>
          </cell>
          <cell r="AN75">
            <v>0</v>
          </cell>
          <cell r="AO75">
            <v>0</v>
          </cell>
          <cell r="AP75">
            <v>33</v>
          </cell>
          <cell r="AQ75">
            <v>33</v>
          </cell>
          <cell r="AR75">
            <v>0</v>
          </cell>
          <cell r="AS75">
            <v>0</v>
          </cell>
          <cell r="AT75">
            <v>0</v>
          </cell>
          <cell r="AU75">
            <v>79</v>
          </cell>
          <cell r="AV75">
            <v>0</v>
          </cell>
          <cell r="AW75">
            <v>33</v>
          </cell>
          <cell r="AX75">
            <v>0</v>
          </cell>
          <cell r="AY75">
            <v>0</v>
          </cell>
          <cell r="AZ75">
            <v>0</v>
          </cell>
          <cell r="BA75">
            <v>0</v>
          </cell>
        </row>
        <row r="76">
          <cell r="A76">
            <v>22003</v>
          </cell>
          <cell r="B76" t="str">
            <v>PARKVIEW CARE CENTER WELLS</v>
          </cell>
          <cell r="C76">
            <v>2021</v>
          </cell>
          <cell r="D76">
            <v>44105</v>
          </cell>
          <cell r="E76" t="str">
            <v>Beginning Beds</v>
          </cell>
          <cell r="F76">
            <v>0</v>
          </cell>
          <cell r="G76">
            <v>40</v>
          </cell>
          <cell r="H76">
            <v>40</v>
          </cell>
          <cell r="I76">
            <v>0</v>
          </cell>
          <cell r="J76">
            <v>10</v>
          </cell>
          <cell r="K76">
            <v>10</v>
          </cell>
          <cell r="L76">
            <v>0</v>
          </cell>
          <cell r="M76">
            <v>50</v>
          </cell>
          <cell r="N76">
            <v>50</v>
          </cell>
          <cell r="O76">
            <v>0</v>
          </cell>
          <cell r="P76">
            <v>0</v>
          </cell>
          <cell r="Q76">
            <v>0</v>
          </cell>
          <cell r="R76">
            <v>0</v>
          </cell>
          <cell r="S76">
            <v>0</v>
          </cell>
          <cell r="T76">
            <v>0</v>
          </cell>
          <cell r="U76">
            <v>0</v>
          </cell>
          <cell r="V76">
            <v>0</v>
          </cell>
          <cell r="W76">
            <v>0</v>
          </cell>
          <cell r="X76">
            <v>0</v>
          </cell>
          <cell r="Y76">
            <v>40</v>
          </cell>
          <cell r="Z76">
            <v>40</v>
          </cell>
          <cell r="AA76">
            <v>0</v>
          </cell>
          <cell r="AB76">
            <v>10</v>
          </cell>
          <cell r="AC76">
            <v>10</v>
          </cell>
          <cell r="AD76">
            <v>0</v>
          </cell>
          <cell r="AE76">
            <v>50</v>
          </cell>
          <cell r="AF76">
            <v>50</v>
          </cell>
          <cell r="AG76">
            <v>14600</v>
          </cell>
          <cell r="AH76">
            <v>0</v>
          </cell>
          <cell r="AI76">
            <v>40</v>
          </cell>
          <cell r="AJ76">
            <v>0</v>
          </cell>
          <cell r="AK76">
            <v>0</v>
          </cell>
          <cell r="AL76">
            <v>40</v>
          </cell>
          <cell r="AM76">
            <v>0</v>
          </cell>
          <cell r="AN76">
            <v>0</v>
          </cell>
          <cell r="AO76">
            <v>0</v>
          </cell>
          <cell r="AP76">
            <v>10</v>
          </cell>
          <cell r="AQ76">
            <v>10</v>
          </cell>
          <cell r="AR76">
            <v>0</v>
          </cell>
          <cell r="AS76">
            <v>0</v>
          </cell>
          <cell r="AT76">
            <v>0</v>
          </cell>
          <cell r="AU76">
            <v>40</v>
          </cell>
          <cell r="AV76">
            <v>0</v>
          </cell>
          <cell r="AW76">
            <v>10</v>
          </cell>
          <cell r="AX76">
            <v>0</v>
          </cell>
          <cell r="AY76">
            <v>0</v>
          </cell>
          <cell r="AZ76">
            <v>0</v>
          </cell>
          <cell r="BA76">
            <v>0</v>
          </cell>
        </row>
        <row r="77">
          <cell r="A77">
            <v>23001</v>
          </cell>
          <cell r="B77" t="str">
            <v>GUNDERSEN HARMONY CARE CENTER</v>
          </cell>
          <cell r="C77">
            <v>2021</v>
          </cell>
          <cell r="D77">
            <v>44105</v>
          </cell>
          <cell r="E77" t="str">
            <v>Beginning Beds</v>
          </cell>
          <cell r="F77">
            <v>0</v>
          </cell>
          <cell r="G77">
            <v>43</v>
          </cell>
          <cell r="H77">
            <v>43</v>
          </cell>
          <cell r="I77">
            <v>0</v>
          </cell>
          <cell r="J77">
            <v>2</v>
          </cell>
          <cell r="K77">
            <v>2</v>
          </cell>
          <cell r="L77">
            <v>0</v>
          </cell>
          <cell r="M77">
            <v>45</v>
          </cell>
          <cell r="N77">
            <v>45</v>
          </cell>
          <cell r="O77">
            <v>0</v>
          </cell>
          <cell r="P77">
            <v>0</v>
          </cell>
          <cell r="Q77">
            <v>0</v>
          </cell>
          <cell r="R77">
            <v>0</v>
          </cell>
          <cell r="S77">
            <v>0</v>
          </cell>
          <cell r="T77">
            <v>0</v>
          </cell>
          <cell r="U77">
            <v>0</v>
          </cell>
          <cell r="V77">
            <v>0</v>
          </cell>
          <cell r="W77">
            <v>0</v>
          </cell>
          <cell r="X77">
            <v>0</v>
          </cell>
          <cell r="Y77">
            <v>43</v>
          </cell>
          <cell r="Z77">
            <v>43</v>
          </cell>
          <cell r="AA77">
            <v>0</v>
          </cell>
          <cell r="AB77">
            <v>2</v>
          </cell>
          <cell r="AC77">
            <v>2</v>
          </cell>
          <cell r="AD77">
            <v>0</v>
          </cell>
          <cell r="AE77">
            <v>45</v>
          </cell>
          <cell r="AF77">
            <v>45</v>
          </cell>
          <cell r="AG77">
            <v>15695</v>
          </cell>
          <cell r="AH77">
            <v>0</v>
          </cell>
          <cell r="AI77">
            <v>43</v>
          </cell>
          <cell r="AJ77">
            <v>0</v>
          </cell>
          <cell r="AK77">
            <v>0</v>
          </cell>
          <cell r="AL77">
            <v>43</v>
          </cell>
          <cell r="AM77">
            <v>0</v>
          </cell>
          <cell r="AN77">
            <v>0</v>
          </cell>
          <cell r="AO77">
            <v>0</v>
          </cell>
          <cell r="AP77">
            <v>2</v>
          </cell>
          <cell r="AQ77">
            <v>2</v>
          </cell>
          <cell r="AR77">
            <v>0</v>
          </cell>
          <cell r="AS77">
            <v>0</v>
          </cell>
          <cell r="AT77">
            <v>0</v>
          </cell>
          <cell r="AU77">
            <v>43</v>
          </cell>
          <cell r="AV77">
            <v>0</v>
          </cell>
          <cell r="AW77">
            <v>2</v>
          </cell>
          <cell r="AX77">
            <v>0</v>
          </cell>
          <cell r="AY77">
            <v>0</v>
          </cell>
          <cell r="AZ77">
            <v>0</v>
          </cell>
          <cell r="BA77">
            <v>0</v>
          </cell>
        </row>
        <row r="78">
          <cell r="A78">
            <v>23002</v>
          </cell>
          <cell r="B78" t="str">
            <v>Chosen Valley Care Center</v>
          </cell>
          <cell r="C78">
            <v>2021</v>
          </cell>
          <cell r="D78">
            <v>44105</v>
          </cell>
          <cell r="E78" t="str">
            <v>Beginning Beds</v>
          </cell>
          <cell r="F78">
            <v>0</v>
          </cell>
          <cell r="G78">
            <v>78</v>
          </cell>
          <cell r="H78">
            <v>78</v>
          </cell>
          <cell r="I78">
            <v>0</v>
          </cell>
          <cell r="J78">
            <v>0</v>
          </cell>
          <cell r="K78">
            <v>0</v>
          </cell>
          <cell r="L78">
            <v>0</v>
          </cell>
          <cell r="M78">
            <v>78</v>
          </cell>
          <cell r="N78">
            <v>78</v>
          </cell>
          <cell r="O78">
            <v>0</v>
          </cell>
          <cell r="P78">
            <v>0</v>
          </cell>
          <cell r="Q78">
            <v>0</v>
          </cell>
          <cell r="R78">
            <v>0</v>
          </cell>
          <cell r="S78">
            <v>0</v>
          </cell>
          <cell r="T78">
            <v>0</v>
          </cell>
          <cell r="U78">
            <v>0</v>
          </cell>
          <cell r="V78">
            <v>0</v>
          </cell>
          <cell r="W78">
            <v>0</v>
          </cell>
          <cell r="X78">
            <v>0</v>
          </cell>
          <cell r="Y78">
            <v>78</v>
          </cell>
          <cell r="Z78">
            <v>78</v>
          </cell>
          <cell r="AA78">
            <v>0</v>
          </cell>
          <cell r="AB78">
            <v>0</v>
          </cell>
          <cell r="AC78">
            <v>0</v>
          </cell>
          <cell r="AD78">
            <v>0</v>
          </cell>
          <cell r="AE78">
            <v>78</v>
          </cell>
          <cell r="AF78">
            <v>78</v>
          </cell>
          <cell r="AG78">
            <v>28470</v>
          </cell>
          <cell r="AH78">
            <v>0</v>
          </cell>
          <cell r="AI78">
            <v>78</v>
          </cell>
          <cell r="AJ78">
            <v>0</v>
          </cell>
          <cell r="AK78">
            <v>0</v>
          </cell>
          <cell r="AL78">
            <v>78</v>
          </cell>
          <cell r="AM78">
            <v>0</v>
          </cell>
          <cell r="AN78">
            <v>0</v>
          </cell>
          <cell r="AO78">
            <v>0</v>
          </cell>
          <cell r="AP78">
            <v>0</v>
          </cell>
          <cell r="AQ78">
            <v>0</v>
          </cell>
          <cell r="AR78">
            <v>0</v>
          </cell>
          <cell r="AS78">
            <v>0</v>
          </cell>
          <cell r="AT78">
            <v>0</v>
          </cell>
          <cell r="AU78">
            <v>78</v>
          </cell>
          <cell r="AV78">
            <v>0</v>
          </cell>
          <cell r="AW78">
            <v>0</v>
          </cell>
          <cell r="AX78">
            <v>0</v>
          </cell>
          <cell r="AY78">
            <v>0</v>
          </cell>
          <cell r="AZ78">
            <v>0</v>
          </cell>
          <cell r="BA78">
            <v>0</v>
          </cell>
        </row>
        <row r="79">
          <cell r="A79">
            <v>23003</v>
          </cell>
          <cell r="B79" t="str">
            <v>Good Shepherd Lutheran Home</v>
          </cell>
          <cell r="C79">
            <v>2021</v>
          </cell>
          <cell r="D79">
            <v>44105</v>
          </cell>
          <cell r="E79" t="str">
            <v>Beginning Beds</v>
          </cell>
          <cell r="F79">
            <v>0</v>
          </cell>
          <cell r="G79">
            <v>70</v>
          </cell>
          <cell r="H79">
            <v>70</v>
          </cell>
          <cell r="I79">
            <v>0</v>
          </cell>
          <cell r="J79">
            <v>5</v>
          </cell>
          <cell r="K79">
            <v>5</v>
          </cell>
          <cell r="L79">
            <v>0</v>
          </cell>
          <cell r="M79">
            <v>75</v>
          </cell>
          <cell r="N79">
            <v>75</v>
          </cell>
          <cell r="O79">
            <v>0</v>
          </cell>
          <cell r="P79">
            <v>0</v>
          </cell>
          <cell r="Q79">
            <v>0</v>
          </cell>
          <cell r="R79">
            <v>0</v>
          </cell>
          <cell r="S79">
            <v>0</v>
          </cell>
          <cell r="T79">
            <v>0</v>
          </cell>
          <cell r="U79">
            <v>0</v>
          </cell>
          <cell r="V79">
            <v>0</v>
          </cell>
          <cell r="W79">
            <v>0</v>
          </cell>
          <cell r="X79">
            <v>0</v>
          </cell>
          <cell r="Y79">
            <v>70</v>
          </cell>
          <cell r="Z79">
            <v>70</v>
          </cell>
          <cell r="AA79">
            <v>0</v>
          </cell>
          <cell r="AB79">
            <v>5</v>
          </cell>
          <cell r="AC79">
            <v>5</v>
          </cell>
          <cell r="AD79">
            <v>0</v>
          </cell>
          <cell r="AE79">
            <v>75</v>
          </cell>
          <cell r="AF79">
            <v>75</v>
          </cell>
          <cell r="AG79">
            <v>25550</v>
          </cell>
          <cell r="AH79">
            <v>0</v>
          </cell>
          <cell r="AI79">
            <v>70</v>
          </cell>
          <cell r="AJ79">
            <v>0</v>
          </cell>
          <cell r="AK79">
            <v>0</v>
          </cell>
          <cell r="AL79">
            <v>70</v>
          </cell>
          <cell r="AM79">
            <v>0</v>
          </cell>
          <cell r="AN79">
            <v>0</v>
          </cell>
          <cell r="AO79">
            <v>0</v>
          </cell>
          <cell r="AP79">
            <v>5</v>
          </cell>
          <cell r="AQ79">
            <v>5</v>
          </cell>
          <cell r="AR79">
            <v>0</v>
          </cell>
          <cell r="AS79">
            <v>0</v>
          </cell>
          <cell r="AT79">
            <v>0</v>
          </cell>
          <cell r="AU79">
            <v>70</v>
          </cell>
          <cell r="AV79">
            <v>0</v>
          </cell>
          <cell r="AW79">
            <v>5</v>
          </cell>
          <cell r="AX79">
            <v>0</v>
          </cell>
          <cell r="AY79">
            <v>0</v>
          </cell>
          <cell r="AZ79">
            <v>0</v>
          </cell>
          <cell r="BA79">
            <v>0</v>
          </cell>
        </row>
        <row r="80">
          <cell r="A80">
            <v>23004</v>
          </cell>
          <cell r="B80" t="str">
            <v>Spring Valley Care Center</v>
          </cell>
          <cell r="C80">
            <v>2021</v>
          </cell>
          <cell r="D80">
            <v>44105</v>
          </cell>
          <cell r="E80" t="str">
            <v>Beginning Beds</v>
          </cell>
          <cell r="F80">
            <v>0</v>
          </cell>
          <cell r="G80">
            <v>50</v>
          </cell>
          <cell r="H80">
            <v>50</v>
          </cell>
          <cell r="I80">
            <v>0</v>
          </cell>
          <cell r="J80">
            <v>0</v>
          </cell>
          <cell r="K80">
            <v>0</v>
          </cell>
          <cell r="L80">
            <v>0</v>
          </cell>
          <cell r="M80">
            <v>50</v>
          </cell>
          <cell r="N80">
            <v>50</v>
          </cell>
          <cell r="O80">
            <v>0</v>
          </cell>
          <cell r="P80">
            <v>0</v>
          </cell>
          <cell r="Q80">
            <v>0</v>
          </cell>
          <cell r="R80">
            <v>0</v>
          </cell>
          <cell r="S80">
            <v>0</v>
          </cell>
          <cell r="T80">
            <v>0</v>
          </cell>
          <cell r="U80">
            <v>0</v>
          </cell>
          <cell r="V80">
            <v>0</v>
          </cell>
          <cell r="W80">
            <v>0</v>
          </cell>
          <cell r="X80">
            <v>0</v>
          </cell>
          <cell r="Y80">
            <v>50</v>
          </cell>
          <cell r="Z80">
            <v>50</v>
          </cell>
          <cell r="AA80">
            <v>0</v>
          </cell>
          <cell r="AB80">
            <v>0</v>
          </cell>
          <cell r="AC80">
            <v>0</v>
          </cell>
          <cell r="AD80">
            <v>0</v>
          </cell>
          <cell r="AE80">
            <v>50</v>
          </cell>
          <cell r="AF80">
            <v>50</v>
          </cell>
          <cell r="AG80">
            <v>18250</v>
          </cell>
          <cell r="AH80">
            <v>0</v>
          </cell>
          <cell r="AI80">
            <v>50</v>
          </cell>
          <cell r="AJ80">
            <v>0</v>
          </cell>
          <cell r="AK80">
            <v>0</v>
          </cell>
          <cell r="AL80">
            <v>50</v>
          </cell>
          <cell r="AM80">
            <v>0</v>
          </cell>
          <cell r="AN80">
            <v>0</v>
          </cell>
          <cell r="AO80">
            <v>0</v>
          </cell>
          <cell r="AP80">
            <v>0</v>
          </cell>
          <cell r="AQ80">
            <v>0</v>
          </cell>
          <cell r="AR80">
            <v>0</v>
          </cell>
          <cell r="AS80">
            <v>0</v>
          </cell>
          <cell r="AT80">
            <v>0</v>
          </cell>
          <cell r="AU80">
            <v>50</v>
          </cell>
          <cell r="AV80">
            <v>0</v>
          </cell>
          <cell r="AW80">
            <v>0</v>
          </cell>
          <cell r="AX80">
            <v>0</v>
          </cell>
          <cell r="AY80">
            <v>0</v>
          </cell>
          <cell r="AZ80">
            <v>0</v>
          </cell>
          <cell r="BA80">
            <v>0</v>
          </cell>
        </row>
        <row r="81">
          <cell r="A81">
            <v>23005</v>
          </cell>
          <cell r="B81" t="str">
            <v>GREEN LEA SENIOR LIVING</v>
          </cell>
          <cell r="C81">
            <v>2021</v>
          </cell>
          <cell r="D81">
            <v>44105</v>
          </cell>
          <cell r="E81" t="str">
            <v>Beginning Beds</v>
          </cell>
          <cell r="F81">
            <v>0</v>
          </cell>
          <cell r="G81">
            <v>41</v>
          </cell>
          <cell r="H81">
            <v>41</v>
          </cell>
          <cell r="I81">
            <v>0</v>
          </cell>
          <cell r="J81">
            <v>0</v>
          </cell>
          <cell r="K81">
            <v>0</v>
          </cell>
          <cell r="L81">
            <v>0</v>
          </cell>
          <cell r="M81">
            <v>41</v>
          </cell>
          <cell r="N81">
            <v>41</v>
          </cell>
          <cell r="O81">
            <v>0</v>
          </cell>
          <cell r="P81">
            <v>0</v>
          </cell>
          <cell r="Q81">
            <v>0</v>
          </cell>
          <cell r="R81">
            <v>0</v>
          </cell>
          <cell r="S81">
            <v>0</v>
          </cell>
          <cell r="T81">
            <v>0</v>
          </cell>
          <cell r="U81">
            <v>0</v>
          </cell>
          <cell r="V81">
            <v>0</v>
          </cell>
          <cell r="W81">
            <v>0</v>
          </cell>
          <cell r="X81">
            <v>0</v>
          </cell>
          <cell r="Y81">
            <v>41</v>
          </cell>
          <cell r="Z81">
            <v>41</v>
          </cell>
          <cell r="AA81">
            <v>0</v>
          </cell>
          <cell r="AB81">
            <v>0</v>
          </cell>
          <cell r="AC81">
            <v>0</v>
          </cell>
          <cell r="AD81">
            <v>0</v>
          </cell>
          <cell r="AE81">
            <v>41</v>
          </cell>
          <cell r="AF81">
            <v>41</v>
          </cell>
          <cell r="AG81">
            <v>14965</v>
          </cell>
          <cell r="AH81">
            <v>0</v>
          </cell>
          <cell r="AI81">
            <v>41</v>
          </cell>
          <cell r="AJ81">
            <v>0</v>
          </cell>
          <cell r="AK81">
            <v>0</v>
          </cell>
          <cell r="AL81">
            <v>41</v>
          </cell>
          <cell r="AM81">
            <v>0</v>
          </cell>
          <cell r="AN81">
            <v>0</v>
          </cell>
          <cell r="AO81">
            <v>0</v>
          </cell>
          <cell r="AP81">
            <v>0</v>
          </cell>
          <cell r="AQ81">
            <v>0</v>
          </cell>
          <cell r="AR81">
            <v>0</v>
          </cell>
          <cell r="AS81">
            <v>0</v>
          </cell>
          <cell r="AT81">
            <v>0</v>
          </cell>
          <cell r="AU81">
            <v>41</v>
          </cell>
          <cell r="AV81">
            <v>0</v>
          </cell>
          <cell r="AW81">
            <v>0</v>
          </cell>
          <cell r="AX81">
            <v>0</v>
          </cell>
          <cell r="AY81">
            <v>0</v>
          </cell>
          <cell r="AZ81">
            <v>0</v>
          </cell>
          <cell r="BA81">
            <v>0</v>
          </cell>
        </row>
        <row r="82">
          <cell r="A82">
            <v>23007</v>
          </cell>
          <cell r="B82" t="str">
            <v>Ostrander Care And Rehab</v>
          </cell>
          <cell r="C82">
            <v>2021</v>
          </cell>
          <cell r="D82">
            <v>44105</v>
          </cell>
          <cell r="E82" t="str">
            <v>Beginning Beds</v>
          </cell>
          <cell r="F82">
            <v>0</v>
          </cell>
          <cell r="G82">
            <v>25</v>
          </cell>
          <cell r="H82">
            <v>25</v>
          </cell>
          <cell r="I82">
            <v>0</v>
          </cell>
          <cell r="J82">
            <v>0</v>
          </cell>
          <cell r="K82">
            <v>0</v>
          </cell>
          <cell r="L82">
            <v>0</v>
          </cell>
          <cell r="M82">
            <v>25</v>
          </cell>
          <cell r="N82">
            <v>25</v>
          </cell>
          <cell r="O82">
            <v>0</v>
          </cell>
          <cell r="P82">
            <v>0</v>
          </cell>
          <cell r="Q82">
            <v>0</v>
          </cell>
          <cell r="R82">
            <v>0</v>
          </cell>
          <cell r="S82">
            <v>0</v>
          </cell>
          <cell r="T82">
            <v>0</v>
          </cell>
          <cell r="U82">
            <v>0</v>
          </cell>
          <cell r="V82">
            <v>0</v>
          </cell>
          <cell r="W82">
            <v>0</v>
          </cell>
          <cell r="X82">
            <v>0</v>
          </cell>
          <cell r="Y82">
            <v>25</v>
          </cell>
          <cell r="Z82">
            <v>25</v>
          </cell>
          <cell r="AA82">
            <v>0</v>
          </cell>
          <cell r="AB82">
            <v>0</v>
          </cell>
          <cell r="AC82">
            <v>0</v>
          </cell>
          <cell r="AD82">
            <v>0</v>
          </cell>
          <cell r="AE82">
            <v>25</v>
          </cell>
          <cell r="AF82">
            <v>25</v>
          </cell>
          <cell r="AG82">
            <v>9125</v>
          </cell>
          <cell r="AH82">
            <v>0</v>
          </cell>
          <cell r="AI82">
            <v>25</v>
          </cell>
          <cell r="AJ82">
            <v>0</v>
          </cell>
          <cell r="AK82">
            <v>0</v>
          </cell>
          <cell r="AL82">
            <v>25</v>
          </cell>
          <cell r="AM82">
            <v>0</v>
          </cell>
          <cell r="AN82">
            <v>0</v>
          </cell>
          <cell r="AO82">
            <v>0</v>
          </cell>
          <cell r="AP82">
            <v>0</v>
          </cell>
          <cell r="AQ82">
            <v>0</v>
          </cell>
          <cell r="AR82">
            <v>0</v>
          </cell>
          <cell r="AS82">
            <v>0</v>
          </cell>
          <cell r="AT82">
            <v>0</v>
          </cell>
          <cell r="AU82">
            <v>25</v>
          </cell>
          <cell r="AV82">
            <v>0</v>
          </cell>
          <cell r="AW82">
            <v>0</v>
          </cell>
          <cell r="AX82">
            <v>0</v>
          </cell>
          <cell r="AY82">
            <v>0</v>
          </cell>
          <cell r="AZ82">
            <v>0</v>
          </cell>
          <cell r="BA82">
            <v>0</v>
          </cell>
        </row>
        <row r="83">
          <cell r="A83">
            <v>24001</v>
          </cell>
          <cell r="B83" t="str">
            <v>Good Sam Society Albert Lea</v>
          </cell>
          <cell r="C83">
            <v>2021</v>
          </cell>
          <cell r="D83">
            <v>44105</v>
          </cell>
          <cell r="E83" t="str">
            <v>Beginning Beds</v>
          </cell>
          <cell r="F83">
            <v>0</v>
          </cell>
          <cell r="G83">
            <v>85</v>
          </cell>
          <cell r="H83">
            <v>85</v>
          </cell>
          <cell r="I83">
            <v>0</v>
          </cell>
          <cell r="J83">
            <v>38</v>
          </cell>
          <cell r="K83">
            <v>38</v>
          </cell>
          <cell r="L83">
            <v>0</v>
          </cell>
          <cell r="M83">
            <v>123</v>
          </cell>
          <cell r="N83">
            <v>123</v>
          </cell>
          <cell r="O83">
            <v>0</v>
          </cell>
          <cell r="P83">
            <v>0</v>
          </cell>
          <cell r="Q83">
            <v>0</v>
          </cell>
          <cell r="R83">
            <v>0</v>
          </cell>
          <cell r="S83">
            <v>-38</v>
          </cell>
          <cell r="T83">
            <v>-38</v>
          </cell>
          <cell r="U83">
            <v>0</v>
          </cell>
          <cell r="V83">
            <v>-38</v>
          </cell>
          <cell r="W83">
            <v>-38</v>
          </cell>
          <cell r="X83">
            <v>0</v>
          </cell>
          <cell r="Y83">
            <v>85</v>
          </cell>
          <cell r="Z83">
            <v>85</v>
          </cell>
          <cell r="AA83">
            <v>0</v>
          </cell>
          <cell r="AB83">
            <v>0</v>
          </cell>
          <cell r="AC83">
            <v>0</v>
          </cell>
          <cell r="AD83">
            <v>0</v>
          </cell>
          <cell r="AE83">
            <v>85</v>
          </cell>
          <cell r="AF83">
            <v>85</v>
          </cell>
          <cell r="AG83">
            <v>31025</v>
          </cell>
          <cell r="AH83">
            <v>0</v>
          </cell>
          <cell r="AI83">
            <v>85</v>
          </cell>
          <cell r="AJ83">
            <v>0</v>
          </cell>
          <cell r="AK83">
            <v>0</v>
          </cell>
          <cell r="AL83">
            <v>85</v>
          </cell>
          <cell r="AM83">
            <v>0</v>
          </cell>
          <cell r="AN83">
            <v>0</v>
          </cell>
          <cell r="AO83">
            <v>0</v>
          </cell>
          <cell r="AP83">
            <v>0</v>
          </cell>
          <cell r="AQ83">
            <v>0</v>
          </cell>
          <cell r="AR83">
            <v>0</v>
          </cell>
          <cell r="AS83">
            <v>0</v>
          </cell>
          <cell r="AT83">
            <v>0</v>
          </cell>
          <cell r="AU83">
            <v>85</v>
          </cell>
          <cell r="AV83">
            <v>0</v>
          </cell>
          <cell r="AW83">
            <v>0</v>
          </cell>
          <cell r="AX83">
            <v>0</v>
          </cell>
          <cell r="AY83">
            <v>0</v>
          </cell>
          <cell r="AZ83">
            <v>0</v>
          </cell>
          <cell r="BA83">
            <v>0</v>
          </cell>
        </row>
        <row r="84">
          <cell r="A84">
            <v>24002</v>
          </cell>
          <cell r="B84" t="str">
            <v>St Johns Lutheran Home</v>
          </cell>
          <cell r="C84">
            <v>2021</v>
          </cell>
          <cell r="D84">
            <v>44105</v>
          </cell>
          <cell r="E84" t="str">
            <v>Beginning Beds</v>
          </cell>
          <cell r="F84">
            <v>0</v>
          </cell>
          <cell r="G84">
            <v>79</v>
          </cell>
          <cell r="H84">
            <v>79</v>
          </cell>
          <cell r="I84">
            <v>0</v>
          </cell>
          <cell r="J84">
            <v>7</v>
          </cell>
          <cell r="K84">
            <v>7</v>
          </cell>
          <cell r="L84">
            <v>0</v>
          </cell>
          <cell r="M84">
            <v>86</v>
          </cell>
          <cell r="N84">
            <v>86</v>
          </cell>
          <cell r="O84">
            <v>0</v>
          </cell>
          <cell r="P84">
            <v>0</v>
          </cell>
          <cell r="Q84">
            <v>0</v>
          </cell>
          <cell r="R84">
            <v>0</v>
          </cell>
          <cell r="S84">
            <v>0</v>
          </cell>
          <cell r="T84">
            <v>0</v>
          </cell>
          <cell r="U84">
            <v>0</v>
          </cell>
          <cell r="V84">
            <v>0</v>
          </cell>
          <cell r="W84">
            <v>0</v>
          </cell>
          <cell r="X84">
            <v>0</v>
          </cell>
          <cell r="Y84">
            <v>79</v>
          </cell>
          <cell r="Z84">
            <v>79</v>
          </cell>
          <cell r="AA84">
            <v>0</v>
          </cell>
          <cell r="AB84">
            <v>7</v>
          </cell>
          <cell r="AC84">
            <v>7</v>
          </cell>
          <cell r="AD84">
            <v>0</v>
          </cell>
          <cell r="AE84">
            <v>86</v>
          </cell>
          <cell r="AF84">
            <v>86</v>
          </cell>
          <cell r="AG84">
            <v>28835</v>
          </cell>
          <cell r="AH84">
            <v>0</v>
          </cell>
          <cell r="AI84">
            <v>79</v>
          </cell>
          <cell r="AJ84">
            <v>0</v>
          </cell>
          <cell r="AK84">
            <v>0</v>
          </cell>
          <cell r="AL84">
            <v>79</v>
          </cell>
          <cell r="AM84">
            <v>0</v>
          </cell>
          <cell r="AN84">
            <v>0</v>
          </cell>
          <cell r="AO84">
            <v>0</v>
          </cell>
          <cell r="AP84">
            <v>7</v>
          </cell>
          <cell r="AQ84">
            <v>7</v>
          </cell>
          <cell r="AR84">
            <v>0</v>
          </cell>
          <cell r="AS84">
            <v>0</v>
          </cell>
          <cell r="AT84">
            <v>0</v>
          </cell>
          <cell r="AU84">
            <v>79</v>
          </cell>
          <cell r="AV84">
            <v>0</v>
          </cell>
          <cell r="AW84">
            <v>7</v>
          </cell>
          <cell r="AX84">
            <v>0</v>
          </cell>
          <cell r="AY84">
            <v>0</v>
          </cell>
          <cell r="AZ84">
            <v>0</v>
          </cell>
          <cell r="BA84">
            <v>0</v>
          </cell>
        </row>
        <row r="85">
          <cell r="A85">
            <v>24004</v>
          </cell>
          <cell r="B85" t="str">
            <v>THORNE CREST RETIREMENT CENTER</v>
          </cell>
          <cell r="C85">
            <v>2021</v>
          </cell>
          <cell r="D85">
            <v>44105</v>
          </cell>
          <cell r="E85" t="str">
            <v>Beginning Beds</v>
          </cell>
          <cell r="F85">
            <v>0</v>
          </cell>
          <cell r="G85">
            <v>52</v>
          </cell>
          <cell r="H85">
            <v>52</v>
          </cell>
          <cell r="I85">
            <v>0</v>
          </cell>
          <cell r="J85">
            <v>0</v>
          </cell>
          <cell r="K85">
            <v>0</v>
          </cell>
          <cell r="L85">
            <v>0</v>
          </cell>
          <cell r="M85">
            <v>52</v>
          </cell>
          <cell r="N85">
            <v>52</v>
          </cell>
          <cell r="O85">
            <v>0</v>
          </cell>
          <cell r="P85">
            <v>0</v>
          </cell>
          <cell r="Q85">
            <v>0</v>
          </cell>
          <cell r="R85">
            <v>0</v>
          </cell>
          <cell r="S85">
            <v>0</v>
          </cell>
          <cell r="T85">
            <v>0</v>
          </cell>
          <cell r="U85">
            <v>0</v>
          </cell>
          <cell r="V85">
            <v>0</v>
          </cell>
          <cell r="W85">
            <v>0</v>
          </cell>
          <cell r="X85">
            <v>0</v>
          </cell>
          <cell r="Y85">
            <v>52</v>
          </cell>
          <cell r="Z85">
            <v>52</v>
          </cell>
          <cell r="AA85">
            <v>0</v>
          </cell>
          <cell r="AB85">
            <v>0</v>
          </cell>
          <cell r="AC85">
            <v>0</v>
          </cell>
          <cell r="AD85">
            <v>0</v>
          </cell>
          <cell r="AE85">
            <v>52</v>
          </cell>
          <cell r="AF85">
            <v>52</v>
          </cell>
          <cell r="AG85">
            <v>18980</v>
          </cell>
          <cell r="AH85">
            <v>0</v>
          </cell>
          <cell r="AI85">
            <v>52</v>
          </cell>
          <cell r="AJ85">
            <v>0</v>
          </cell>
          <cell r="AK85">
            <v>0</v>
          </cell>
          <cell r="AL85">
            <v>52</v>
          </cell>
          <cell r="AM85">
            <v>0</v>
          </cell>
          <cell r="AN85">
            <v>0</v>
          </cell>
          <cell r="AO85">
            <v>0</v>
          </cell>
          <cell r="AP85">
            <v>0</v>
          </cell>
          <cell r="AQ85">
            <v>0</v>
          </cell>
          <cell r="AR85">
            <v>0</v>
          </cell>
          <cell r="AS85">
            <v>0</v>
          </cell>
          <cell r="AT85">
            <v>0</v>
          </cell>
          <cell r="AU85">
            <v>52</v>
          </cell>
          <cell r="AV85">
            <v>0</v>
          </cell>
          <cell r="AW85">
            <v>0</v>
          </cell>
          <cell r="AX85">
            <v>0</v>
          </cell>
          <cell r="AY85">
            <v>0</v>
          </cell>
          <cell r="AZ85">
            <v>0</v>
          </cell>
          <cell r="BA85">
            <v>0</v>
          </cell>
        </row>
        <row r="86">
          <cell r="A86">
            <v>24005</v>
          </cell>
          <cell r="B86" t="str">
            <v>St Johns on Fountain Lake</v>
          </cell>
          <cell r="C86">
            <v>2021</v>
          </cell>
          <cell r="D86">
            <v>44105</v>
          </cell>
          <cell r="E86" t="str">
            <v>Beginning Beds</v>
          </cell>
          <cell r="F86">
            <v>0</v>
          </cell>
          <cell r="G86">
            <v>84</v>
          </cell>
          <cell r="H86">
            <v>84</v>
          </cell>
          <cell r="I86">
            <v>0</v>
          </cell>
          <cell r="J86">
            <v>0</v>
          </cell>
          <cell r="K86">
            <v>0</v>
          </cell>
          <cell r="L86">
            <v>0</v>
          </cell>
          <cell r="M86">
            <v>84</v>
          </cell>
          <cell r="N86">
            <v>84</v>
          </cell>
          <cell r="O86">
            <v>0</v>
          </cell>
          <cell r="P86">
            <v>0</v>
          </cell>
          <cell r="Q86">
            <v>0</v>
          </cell>
          <cell r="R86">
            <v>0</v>
          </cell>
          <cell r="S86">
            <v>0</v>
          </cell>
          <cell r="T86">
            <v>0</v>
          </cell>
          <cell r="U86">
            <v>0</v>
          </cell>
          <cell r="V86">
            <v>0</v>
          </cell>
          <cell r="W86">
            <v>0</v>
          </cell>
          <cell r="X86">
            <v>0</v>
          </cell>
          <cell r="Y86">
            <v>84</v>
          </cell>
          <cell r="Z86">
            <v>84</v>
          </cell>
          <cell r="AA86">
            <v>0</v>
          </cell>
          <cell r="AB86">
            <v>0</v>
          </cell>
          <cell r="AC86">
            <v>0</v>
          </cell>
          <cell r="AD86">
            <v>0</v>
          </cell>
          <cell r="AE86">
            <v>84</v>
          </cell>
          <cell r="AF86">
            <v>84</v>
          </cell>
          <cell r="AG86">
            <v>30660</v>
          </cell>
          <cell r="AH86">
            <v>0</v>
          </cell>
          <cell r="AI86">
            <v>84</v>
          </cell>
          <cell r="AJ86">
            <v>0</v>
          </cell>
          <cell r="AK86">
            <v>0</v>
          </cell>
          <cell r="AL86">
            <v>84</v>
          </cell>
          <cell r="AM86">
            <v>0</v>
          </cell>
          <cell r="AN86">
            <v>0</v>
          </cell>
          <cell r="AO86">
            <v>0</v>
          </cell>
          <cell r="AP86">
            <v>0</v>
          </cell>
          <cell r="AQ86">
            <v>0</v>
          </cell>
          <cell r="AR86">
            <v>0</v>
          </cell>
          <cell r="AS86">
            <v>0</v>
          </cell>
          <cell r="AT86">
            <v>0</v>
          </cell>
          <cell r="AU86">
            <v>84</v>
          </cell>
          <cell r="AV86">
            <v>0</v>
          </cell>
          <cell r="AW86">
            <v>0</v>
          </cell>
          <cell r="AX86">
            <v>0</v>
          </cell>
          <cell r="AY86">
            <v>0</v>
          </cell>
          <cell r="AZ86">
            <v>0</v>
          </cell>
          <cell r="BA86">
            <v>0</v>
          </cell>
        </row>
        <row r="87">
          <cell r="A87">
            <v>25001</v>
          </cell>
          <cell r="B87" t="str">
            <v>Bay View Nursing and Rehab Ctr</v>
          </cell>
          <cell r="C87">
            <v>2021</v>
          </cell>
          <cell r="D87">
            <v>44105</v>
          </cell>
          <cell r="E87" t="str">
            <v>Beginning Beds</v>
          </cell>
          <cell r="F87">
            <v>0</v>
          </cell>
          <cell r="G87">
            <v>70</v>
          </cell>
          <cell r="H87">
            <v>70</v>
          </cell>
          <cell r="I87">
            <v>0</v>
          </cell>
          <cell r="J87">
            <v>7</v>
          </cell>
          <cell r="K87">
            <v>7</v>
          </cell>
          <cell r="L87">
            <v>0</v>
          </cell>
          <cell r="M87">
            <v>77</v>
          </cell>
          <cell r="N87">
            <v>77</v>
          </cell>
          <cell r="O87">
            <v>0</v>
          </cell>
          <cell r="P87">
            <v>0</v>
          </cell>
          <cell r="Q87">
            <v>0</v>
          </cell>
          <cell r="R87">
            <v>0</v>
          </cell>
          <cell r="S87">
            <v>0</v>
          </cell>
          <cell r="T87">
            <v>0</v>
          </cell>
          <cell r="U87">
            <v>0</v>
          </cell>
          <cell r="V87">
            <v>0</v>
          </cell>
          <cell r="W87">
            <v>0</v>
          </cell>
          <cell r="X87">
            <v>0</v>
          </cell>
          <cell r="Y87">
            <v>70</v>
          </cell>
          <cell r="Z87">
            <v>70</v>
          </cell>
          <cell r="AA87">
            <v>0</v>
          </cell>
          <cell r="AB87">
            <v>7</v>
          </cell>
          <cell r="AC87">
            <v>7</v>
          </cell>
          <cell r="AD87">
            <v>0</v>
          </cell>
          <cell r="AE87">
            <v>77</v>
          </cell>
          <cell r="AF87">
            <v>77</v>
          </cell>
          <cell r="AG87">
            <v>25550</v>
          </cell>
          <cell r="AH87">
            <v>0</v>
          </cell>
          <cell r="AI87">
            <v>70</v>
          </cell>
          <cell r="AJ87">
            <v>0</v>
          </cell>
          <cell r="AK87">
            <v>0</v>
          </cell>
          <cell r="AL87">
            <v>70</v>
          </cell>
          <cell r="AM87">
            <v>0</v>
          </cell>
          <cell r="AN87">
            <v>0</v>
          </cell>
          <cell r="AO87">
            <v>0</v>
          </cell>
          <cell r="AP87">
            <v>7</v>
          </cell>
          <cell r="AQ87">
            <v>7</v>
          </cell>
          <cell r="AR87">
            <v>0</v>
          </cell>
          <cell r="AS87">
            <v>0</v>
          </cell>
          <cell r="AT87">
            <v>0</v>
          </cell>
          <cell r="AU87">
            <v>70</v>
          </cell>
          <cell r="AV87">
            <v>0</v>
          </cell>
          <cell r="AW87">
            <v>7</v>
          </cell>
          <cell r="AX87">
            <v>0</v>
          </cell>
          <cell r="AY87">
            <v>0</v>
          </cell>
          <cell r="AZ87">
            <v>0</v>
          </cell>
          <cell r="BA87">
            <v>0</v>
          </cell>
        </row>
        <row r="88">
          <cell r="A88">
            <v>25003</v>
          </cell>
          <cell r="B88" t="str">
            <v>MAYO CLINIC HEALTH SYS LAKE CI</v>
          </cell>
          <cell r="C88">
            <v>2021</v>
          </cell>
          <cell r="D88">
            <v>44105</v>
          </cell>
          <cell r="E88" t="str">
            <v>Beginning Beds</v>
          </cell>
          <cell r="F88">
            <v>0</v>
          </cell>
          <cell r="G88">
            <v>90</v>
          </cell>
          <cell r="H88">
            <v>90</v>
          </cell>
          <cell r="I88">
            <v>0</v>
          </cell>
          <cell r="J88">
            <v>0</v>
          </cell>
          <cell r="K88">
            <v>0</v>
          </cell>
          <cell r="L88">
            <v>0</v>
          </cell>
          <cell r="M88">
            <v>90</v>
          </cell>
          <cell r="N88">
            <v>90</v>
          </cell>
          <cell r="O88">
            <v>0</v>
          </cell>
          <cell r="P88">
            <v>0</v>
          </cell>
          <cell r="Q88">
            <v>0</v>
          </cell>
          <cell r="R88">
            <v>0</v>
          </cell>
          <cell r="S88">
            <v>0</v>
          </cell>
          <cell r="T88">
            <v>0</v>
          </cell>
          <cell r="U88">
            <v>0</v>
          </cell>
          <cell r="V88">
            <v>0</v>
          </cell>
          <cell r="W88">
            <v>0</v>
          </cell>
          <cell r="X88">
            <v>0</v>
          </cell>
          <cell r="Y88">
            <v>90</v>
          </cell>
          <cell r="Z88">
            <v>90</v>
          </cell>
          <cell r="AA88">
            <v>0</v>
          </cell>
          <cell r="AB88">
            <v>0</v>
          </cell>
          <cell r="AC88">
            <v>0</v>
          </cell>
          <cell r="AD88">
            <v>0</v>
          </cell>
          <cell r="AE88">
            <v>90</v>
          </cell>
          <cell r="AF88">
            <v>90</v>
          </cell>
          <cell r="AG88">
            <v>32850</v>
          </cell>
          <cell r="AH88">
            <v>0</v>
          </cell>
          <cell r="AI88">
            <v>90</v>
          </cell>
          <cell r="AJ88">
            <v>0</v>
          </cell>
          <cell r="AK88">
            <v>0</v>
          </cell>
          <cell r="AL88">
            <v>90</v>
          </cell>
          <cell r="AM88">
            <v>0</v>
          </cell>
          <cell r="AN88">
            <v>0</v>
          </cell>
          <cell r="AO88">
            <v>0</v>
          </cell>
          <cell r="AP88">
            <v>0</v>
          </cell>
          <cell r="AQ88">
            <v>0</v>
          </cell>
          <cell r="AR88">
            <v>0</v>
          </cell>
          <cell r="AS88">
            <v>0</v>
          </cell>
          <cell r="AT88">
            <v>0</v>
          </cell>
          <cell r="AU88">
            <v>90</v>
          </cell>
          <cell r="AV88">
            <v>0</v>
          </cell>
          <cell r="AW88">
            <v>0</v>
          </cell>
          <cell r="AX88">
            <v>0</v>
          </cell>
          <cell r="AY88">
            <v>0</v>
          </cell>
          <cell r="AZ88">
            <v>0</v>
          </cell>
          <cell r="BA88">
            <v>0</v>
          </cell>
        </row>
        <row r="89">
          <cell r="A89">
            <v>25004</v>
          </cell>
          <cell r="B89" t="str">
            <v>BAY VIEW NURSING and REHAB CTR</v>
          </cell>
          <cell r="C89">
            <v>2021</v>
          </cell>
          <cell r="D89">
            <v>44105</v>
          </cell>
          <cell r="E89" t="str">
            <v>Beginning Beds</v>
          </cell>
          <cell r="F89">
            <v>0</v>
          </cell>
          <cell r="G89">
            <v>40</v>
          </cell>
          <cell r="H89">
            <v>40</v>
          </cell>
          <cell r="I89">
            <v>0</v>
          </cell>
          <cell r="J89">
            <v>28</v>
          </cell>
          <cell r="K89">
            <v>28</v>
          </cell>
          <cell r="L89">
            <v>0</v>
          </cell>
          <cell r="M89">
            <v>68</v>
          </cell>
          <cell r="N89">
            <v>68</v>
          </cell>
          <cell r="O89">
            <v>0</v>
          </cell>
          <cell r="P89">
            <v>0</v>
          </cell>
          <cell r="Q89">
            <v>0</v>
          </cell>
          <cell r="R89">
            <v>0</v>
          </cell>
          <cell r="S89">
            <v>0</v>
          </cell>
          <cell r="T89">
            <v>0</v>
          </cell>
          <cell r="U89">
            <v>0</v>
          </cell>
          <cell r="V89">
            <v>0</v>
          </cell>
          <cell r="W89">
            <v>0</v>
          </cell>
          <cell r="X89">
            <v>0</v>
          </cell>
          <cell r="Y89">
            <v>40</v>
          </cell>
          <cell r="Z89">
            <v>40</v>
          </cell>
          <cell r="AA89">
            <v>0</v>
          </cell>
          <cell r="AB89">
            <v>28</v>
          </cell>
          <cell r="AC89">
            <v>28</v>
          </cell>
          <cell r="AD89">
            <v>0</v>
          </cell>
          <cell r="AE89">
            <v>68</v>
          </cell>
          <cell r="AF89">
            <v>68</v>
          </cell>
          <cell r="AG89">
            <v>14600</v>
          </cell>
          <cell r="AH89">
            <v>0</v>
          </cell>
          <cell r="AI89">
            <v>40</v>
          </cell>
          <cell r="AJ89">
            <v>0</v>
          </cell>
          <cell r="AK89">
            <v>0</v>
          </cell>
          <cell r="AL89">
            <v>40</v>
          </cell>
          <cell r="AM89">
            <v>0</v>
          </cell>
          <cell r="AN89">
            <v>0</v>
          </cell>
          <cell r="AO89">
            <v>0</v>
          </cell>
          <cell r="AP89">
            <v>28</v>
          </cell>
          <cell r="AQ89">
            <v>28</v>
          </cell>
          <cell r="AR89">
            <v>0</v>
          </cell>
          <cell r="AS89">
            <v>0</v>
          </cell>
          <cell r="AT89">
            <v>0</v>
          </cell>
          <cell r="AU89">
            <v>40</v>
          </cell>
          <cell r="AV89">
            <v>0</v>
          </cell>
          <cell r="AW89">
            <v>28</v>
          </cell>
          <cell r="AX89">
            <v>0</v>
          </cell>
          <cell r="AY89">
            <v>0</v>
          </cell>
          <cell r="AZ89">
            <v>0</v>
          </cell>
          <cell r="BA89">
            <v>0</v>
          </cell>
        </row>
        <row r="90">
          <cell r="A90">
            <v>25005</v>
          </cell>
          <cell r="B90" t="str">
            <v>Zumbrota Care Center</v>
          </cell>
          <cell r="C90">
            <v>2021</v>
          </cell>
          <cell r="D90">
            <v>44105</v>
          </cell>
          <cell r="E90" t="str">
            <v>Beginning Beds</v>
          </cell>
          <cell r="F90">
            <v>0</v>
          </cell>
          <cell r="G90">
            <v>50</v>
          </cell>
          <cell r="H90">
            <v>50</v>
          </cell>
          <cell r="I90">
            <v>0</v>
          </cell>
          <cell r="J90">
            <v>0</v>
          </cell>
          <cell r="K90">
            <v>0</v>
          </cell>
          <cell r="L90">
            <v>0</v>
          </cell>
          <cell r="M90">
            <v>50</v>
          </cell>
          <cell r="N90">
            <v>50</v>
          </cell>
          <cell r="O90">
            <v>0</v>
          </cell>
          <cell r="P90">
            <v>-10</v>
          </cell>
          <cell r="Q90">
            <v>-10</v>
          </cell>
          <cell r="R90">
            <v>0</v>
          </cell>
          <cell r="S90">
            <v>10</v>
          </cell>
          <cell r="T90">
            <v>10</v>
          </cell>
          <cell r="U90">
            <v>0</v>
          </cell>
          <cell r="V90">
            <v>0</v>
          </cell>
          <cell r="W90">
            <v>0</v>
          </cell>
          <cell r="X90">
            <v>0</v>
          </cell>
          <cell r="Y90">
            <v>40</v>
          </cell>
          <cell r="Z90">
            <v>40</v>
          </cell>
          <cell r="AA90">
            <v>0</v>
          </cell>
          <cell r="AB90">
            <v>10</v>
          </cell>
          <cell r="AC90">
            <v>10</v>
          </cell>
          <cell r="AD90">
            <v>0</v>
          </cell>
          <cell r="AE90">
            <v>50</v>
          </cell>
          <cell r="AF90">
            <v>50</v>
          </cell>
          <cell r="AG90">
            <v>15520</v>
          </cell>
          <cell r="AH90">
            <v>0</v>
          </cell>
          <cell r="AI90">
            <v>40</v>
          </cell>
          <cell r="AJ90">
            <v>0</v>
          </cell>
          <cell r="AK90">
            <v>0</v>
          </cell>
          <cell r="AL90">
            <v>40</v>
          </cell>
          <cell r="AM90">
            <v>0</v>
          </cell>
          <cell r="AN90">
            <v>0</v>
          </cell>
          <cell r="AO90">
            <v>0</v>
          </cell>
          <cell r="AP90">
            <v>10</v>
          </cell>
          <cell r="AQ90">
            <v>10</v>
          </cell>
          <cell r="AR90">
            <v>0</v>
          </cell>
          <cell r="AS90">
            <v>0</v>
          </cell>
          <cell r="AT90">
            <v>0</v>
          </cell>
          <cell r="AU90">
            <v>40</v>
          </cell>
          <cell r="AV90">
            <v>0</v>
          </cell>
          <cell r="AW90">
            <v>10</v>
          </cell>
          <cell r="AX90">
            <v>0</v>
          </cell>
          <cell r="AY90">
            <v>0</v>
          </cell>
          <cell r="AZ90">
            <v>0</v>
          </cell>
          <cell r="BA90">
            <v>0</v>
          </cell>
        </row>
        <row r="91">
          <cell r="A91">
            <v>25006</v>
          </cell>
          <cell r="B91" t="str">
            <v>The Gardens at Cannon Falls</v>
          </cell>
          <cell r="C91">
            <v>2021</v>
          </cell>
          <cell r="D91">
            <v>44105</v>
          </cell>
          <cell r="E91" t="str">
            <v>Beginning Beds</v>
          </cell>
          <cell r="F91">
            <v>0</v>
          </cell>
          <cell r="G91">
            <v>89</v>
          </cell>
          <cell r="H91">
            <v>89</v>
          </cell>
          <cell r="I91">
            <v>0</v>
          </cell>
          <cell r="J91">
            <v>0</v>
          </cell>
          <cell r="K91">
            <v>0</v>
          </cell>
          <cell r="L91">
            <v>0</v>
          </cell>
          <cell r="M91">
            <v>89</v>
          </cell>
          <cell r="N91">
            <v>89</v>
          </cell>
          <cell r="O91">
            <v>0</v>
          </cell>
          <cell r="P91">
            <v>0</v>
          </cell>
          <cell r="Q91">
            <v>0</v>
          </cell>
          <cell r="R91">
            <v>0</v>
          </cell>
          <cell r="S91">
            <v>0</v>
          </cell>
          <cell r="T91">
            <v>0</v>
          </cell>
          <cell r="U91">
            <v>0</v>
          </cell>
          <cell r="V91">
            <v>0</v>
          </cell>
          <cell r="W91">
            <v>0</v>
          </cell>
          <cell r="X91">
            <v>0</v>
          </cell>
          <cell r="Y91">
            <v>89</v>
          </cell>
          <cell r="Z91">
            <v>89</v>
          </cell>
          <cell r="AA91">
            <v>0</v>
          </cell>
          <cell r="AB91">
            <v>0</v>
          </cell>
          <cell r="AC91">
            <v>0</v>
          </cell>
          <cell r="AD91">
            <v>0</v>
          </cell>
          <cell r="AE91">
            <v>89</v>
          </cell>
          <cell r="AF91">
            <v>89</v>
          </cell>
          <cell r="AG91">
            <v>32485</v>
          </cell>
          <cell r="AH91">
            <v>0</v>
          </cell>
          <cell r="AI91">
            <v>89</v>
          </cell>
          <cell r="AJ91">
            <v>0</v>
          </cell>
          <cell r="AK91">
            <v>0</v>
          </cell>
          <cell r="AL91">
            <v>89</v>
          </cell>
          <cell r="AM91">
            <v>0</v>
          </cell>
          <cell r="AN91">
            <v>0</v>
          </cell>
          <cell r="AO91">
            <v>0</v>
          </cell>
          <cell r="AP91">
            <v>0</v>
          </cell>
          <cell r="AQ91">
            <v>0</v>
          </cell>
          <cell r="AR91">
            <v>0</v>
          </cell>
          <cell r="AS91">
            <v>0</v>
          </cell>
          <cell r="AT91">
            <v>0</v>
          </cell>
          <cell r="AU91">
            <v>89</v>
          </cell>
          <cell r="AV91">
            <v>0</v>
          </cell>
          <cell r="AW91">
            <v>0</v>
          </cell>
          <cell r="AX91">
            <v>0</v>
          </cell>
          <cell r="AY91">
            <v>0</v>
          </cell>
          <cell r="AZ91">
            <v>0</v>
          </cell>
          <cell r="BA91">
            <v>0</v>
          </cell>
        </row>
        <row r="92">
          <cell r="A92">
            <v>25007</v>
          </cell>
          <cell r="B92" t="str">
            <v>St. Crispin Living Community</v>
          </cell>
          <cell r="C92">
            <v>2021</v>
          </cell>
          <cell r="D92">
            <v>44105</v>
          </cell>
          <cell r="E92" t="str">
            <v>Beginning Beds</v>
          </cell>
          <cell r="F92">
            <v>0</v>
          </cell>
          <cell r="G92">
            <v>64</v>
          </cell>
          <cell r="H92">
            <v>64</v>
          </cell>
          <cell r="I92">
            <v>0</v>
          </cell>
          <cell r="J92">
            <v>0</v>
          </cell>
          <cell r="K92">
            <v>0</v>
          </cell>
          <cell r="L92">
            <v>0</v>
          </cell>
          <cell r="M92">
            <v>64</v>
          </cell>
          <cell r="N92">
            <v>64</v>
          </cell>
          <cell r="O92">
            <v>0</v>
          </cell>
          <cell r="P92">
            <v>0</v>
          </cell>
          <cell r="Q92">
            <v>0</v>
          </cell>
          <cell r="R92">
            <v>0</v>
          </cell>
          <cell r="S92">
            <v>0</v>
          </cell>
          <cell r="T92">
            <v>0</v>
          </cell>
          <cell r="U92">
            <v>0</v>
          </cell>
          <cell r="V92">
            <v>0</v>
          </cell>
          <cell r="W92">
            <v>0</v>
          </cell>
          <cell r="X92">
            <v>0</v>
          </cell>
          <cell r="Y92">
            <v>64</v>
          </cell>
          <cell r="Z92">
            <v>64</v>
          </cell>
          <cell r="AA92">
            <v>0</v>
          </cell>
          <cell r="AB92">
            <v>0</v>
          </cell>
          <cell r="AC92">
            <v>0</v>
          </cell>
          <cell r="AD92">
            <v>0</v>
          </cell>
          <cell r="AE92">
            <v>64</v>
          </cell>
          <cell r="AF92">
            <v>64</v>
          </cell>
          <cell r="AG92">
            <v>23360</v>
          </cell>
          <cell r="AH92">
            <v>0</v>
          </cell>
          <cell r="AI92">
            <v>64</v>
          </cell>
          <cell r="AJ92">
            <v>0</v>
          </cell>
          <cell r="AK92">
            <v>0</v>
          </cell>
          <cell r="AL92">
            <v>64</v>
          </cell>
          <cell r="AM92">
            <v>0</v>
          </cell>
          <cell r="AN92">
            <v>0</v>
          </cell>
          <cell r="AO92">
            <v>0</v>
          </cell>
          <cell r="AP92">
            <v>0</v>
          </cell>
          <cell r="AQ92">
            <v>0</v>
          </cell>
          <cell r="AR92">
            <v>0</v>
          </cell>
          <cell r="AS92">
            <v>0</v>
          </cell>
          <cell r="AT92">
            <v>0</v>
          </cell>
          <cell r="AU92">
            <v>64</v>
          </cell>
          <cell r="AV92">
            <v>0</v>
          </cell>
          <cell r="AW92">
            <v>0</v>
          </cell>
          <cell r="AX92">
            <v>0</v>
          </cell>
          <cell r="AY92">
            <v>0</v>
          </cell>
          <cell r="AZ92">
            <v>0</v>
          </cell>
          <cell r="BA92">
            <v>0</v>
          </cell>
        </row>
        <row r="93">
          <cell r="A93">
            <v>25008</v>
          </cell>
          <cell r="B93" t="str">
            <v>Pine Haven Care Center Inc</v>
          </cell>
          <cell r="C93">
            <v>2021</v>
          </cell>
          <cell r="D93">
            <v>44105</v>
          </cell>
          <cell r="E93" t="str">
            <v>Beginning Beds</v>
          </cell>
          <cell r="F93">
            <v>0</v>
          </cell>
          <cell r="G93">
            <v>68</v>
          </cell>
          <cell r="H93">
            <v>68</v>
          </cell>
          <cell r="I93">
            <v>0</v>
          </cell>
          <cell r="J93">
            <v>2</v>
          </cell>
          <cell r="K93">
            <v>2</v>
          </cell>
          <cell r="L93">
            <v>0</v>
          </cell>
          <cell r="M93">
            <v>70</v>
          </cell>
          <cell r="N93">
            <v>70</v>
          </cell>
          <cell r="O93">
            <v>0</v>
          </cell>
          <cell r="P93">
            <v>0</v>
          </cell>
          <cell r="Q93">
            <v>0</v>
          </cell>
          <cell r="R93">
            <v>0</v>
          </cell>
          <cell r="S93">
            <v>0</v>
          </cell>
          <cell r="T93">
            <v>0</v>
          </cell>
          <cell r="U93">
            <v>0</v>
          </cell>
          <cell r="V93">
            <v>0</v>
          </cell>
          <cell r="W93">
            <v>0</v>
          </cell>
          <cell r="X93">
            <v>0</v>
          </cell>
          <cell r="Y93">
            <v>68</v>
          </cell>
          <cell r="Z93">
            <v>68</v>
          </cell>
          <cell r="AA93">
            <v>0</v>
          </cell>
          <cell r="AB93">
            <v>2</v>
          </cell>
          <cell r="AC93">
            <v>2</v>
          </cell>
          <cell r="AD93">
            <v>0</v>
          </cell>
          <cell r="AE93">
            <v>70</v>
          </cell>
          <cell r="AF93">
            <v>70</v>
          </cell>
          <cell r="AG93">
            <v>24820</v>
          </cell>
          <cell r="AH93">
            <v>0</v>
          </cell>
          <cell r="AI93">
            <v>68</v>
          </cell>
          <cell r="AJ93">
            <v>0</v>
          </cell>
          <cell r="AK93">
            <v>0</v>
          </cell>
          <cell r="AL93">
            <v>68</v>
          </cell>
          <cell r="AM93">
            <v>0</v>
          </cell>
          <cell r="AN93">
            <v>0</v>
          </cell>
          <cell r="AO93">
            <v>0</v>
          </cell>
          <cell r="AP93">
            <v>2</v>
          </cell>
          <cell r="AQ93">
            <v>2</v>
          </cell>
          <cell r="AR93">
            <v>0</v>
          </cell>
          <cell r="AS93">
            <v>0</v>
          </cell>
          <cell r="AT93">
            <v>0</v>
          </cell>
          <cell r="AU93">
            <v>68</v>
          </cell>
          <cell r="AV93">
            <v>0</v>
          </cell>
          <cell r="AW93">
            <v>2</v>
          </cell>
          <cell r="AX93">
            <v>0</v>
          </cell>
          <cell r="AY93">
            <v>0</v>
          </cell>
          <cell r="AZ93">
            <v>0</v>
          </cell>
          <cell r="BA93">
            <v>0</v>
          </cell>
        </row>
        <row r="94">
          <cell r="A94">
            <v>25009</v>
          </cell>
          <cell r="B94" t="str">
            <v>Kenyon Sunset Home</v>
          </cell>
          <cell r="C94">
            <v>2021</v>
          </cell>
          <cell r="D94">
            <v>44105</v>
          </cell>
          <cell r="E94" t="str">
            <v>Beginning Beds</v>
          </cell>
          <cell r="F94">
            <v>0</v>
          </cell>
          <cell r="G94">
            <v>21</v>
          </cell>
          <cell r="H94">
            <v>21</v>
          </cell>
          <cell r="I94">
            <v>0</v>
          </cell>
          <cell r="J94">
            <v>0</v>
          </cell>
          <cell r="K94">
            <v>0</v>
          </cell>
          <cell r="L94">
            <v>0</v>
          </cell>
          <cell r="M94">
            <v>21</v>
          </cell>
          <cell r="N94">
            <v>21</v>
          </cell>
          <cell r="O94">
            <v>0</v>
          </cell>
          <cell r="P94">
            <v>-21</v>
          </cell>
          <cell r="Q94">
            <v>-21</v>
          </cell>
          <cell r="R94">
            <v>0</v>
          </cell>
          <cell r="S94">
            <v>0</v>
          </cell>
          <cell r="T94">
            <v>0</v>
          </cell>
          <cell r="U94">
            <v>0</v>
          </cell>
          <cell r="V94">
            <v>-21</v>
          </cell>
          <cell r="W94">
            <v>-21</v>
          </cell>
          <cell r="X94">
            <v>0</v>
          </cell>
          <cell r="Y94">
            <v>0</v>
          </cell>
          <cell r="Z94">
            <v>0</v>
          </cell>
          <cell r="AA94">
            <v>0</v>
          </cell>
          <cell r="AB94">
            <v>0</v>
          </cell>
          <cell r="AC94">
            <v>0</v>
          </cell>
          <cell r="AD94">
            <v>0</v>
          </cell>
          <cell r="AE94">
            <v>0</v>
          </cell>
          <cell r="AF94">
            <v>0</v>
          </cell>
          <cell r="AG94">
            <v>2352</v>
          </cell>
          <cell r="AH94">
            <v>0</v>
          </cell>
          <cell r="AI94">
            <v>0</v>
          </cell>
          <cell r="AJ94">
            <v>0</v>
          </cell>
          <cell r="AK94">
            <v>0</v>
          </cell>
          <cell r="AL94">
            <v>0</v>
          </cell>
          <cell r="AM94">
            <v>0</v>
          </cell>
          <cell r="AN94">
            <v>0</v>
          </cell>
          <cell r="AO94">
            <v>0</v>
          </cell>
          <cell r="AP94">
            <v>0</v>
          </cell>
          <cell r="AQ94">
            <v>0</v>
          </cell>
          <cell r="AR94">
            <v>0</v>
          </cell>
          <cell r="AS94">
            <v>0</v>
          </cell>
          <cell r="AT94">
            <v>0</v>
          </cell>
          <cell r="AU94">
            <v>21</v>
          </cell>
          <cell r="AV94">
            <v>0</v>
          </cell>
          <cell r="AW94">
            <v>0</v>
          </cell>
          <cell r="AX94">
            <v>0</v>
          </cell>
          <cell r="AY94">
            <v>-21</v>
          </cell>
          <cell r="AZ94">
            <v>0</v>
          </cell>
          <cell r="BA94">
            <v>0</v>
          </cell>
          <cell r="BB94" t="str">
            <v xml:space="preserve">waiting to find out if these are in Limbo or not. </v>
          </cell>
        </row>
        <row r="95">
          <cell r="A95">
            <v>26003</v>
          </cell>
          <cell r="B95" t="str">
            <v>Barrett Care Center Inc</v>
          </cell>
          <cell r="C95">
            <v>2021</v>
          </cell>
          <cell r="D95">
            <v>44105</v>
          </cell>
          <cell r="E95" t="str">
            <v>Beginning Beds</v>
          </cell>
          <cell r="F95">
            <v>0</v>
          </cell>
          <cell r="G95">
            <v>45</v>
          </cell>
          <cell r="H95">
            <v>45</v>
          </cell>
          <cell r="I95">
            <v>0</v>
          </cell>
          <cell r="J95">
            <v>0</v>
          </cell>
          <cell r="K95">
            <v>0</v>
          </cell>
          <cell r="L95">
            <v>0</v>
          </cell>
          <cell r="M95">
            <v>45</v>
          </cell>
          <cell r="N95">
            <v>45</v>
          </cell>
          <cell r="O95">
            <v>0</v>
          </cell>
          <cell r="P95">
            <v>0</v>
          </cell>
          <cell r="Q95">
            <v>0</v>
          </cell>
          <cell r="R95">
            <v>0</v>
          </cell>
          <cell r="S95">
            <v>0</v>
          </cell>
          <cell r="T95">
            <v>0</v>
          </cell>
          <cell r="U95">
            <v>0</v>
          </cell>
          <cell r="V95">
            <v>0</v>
          </cell>
          <cell r="W95">
            <v>0</v>
          </cell>
          <cell r="X95">
            <v>0</v>
          </cell>
          <cell r="Y95">
            <v>45</v>
          </cell>
          <cell r="Z95">
            <v>45</v>
          </cell>
          <cell r="AA95">
            <v>0</v>
          </cell>
          <cell r="AB95">
            <v>0</v>
          </cell>
          <cell r="AC95">
            <v>0</v>
          </cell>
          <cell r="AD95">
            <v>0</v>
          </cell>
          <cell r="AE95">
            <v>45</v>
          </cell>
          <cell r="AF95">
            <v>45</v>
          </cell>
          <cell r="AG95">
            <v>16425</v>
          </cell>
          <cell r="AH95">
            <v>0</v>
          </cell>
          <cell r="AI95">
            <v>45</v>
          </cell>
          <cell r="AJ95">
            <v>0</v>
          </cell>
          <cell r="AK95">
            <v>0</v>
          </cell>
          <cell r="AL95">
            <v>45</v>
          </cell>
          <cell r="AM95">
            <v>0</v>
          </cell>
          <cell r="AN95">
            <v>0</v>
          </cell>
          <cell r="AO95">
            <v>0</v>
          </cell>
          <cell r="AP95">
            <v>0</v>
          </cell>
          <cell r="AQ95">
            <v>0</v>
          </cell>
          <cell r="AR95">
            <v>0</v>
          </cell>
          <cell r="AS95">
            <v>0</v>
          </cell>
          <cell r="AT95">
            <v>0</v>
          </cell>
          <cell r="AU95">
            <v>45</v>
          </cell>
          <cell r="AV95">
            <v>0</v>
          </cell>
          <cell r="AW95">
            <v>0</v>
          </cell>
          <cell r="AX95">
            <v>0</v>
          </cell>
          <cell r="AY95">
            <v>0</v>
          </cell>
          <cell r="AZ95">
            <v>0</v>
          </cell>
          <cell r="BA95">
            <v>0</v>
          </cell>
        </row>
        <row r="96">
          <cell r="A96">
            <v>27001</v>
          </cell>
          <cell r="B96" t="str">
            <v>Grand Ave Rest Home</v>
          </cell>
          <cell r="C96">
            <v>2021</v>
          </cell>
          <cell r="D96">
            <v>44105</v>
          </cell>
          <cell r="E96" t="str">
            <v>Beginning Beds</v>
          </cell>
          <cell r="F96">
            <v>20</v>
          </cell>
          <cell r="G96">
            <v>0</v>
          </cell>
          <cell r="H96">
            <v>20</v>
          </cell>
          <cell r="I96">
            <v>0</v>
          </cell>
          <cell r="J96">
            <v>0</v>
          </cell>
          <cell r="K96">
            <v>0</v>
          </cell>
          <cell r="L96">
            <v>20</v>
          </cell>
          <cell r="M96">
            <v>0</v>
          </cell>
          <cell r="N96">
            <v>20</v>
          </cell>
          <cell r="O96">
            <v>0</v>
          </cell>
          <cell r="P96">
            <v>0</v>
          </cell>
          <cell r="Q96">
            <v>0</v>
          </cell>
          <cell r="R96">
            <v>0</v>
          </cell>
          <cell r="S96">
            <v>0</v>
          </cell>
          <cell r="T96">
            <v>0</v>
          </cell>
          <cell r="U96">
            <v>0</v>
          </cell>
          <cell r="V96">
            <v>0</v>
          </cell>
          <cell r="W96">
            <v>0</v>
          </cell>
          <cell r="X96">
            <v>20</v>
          </cell>
          <cell r="Y96">
            <v>0</v>
          </cell>
          <cell r="Z96">
            <v>20</v>
          </cell>
          <cell r="AA96">
            <v>0</v>
          </cell>
          <cell r="AB96">
            <v>0</v>
          </cell>
          <cell r="AC96">
            <v>0</v>
          </cell>
          <cell r="AD96">
            <v>20</v>
          </cell>
          <cell r="AE96">
            <v>0</v>
          </cell>
          <cell r="AF96">
            <v>20</v>
          </cell>
          <cell r="AG96">
            <v>7300</v>
          </cell>
          <cell r="AH96">
            <v>0</v>
          </cell>
          <cell r="AI96">
            <v>0</v>
          </cell>
          <cell r="AJ96">
            <v>0</v>
          </cell>
          <cell r="AK96">
            <v>20</v>
          </cell>
          <cell r="AL96">
            <v>20</v>
          </cell>
          <cell r="AM96">
            <v>0</v>
          </cell>
          <cell r="AN96">
            <v>0</v>
          </cell>
          <cell r="AO96">
            <v>0</v>
          </cell>
          <cell r="AP96">
            <v>0</v>
          </cell>
          <cell r="AQ96">
            <v>0</v>
          </cell>
          <cell r="AR96">
            <v>0</v>
          </cell>
          <cell r="AS96">
            <v>0</v>
          </cell>
          <cell r="AT96">
            <v>20</v>
          </cell>
          <cell r="AU96">
            <v>0</v>
          </cell>
          <cell r="AV96">
            <v>0</v>
          </cell>
          <cell r="AW96">
            <v>0</v>
          </cell>
          <cell r="AX96">
            <v>0</v>
          </cell>
          <cell r="AY96">
            <v>0</v>
          </cell>
          <cell r="AZ96">
            <v>0</v>
          </cell>
          <cell r="BA96">
            <v>0</v>
          </cell>
        </row>
        <row r="97">
          <cell r="A97">
            <v>27002</v>
          </cell>
          <cell r="B97" t="str">
            <v>Edenbrook Of Edina</v>
          </cell>
          <cell r="C97">
            <v>2021</v>
          </cell>
          <cell r="D97">
            <v>44105</v>
          </cell>
          <cell r="E97" t="str">
            <v>Beginning Beds</v>
          </cell>
          <cell r="F97">
            <v>0</v>
          </cell>
          <cell r="G97">
            <v>85</v>
          </cell>
          <cell r="H97">
            <v>85</v>
          </cell>
          <cell r="I97">
            <v>0</v>
          </cell>
          <cell r="J97">
            <v>0</v>
          </cell>
          <cell r="K97">
            <v>0</v>
          </cell>
          <cell r="L97">
            <v>0</v>
          </cell>
          <cell r="M97">
            <v>85</v>
          </cell>
          <cell r="N97">
            <v>85</v>
          </cell>
          <cell r="O97">
            <v>0</v>
          </cell>
          <cell r="P97">
            <v>0</v>
          </cell>
          <cell r="Q97">
            <v>0</v>
          </cell>
          <cell r="R97">
            <v>0</v>
          </cell>
          <cell r="S97">
            <v>0</v>
          </cell>
          <cell r="T97">
            <v>0</v>
          </cell>
          <cell r="U97">
            <v>0</v>
          </cell>
          <cell r="V97">
            <v>0</v>
          </cell>
          <cell r="W97">
            <v>0</v>
          </cell>
          <cell r="X97">
            <v>0</v>
          </cell>
          <cell r="Y97">
            <v>85</v>
          </cell>
          <cell r="Z97">
            <v>85</v>
          </cell>
          <cell r="AA97">
            <v>0</v>
          </cell>
          <cell r="AB97">
            <v>0</v>
          </cell>
          <cell r="AC97">
            <v>0</v>
          </cell>
          <cell r="AD97">
            <v>0</v>
          </cell>
          <cell r="AE97">
            <v>85</v>
          </cell>
          <cell r="AF97">
            <v>85</v>
          </cell>
          <cell r="AG97">
            <v>31025</v>
          </cell>
          <cell r="AH97">
            <v>0</v>
          </cell>
          <cell r="AI97">
            <v>85</v>
          </cell>
          <cell r="AJ97">
            <v>0</v>
          </cell>
          <cell r="AK97">
            <v>0</v>
          </cell>
          <cell r="AL97">
            <v>85</v>
          </cell>
          <cell r="AM97">
            <v>0</v>
          </cell>
          <cell r="AN97">
            <v>0</v>
          </cell>
          <cell r="AO97">
            <v>0</v>
          </cell>
          <cell r="AP97">
            <v>0</v>
          </cell>
          <cell r="AQ97">
            <v>0</v>
          </cell>
          <cell r="AR97">
            <v>0</v>
          </cell>
          <cell r="AS97">
            <v>0</v>
          </cell>
          <cell r="AT97">
            <v>0</v>
          </cell>
          <cell r="AU97">
            <v>85</v>
          </cell>
          <cell r="AV97">
            <v>0</v>
          </cell>
          <cell r="AW97">
            <v>0</v>
          </cell>
          <cell r="AX97">
            <v>0</v>
          </cell>
          <cell r="AY97">
            <v>0</v>
          </cell>
          <cell r="AZ97">
            <v>0</v>
          </cell>
          <cell r="BA97">
            <v>0</v>
          </cell>
        </row>
        <row r="98">
          <cell r="A98">
            <v>27004</v>
          </cell>
          <cell r="B98" t="str">
            <v>The Estates at Bloomington</v>
          </cell>
          <cell r="C98">
            <v>2021</v>
          </cell>
          <cell r="D98">
            <v>44105</v>
          </cell>
          <cell r="E98" t="str">
            <v>Beginning Beds</v>
          </cell>
          <cell r="F98">
            <v>0</v>
          </cell>
          <cell r="G98">
            <v>68</v>
          </cell>
          <cell r="H98">
            <v>68</v>
          </cell>
          <cell r="I98">
            <v>0</v>
          </cell>
          <cell r="J98">
            <v>8</v>
          </cell>
          <cell r="K98">
            <v>8</v>
          </cell>
          <cell r="L98">
            <v>0</v>
          </cell>
          <cell r="M98">
            <v>76</v>
          </cell>
          <cell r="N98">
            <v>76</v>
          </cell>
          <cell r="O98">
            <v>0</v>
          </cell>
          <cell r="P98">
            <v>0</v>
          </cell>
          <cell r="Q98">
            <v>0</v>
          </cell>
          <cell r="R98">
            <v>0</v>
          </cell>
          <cell r="S98">
            <v>0</v>
          </cell>
          <cell r="T98">
            <v>0</v>
          </cell>
          <cell r="U98">
            <v>0</v>
          </cell>
          <cell r="V98">
            <v>0</v>
          </cell>
          <cell r="W98">
            <v>0</v>
          </cell>
          <cell r="X98">
            <v>0</v>
          </cell>
          <cell r="Y98">
            <v>68</v>
          </cell>
          <cell r="Z98">
            <v>68</v>
          </cell>
          <cell r="AA98">
            <v>0</v>
          </cell>
          <cell r="AB98">
            <v>8</v>
          </cell>
          <cell r="AC98">
            <v>8</v>
          </cell>
          <cell r="AD98">
            <v>0</v>
          </cell>
          <cell r="AE98">
            <v>76</v>
          </cell>
          <cell r="AF98">
            <v>76</v>
          </cell>
          <cell r="AG98">
            <v>24820</v>
          </cell>
          <cell r="AH98">
            <v>0</v>
          </cell>
          <cell r="AI98">
            <v>68</v>
          </cell>
          <cell r="AJ98">
            <v>0</v>
          </cell>
          <cell r="AK98">
            <v>0</v>
          </cell>
          <cell r="AL98">
            <v>68</v>
          </cell>
          <cell r="AM98">
            <v>0</v>
          </cell>
          <cell r="AN98">
            <v>0</v>
          </cell>
          <cell r="AO98">
            <v>0</v>
          </cell>
          <cell r="AP98">
            <v>8</v>
          </cell>
          <cell r="AQ98">
            <v>8</v>
          </cell>
          <cell r="AR98">
            <v>0</v>
          </cell>
          <cell r="AS98">
            <v>0</v>
          </cell>
          <cell r="AT98">
            <v>0</v>
          </cell>
          <cell r="AU98">
            <v>68</v>
          </cell>
          <cell r="AV98">
            <v>0</v>
          </cell>
          <cell r="AW98">
            <v>8</v>
          </cell>
          <cell r="AX98">
            <v>0</v>
          </cell>
          <cell r="AY98">
            <v>0</v>
          </cell>
          <cell r="AZ98">
            <v>0</v>
          </cell>
          <cell r="BA98">
            <v>0</v>
          </cell>
        </row>
        <row r="99">
          <cell r="A99">
            <v>27005</v>
          </cell>
          <cell r="B99" t="str">
            <v>Martin Luther Care Center</v>
          </cell>
          <cell r="C99">
            <v>2021</v>
          </cell>
          <cell r="D99">
            <v>44105</v>
          </cell>
          <cell r="E99" t="str">
            <v>Beginning Beds</v>
          </cell>
          <cell r="F99">
            <v>0</v>
          </cell>
          <cell r="G99">
            <v>137</v>
          </cell>
          <cell r="H99">
            <v>137</v>
          </cell>
          <cell r="I99">
            <v>0</v>
          </cell>
          <cell r="J99">
            <v>0</v>
          </cell>
          <cell r="K99">
            <v>0</v>
          </cell>
          <cell r="L99">
            <v>0</v>
          </cell>
          <cell r="M99">
            <v>137</v>
          </cell>
          <cell r="N99">
            <v>137</v>
          </cell>
          <cell r="O99">
            <v>0</v>
          </cell>
          <cell r="P99">
            <v>0</v>
          </cell>
          <cell r="Q99">
            <v>0</v>
          </cell>
          <cell r="R99">
            <v>0</v>
          </cell>
          <cell r="S99">
            <v>0</v>
          </cell>
          <cell r="T99">
            <v>0</v>
          </cell>
          <cell r="U99">
            <v>0</v>
          </cell>
          <cell r="V99">
            <v>0</v>
          </cell>
          <cell r="W99">
            <v>0</v>
          </cell>
          <cell r="X99">
            <v>0</v>
          </cell>
          <cell r="Y99">
            <v>137</v>
          </cell>
          <cell r="Z99">
            <v>137</v>
          </cell>
          <cell r="AA99">
            <v>0</v>
          </cell>
          <cell r="AB99">
            <v>0</v>
          </cell>
          <cell r="AC99">
            <v>0</v>
          </cell>
          <cell r="AD99">
            <v>0</v>
          </cell>
          <cell r="AE99">
            <v>137</v>
          </cell>
          <cell r="AF99">
            <v>137</v>
          </cell>
          <cell r="AG99">
            <v>50005</v>
          </cell>
          <cell r="AH99">
            <v>0</v>
          </cell>
          <cell r="AI99">
            <v>137</v>
          </cell>
          <cell r="AJ99">
            <v>0</v>
          </cell>
          <cell r="AK99">
            <v>0</v>
          </cell>
          <cell r="AL99">
            <v>137</v>
          </cell>
          <cell r="AM99">
            <v>0</v>
          </cell>
          <cell r="AN99">
            <v>0</v>
          </cell>
          <cell r="AO99">
            <v>0</v>
          </cell>
          <cell r="AP99">
            <v>0</v>
          </cell>
          <cell r="AQ99">
            <v>0</v>
          </cell>
          <cell r="AR99">
            <v>0</v>
          </cell>
          <cell r="AS99">
            <v>0</v>
          </cell>
          <cell r="AT99">
            <v>0</v>
          </cell>
          <cell r="AU99">
            <v>137</v>
          </cell>
          <cell r="AV99">
            <v>0</v>
          </cell>
          <cell r="AW99">
            <v>0</v>
          </cell>
          <cell r="AX99">
            <v>0</v>
          </cell>
          <cell r="AY99">
            <v>0</v>
          </cell>
          <cell r="AZ99">
            <v>0</v>
          </cell>
          <cell r="BA99">
            <v>0</v>
          </cell>
        </row>
        <row r="100">
          <cell r="A100">
            <v>27007</v>
          </cell>
          <cell r="B100" t="str">
            <v>Southside Care Center</v>
          </cell>
          <cell r="C100">
            <v>2021</v>
          </cell>
          <cell r="D100">
            <v>44105</v>
          </cell>
          <cell r="E100" t="str">
            <v>Beginning Beds</v>
          </cell>
          <cell r="F100">
            <v>17</v>
          </cell>
          <cell r="G100">
            <v>0</v>
          </cell>
          <cell r="H100">
            <v>17</v>
          </cell>
          <cell r="I100">
            <v>0</v>
          </cell>
          <cell r="J100">
            <v>0</v>
          </cell>
          <cell r="K100">
            <v>0</v>
          </cell>
          <cell r="L100">
            <v>17</v>
          </cell>
          <cell r="M100">
            <v>0</v>
          </cell>
          <cell r="N100">
            <v>17</v>
          </cell>
          <cell r="O100">
            <v>0</v>
          </cell>
          <cell r="P100">
            <v>0</v>
          </cell>
          <cell r="Q100">
            <v>0</v>
          </cell>
          <cell r="R100">
            <v>0</v>
          </cell>
          <cell r="S100">
            <v>0</v>
          </cell>
          <cell r="T100">
            <v>0</v>
          </cell>
          <cell r="U100">
            <v>0</v>
          </cell>
          <cell r="V100">
            <v>0</v>
          </cell>
          <cell r="W100">
            <v>0</v>
          </cell>
          <cell r="X100">
            <v>17</v>
          </cell>
          <cell r="Y100">
            <v>0</v>
          </cell>
          <cell r="Z100">
            <v>17</v>
          </cell>
          <cell r="AA100">
            <v>0</v>
          </cell>
          <cell r="AB100">
            <v>0</v>
          </cell>
          <cell r="AC100">
            <v>0</v>
          </cell>
          <cell r="AD100">
            <v>17</v>
          </cell>
          <cell r="AE100">
            <v>0</v>
          </cell>
          <cell r="AF100">
            <v>17</v>
          </cell>
          <cell r="AG100">
            <v>6205</v>
          </cell>
          <cell r="AH100">
            <v>0</v>
          </cell>
          <cell r="AI100">
            <v>0</v>
          </cell>
          <cell r="AJ100">
            <v>0</v>
          </cell>
          <cell r="AK100">
            <v>17</v>
          </cell>
          <cell r="AL100">
            <v>17</v>
          </cell>
          <cell r="AM100">
            <v>0</v>
          </cell>
          <cell r="AN100">
            <v>0</v>
          </cell>
          <cell r="AO100">
            <v>0</v>
          </cell>
          <cell r="AP100">
            <v>0</v>
          </cell>
          <cell r="AQ100">
            <v>0</v>
          </cell>
          <cell r="AR100">
            <v>0</v>
          </cell>
          <cell r="AS100">
            <v>0</v>
          </cell>
          <cell r="AT100">
            <v>17</v>
          </cell>
          <cell r="AU100">
            <v>0</v>
          </cell>
          <cell r="AV100">
            <v>0</v>
          </cell>
          <cell r="AW100">
            <v>0</v>
          </cell>
          <cell r="AX100">
            <v>0</v>
          </cell>
          <cell r="AY100">
            <v>0</v>
          </cell>
          <cell r="AZ100">
            <v>0</v>
          </cell>
          <cell r="BA100">
            <v>0</v>
          </cell>
        </row>
        <row r="101">
          <cell r="A101">
            <v>27013</v>
          </cell>
          <cell r="B101" t="str">
            <v>St Therese Home</v>
          </cell>
          <cell r="C101">
            <v>2021</v>
          </cell>
          <cell r="D101">
            <v>44105</v>
          </cell>
          <cell r="E101" t="str">
            <v>Beginning Beds</v>
          </cell>
          <cell r="F101">
            <v>0</v>
          </cell>
          <cell r="G101">
            <v>168</v>
          </cell>
          <cell r="H101">
            <v>168</v>
          </cell>
          <cell r="I101">
            <v>0</v>
          </cell>
          <cell r="J101">
            <v>46</v>
          </cell>
          <cell r="K101">
            <v>46</v>
          </cell>
          <cell r="L101">
            <v>0</v>
          </cell>
          <cell r="M101">
            <v>214</v>
          </cell>
          <cell r="N101">
            <v>214</v>
          </cell>
          <cell r="O101">
            <v>0</v>
          </cell>
          <cell r="P101">
            <v>0</v>
          </cell>
          <cell r="Q101">
            <v>0</v>
          </cell>
          <cell r="R101">
            <v>0</v>
          </cell>
          <cell r="S101">
            <v>0</v>
          </cell>
          <cell r="T101">
            <v>0</v>
          </cell>
          <cell r="U101">
            <v>0</v>
          </cell>
          <cell r="V101">
            <v>0</v>
          </cell>
          <cell r="W101">
            <v>0</v>
          </cell>
          <cell r="X101">
            <v>0</v>
          </cell>
          <cell r="Y101">
            <v>168</v>
          </cell>
          <cell r="Z101">
            <v>168</v>
          </cell>
          <cell r="AA101">
            <v>0</v>
          </cell>
          <cell r="AB101">
            <v>46</v>
          </cell>
          <cell r="AC101">
            <v>46</v>
          </cell>
          <cell r="AD101">
            <v>0</v>
          </cell>
          <cell r="AE101">
            <v>214</v>
          </cell>
          <cell r="AF101">
            <v>214</v>
          </cell>
          <cell r="AG101">
            <v>61320</v>
          </cell>
          <cell r="AH101">
            <v>0</v>
          </cell>
          <cell r="AI101">
            <v>168</v>
          </cell>
          <cell r="AJ101">
            <v>0</v>
          </cell>
          <cell r="AK101">
            <v>0</v>
          </cell>
          <cell r="AL101">
            <v>168</v>
          </cell>
          <cell r="AM101">
            <v>0</v>
          </cell>
          <cell r="AN101">
            <v>0</v>
          </cell>
          <cell r="AO101">
            <v>0</v>
          </cell>
          <cell r="AP101">
            <v>46</v>
          </cell>
          <cell r="AQ101">
            <v>46</v>
          </cell>
          <cell r="AR101">
            <v>0</v>
          </cell>
          <cell r="AS101">
            <v>0</v>
          </cell>
          <cell r="AT101">
            <v>0</v>
          </cell>
          <cell r="AU101">
            <v>168</v>
          </cell>
          <cell r="AV101">
            <v>0</v>
          </cell>
          <cell r="AW101">
            <v>46</v>
          </cell>
          <cell r="AX101">
            <v>0</v>
          </cell>
          <cell r="AY101">
            <v>0</v>
          </cell>
          <cell r="AZ101">
            <v>0</v>
          </cell>
          <cell r="BA101">
            <v>0</v>
          </cell>
        </row>
        <row r="102">
          <cell r="A102">
            <v>27014</v>
          </cell>
          <cell r="B102" t="str">
            <v>The Estates at St Louis Park</v>
          </cell>
          <cell r="C102">
            <v>2021</v>
          </cell>
          <cell r="D102">
            <v>44105</v>
          </cell>
          <cell r="E102" t="str">
            <v>Beginning Beds</v>
          </cell>
          <cell r="F102">
            <v>0</v>
          </cell>
          <cell r="G102">
            <v>175</v>
          </cell>
          <cell r="H102">
            <v>175</v>
          </cell>
          <cell r="I102">
            <v>0</v>
          </cell>
          <cell r="J102">
            <v>45</v>
          </cell>
          <cell r="K102">
            <v>45</v>
          </cell>
          <cell r="L102">
            <v>0</v>
          </cell>
          <cell r="M102">
            <v>220</v>
          </cell>
          <cell r="N102">
            <v>220</v>
          </cell>
          <cell r="O102">
            <v>0</v>
          </cell>
          <cell r="P102">
            <v>0</v>
          </cell>
          <cell r="Q102">
            <v>0</v>
          </cell>
          <cell r="R102">
            <v>0</v>
          </cell>
          <cell r="S102">
            <v>0</v>
          </cell>
          <cell r="T102">
            <v>0</v>
          </cell>
          <cell r="U102">
            <v>0</v>
          </cell>
          <cell r="V102">
            <v>0</v>
          </cell>
          <cell r="W102">
            <v>0</v>
          </cell>
          <cell r="X102">
            <v>0</v>
          </cell>
          <cell r="Y102">
            <v>175</v>
          </cell>
          <cell r="Z102">
            <v>175</v>
          </cell>
          <cell r="AA102">
            <v>0</v>
          </cell>
          <cell r="AB102">
            <v>45</v>
          </cell>
          <cell r="AC102">
            <v>45</v>
          </cell>
          <cell r="AD102">
            <v>0</v>
          </cell>
          <cell r="AE102">
            <v>220</v>
          </cell>
          <cell r="AF102">
            <v>220</v>
          </cell>
          <cell r="AG102">
            <v>63875</v>
          </cell>
          <cell r="AH102">
            <v>0</v>
          </cell>
          <cell r="AI102">
            <v>175</v>
          </cell>
          <cell r="AJ102">
            <v>0</v>
          </cell>
          <cell r="AK102">
            <v>0</v>
          </cell>
          <cell r="AL102">
            <v>175</v>
          </cell>
          <cell r="AM102">
            <v>0</v>
          </cell>
          <cell r="AN102">
            <v>0</v>
          </cell>
          <cell r="AO102">
            <v>0</v>
          </cell>
          <cell r="AP102">
            <v>45</v>
          </cell>
          <cell r="AQ102">
            <v>45</v>
          </cell>
          <cell r="AR102">
            <v>0</v>
          </cell>
          <cell r="AS102">
            <v>0</v>
          </cell>
          <cell r="AT102">
            <v>0</v>
          </cell>
          <cell r="AU102">
            <v>175</v>
          </cell>
          <cell r="AV102">
            <v>0</v>
          </cell>
          <cell r="AW102">
            <v>45</v>
          </cell>
          <cell r="AX102">
            <v>0</v>
          </cell>
          <cell r="AY102">
            <v>0</v>
          </cell>
          <cell r="AZ102">
            <v>0</v>
          </cell>
          <cell r="BA102">
            <v>0</v>
          </cell>
        </row>
        <row r="103">
          <cell r="A103">
            <v>27015</v>
          </cell>
          <cell r="B103" t="str">
            <v>THE ESTATES AT EXCELSIOR LLC</v>
          </cell>
          <cell r="C103">
            <v>2021</v>
          </cell>
          <cell r="D103">
            <v>44105</v>
          </cell>
          <cell r="E103" t="str">
            <v>Beginning Beds</v>
          </cell>
          <cell r="F103">
            <v>0</v>
          </cell>
          <cell r="G103">
            <v>56</v>
          </cell>
          <cell r="H103">
            <v>56</v>
          </cell>
          <cell r="I103">
            <v>0</v>
          </cell>
          <cell r="J103">
            <v>0</v>
          </cell>
          <cell r="K103">
            <v>0</v>
          </cell>
          <cell r="L103">
            <v>0</v>
          </cell>
          <cell r="M103">
            <v>56</v>
          </cell>
          <cell r="N103">
            <v>56</v>
          </cell>
          <cell r="O103">
            <v>0</v>
          </cell>
          <cell r="P103">
            <v>0</v>
          </cell>
          <cell r="Q103">
            <v>0</v>
          </cell>
          <cell r="R103">
            <v>0</v>
          </cell>
          <cell r="S103">
            <v>0</v>
          </cell>
          <cell r="T103">
            <v>0</v>
          </cell>
          <cell r="U103">
            <v>0</v>
          </cell>
          <cell r="V103">
            <v>0</v>
          </cell>
          <cell r="W103">
            <v>0</v>
          </cell>
          <cell r="X103">
            <v>0</v>
          </cell>
          <cell r="Y103">
            <v>56</v>
          </cell>
          <cell r="Z103">
            <v>56</v>
          </cell>
          <cell r="AA103">
            <v>0</v>
          </cell>
          <cell r="AB103">
            <v>0</v>
          </cell>
          <cell r="AC103">
            <v>0</v>
          </cell>
          <cell r="AD103">
            <v>0</v>
          </cell>
          <cell r="AE103">
            <v>56</v>
          </cell>
          <cell r="AF103">
            <v>56</v>
          </cell>
          <cell r="AG103">
            <v>20440</v>
          </cell>
          <cell r="AH103">
            <v>0</v>
          </cell>
          <cell r="AI103">
            <v>56</v>
          </cell>
          <cell r="AJ103">
            <v>0</v>
          </cell>
          <cell r="AK103">
            <v>0</v>
          </cell>
          <cell r="AL103">
            <v>56</v>
          </cell>
          <cell r="AM103">
            <v>0</v>
          </cell>
          <cell r="AN103">
            <v>0</v>
          </cell>
          <cell r="AO103">
            <v>0</v>
          </cell>
          <cell r="AP103">
            <v>0</v>
          </cell>
          <cell r="AQ103">
            <v>0</v>
          </cell>
          <cell r="AR103">
            <v>0</v>
          </cell>
          <cell r="AS103">
            <v>0</v>
          </cell>
          <cell r="AT103">
            <v>0</v>
          </cell>
          <cell r="AU103">
            <v>56</v>
          </cell>
          <cell r="AV103">
            <v>0</v>
          </cell>
          <cell r="AW103">
            <v>0</v>
          </cell>
          <cell r="AX103">
            <v>0</v>
          </cell>
          <cell r="AY103">
            <v>0</v>
          </cell>
          <cell r="AZ103">
            <v>0</v>
          </cell>
          <cell r="BA103">
            <v>0</v>
          </cell>
        </row>
        <row r="104">
          <cell r="A104">
            <v>27017</v>
          </cell>
          <cell r="B104" t="str">
            <v>Birchwood Care Home</v>
          </cell>
          <cell r="C104">
            <v>2021</v>
          </cell>
          <cell r="D104">
            <v>44105</v>
          </cell>
          <cell r="E104" t="str">
            <v>Beginning Beds</v>
          </cell>
          <cell r="F104">
            <v>60</v>
          </cell>
          <cell r="G104">
            <v>0</v>
          </cell>
          <cell r="H104">
            <v>60</v>
          </cell>
          <cell r="I104">
            <v>0</v>
          </cell>
          <cell r="J104">
            <v>0</v>
          </cell>
          <cell r="K104">
            <v>0</v>
          </cell>
          <cell r="L104">
            <v>60</v>
          </cell>
          <cell r="M104">
            <v>0</v>
          </cell>
          <cell r="N104">
            <v>60</v>
          </cell>
          <cell r="O104">
            <v>0</v>
          </cell>
          <cell r="P104">
            <v>0</v>
          </cell>
          <cell r="Q104">
            <v>0</v>
          </cell>
          <cell r="R104">
            <v>0</v>
          </cell>
          <cell r="S104">
            <v>0</v>
          </cell>
          <cell r="T104">
            <v>0</v>
          </cell>
          <cell r="U104">
            <v>0</v>
          </cell>
          <cell r="V104">
            <v>0</v>
          </cell>
          <cell r="W104">
            <v>0</v>
          </cell>
          <cell r="X104">
            <v>60</v>
          </cell>
          <cell r="Y104">
            <v>0</v>
          </cell>
          <cell r="Z104">
            <v>60</v>
          </cell>
          <cell r="AA104">
            <v>0</v>
          </cell>
          <cell r="AB104">
            <v>0</v>
          </cell>
          <cell r="AC104">
            <v>0</v>
          </cell>
          <cell r="AD104">
            <v>60</v>
          </cell>
          <cell r="AE104">
            <v>0</v>
          </cell>
          <cell r="AF104">
            <v>60</v>
          </cell>
          <cell r="AG104">
            <v>21900</v>
          </cell>
          <cell r="AH104">
            <v>0</v>
          </cell>
          <cell r="AI104">
            <v>0</v>
          </cell>
          <cell r="AJ104">
            <v>0</v>
          </cell>
          <cell r="AK104">
            <v>60</v>
          </cell>
          <cell r="AL104">
            <v>60</v>
          </cell>
          <cell r="AM104">
            <v>0</v>
          </cell>
          <cell r="AN104">
            <v>0</v>
          </cell>
          <cell r="AO104">
            <v>0</v>
          </cell>
          <cell r="AP104">
            <v>0</v>
          </cell>
          <cell r="AQ104">
            <v>0</v>
          </cell>
          <cell r="AR104">
            <v>0</v>
          </cell>
          <cell r="AS104">
            <v>0</v>
          </cell>
          <cell r="AT104">
            <v>60</v>
          </cell>
          <cell r="AU104">
            <v>0</v>
          </cell>
          <cell r="AV104">
            <v>0</v>
          </cell>
          <cell r="AW104">
            <v>0</v>
          </cell>
          <cell r="AX104">
            <v>0</v>
          </cell>
          <cell r="AY104">
            <v>0</v>
          </cell>
          <cell r="AZ104">
            <v>0</v>
          </cell>
          <cell r="BA104">
            <v>0</v>
          </cell>
        </row>
        <row r="105">
          <cell r="A105">
            <v>27018</v>
          </cell>
          <cell r="B105" t="str">
            <v>Bethany Residence and Rehab CT</v>
          </cell>
          <cell r="C105">
            <v>2021</v>
          </cell>
          <cell r="D105">
            <v>44105</v>
          </cell>
          <cell r="E105" t="str">
            <v>Beginning Beds</v>
          </cell>
          <cell r="F105">
            <v>0</v>
          </cell>
          <cell r="G105">
            <v>50</v>
          </cell>
          <cell r="H105">
            <v>50</v>
          </cell>
          <cell r="I105">
            <v>10</v>
          </cell>
          <cell r="J105">
            <v>6</v>
          </cell>
          <cell r="K105">
            <v>16</v>
          </cell>
          <cell r="L105">
            <v>10</v>
          </cell>
          <cell r="M105">
            <v>56</v>
          </cell>
          <cell r="N105">
            <v>66</v>
          </cell>
          <cell r="O105">
            <v>0</v>
          </cell>
          <cell r="P105">
            <v>0</v>
          </cell>
          <cell r="Q105">
            <v>0</v>
          </cell>
          <cell r="R105">
            <v>0</v>
          </cell>
          <cell r="S105">
            <v>0</v>
          </cell>
          <cell r="T105">
            <v>0</v>
          </cell>
          <cell r="U105">
            <v>0</v>
          </cell>
          <cell r="V105">
            <v>0</v>
          </cell>
          <cell r="W105">
            <v>0</v>
          </cell>
          <cell r="X105">
            <v>0</v>
          </cell>
          <cell r="Y105">
            <v>50</v>
          </cell>
          <cell r="Z105">
            <v>50</v>
          </cell>
          <cell r="AA105">
            <v>10</v>
          </cell>
          <cell r="AB105">
            <v>6</v>
          </cell>
          <cell r="AC105">
            <v>16</v>
          </cell>
          <cell r="AD105">
            <v>10</v>
          </cell>
          <cell r="AE105">
            <v>56</v>
          </cell>
          <cell r="AF105">
            <v>66</v>
          </cell>
          <cell r="AG105">
            <v>18250</v>
          </cell>
          <cell r="AH105">
            <v>0</v>
          </cell>
          <cell r="AI105">
            <v>50</v>
          </cell>
          <cell r="AJ105">
            <v>0</v>
          </cell>
          <cell r="AK105">
            <v>0</v>
          </cell>
          <cell r="AL105">
            <v>50</v>
          </cell>
          <cell r="AM105">
            <v>0</v>
          </cell>
          <cell r="AN105">
            <v>0</v>
          </cell>
          <cell r="AO105">
            <v>10</v>
          </cell>
          <cell r="AP105">
            <v>6</v>
          </cell>
          <cell r="AQ105">
            <v>16</v>
          </cell>
          <cell r="AR105">
            <v>0</v>
          </cell>
          <cell r="AS105">
            <v>0</v>
          </cell>
          <cell r="AT105">
            <v>0</v>
          </cell>
          <cell r="AU105">
            <v>50</v>
          </cell>
          <cell r="AV105">
            <v>10</v>
          </cell>
          <cell r="AW105">
            <v>6</v>
          </cell>
          <cell r="AX105">
            <v>0</v>
          </cell>
          <cell r="AY105">
            <v>0</v>
          </cell>
          <cell r="AZ105">
            <v>0</v>
          </cell>
          <cell r="BA105">
            <v>0</v>
          </cell>
        </row>
        <row r="106">
          <cell r="A106">
            <v>27020</v>
          </cell>
          <cell r="B106" t="str">
            <v>COURAGE KENNY REHAB INST TRP</v>
          </cell>
          <cell r="C106">
            <v>2021</v>
          </cell>
          <cell r="D106">
            <v>44105</v>
          </cell>
          <cell r="E106" t="str">
            <v>Beginning Beds</v>
          </cell>
          <cell r="F106">
            <v>0</v>
          </cell>
          <cell r="G106">
            <v>56</v>
          </cell>
          <cell r="H106">
            <v>56</v>
          </cell>
          <cell r="I106">
            <v>0</v>
          </cell>
          <cell r="J106">
            <v>8</v>
          </cell>
          <cell r="K106">
            <v>8</v>
          </cell>
          <cell r="L106">
            <v>0</v>
          </cell>
          <cell r="M106">
            <v>64</v>
          </cell>
          <cell r="N106">
            <v>64</v>
          </cell>
          <cell r="O106">
            <v>0</v>
          </cell>
          <cell r="P106">
            <v>0</v>
          </cell>
          <cell r="Q106">
            <v>0</v>
          </cell>
          <cell r="R106">
            <v>0</v>
          </cell>
          <cell r="S106">
            <v>-8</v>
          </cell>
          <cell r="T106">
            <v>-8</v>
          </cell>
          <cell r="U106">
            <v>0</v>
          </cell>
          <cell r="V106">
            <v>-8</v>
          </cell>
          <cell r="W106">
            <v>-8</v>
          </cell>
          <cell r="X106">
            <v>0</v>
          </cell>
          <cell r="Y106">
            <v>56</v>
          </cell>
          <cell r="Z106">
            <v>56</v>
          </cell>
          <cell r="AA106">
            <v>0</v>
          </cell>
          <cell r="AB106">
            <v>0</v>
          </cell>
          <cell r="AC106">
            <v>0</v>
          </cell>
          <cell r="AD106">
            <v>0</v>
          </cell>
          <cell r="AE106">
            <v>56</v>
          </cell>
          <cell r="AF106">
            <v>56</v>
          </cell>
          <cell r="AG106">
            <v>20440</v>
          </cell>
          <cell r="AH106">
            <v>0</v>
          </cell>
          <cell r="AI106">
            <v>56</v>
          </cell>
          <cell r="AJ106">
            <v>0</v>
          </cell>
          <cell r="AK106">
            <v>0</v>
          </cell>
          <cell r="AL106">
            <v>56</v>
          </cell>
          <cell r="AM106">
            <v>0</v>
          </cell>
          <cell r="AN106">
            <v>0</v>
          </cell>
          <cell r="AO106">
            <v>0</v>
          </cell>
          <cell r="AP106">
            <v>0</v>
          </cell>
          <cell r="AQ106">
            <v>0</v>
          </cell>
          <cell r="AR106">
            <v>0</v>
          </cell>
          <cell r="AS106">
            <v>0</v>
          </cell>
          <cell r="AT106">
            <v>0</v>
          </cell>
          <cell r="AU106">
            <v>56</v>
          </cell>
          <cell r="AV106">
            <v>0</v>
          </cell>
          <cell r="AW106">
            <v>0</v>
          </cell>
          <cell r="AX106">
            <v>0</v>
          </cell>
          <cell r="AY106">
            <v>0</v>
          </cell>
          <cell r="AZ106">
            <v>0</v>
          </cell>
          <cell r="BA106">
            <v>0</v>
          </cell>
        </row>
        <row r="107">
          <cell r="A107">
            <v>27021</v>
          </cell>
          <cell r="B107" t="str">
            <v>Redeemer Residence Inc</v>
          </cell>
          <cell r="C107">
            <v>2021</v>
          </cell>
          <cell r="D107">
            <v>44105</v>
          </cell>
          <cell r="E107" t="str">
            <v>Beginning Beds</v>
          </cell>
          <cell r="F107">
            <v>0</v>
          </cell>
          <cell r="G107">
            <v>125</v>
          </cell>
          <cell r="H107">
            <v>125</v>
          </cell>
          <cell r="I107">
            <v>0</v>
          </cell>
          <cell r="J107">
            <v>16</v>
          </cell>
          <cell r="K107">
            <v>16</v>
          </cell>
          <cell r="L107">
            <v>0</v>
          </cell>
          <cell r="M107">
            <v>141</v>
          </cell>
          <cell r="N107">
            <v>141</v>
          </cell>
          <cell r="O107">
            <v>0</v>
          </cell>
          <cell r="P107">
            <v>-6</v>
          </cell>
          <cell r="Q107">
            <v>-6</v>
          </cell>
          <cell r="R107">
            <v>0</v>
          </cell>
          <cell r="S107">
            <v>6</v>
          </cell>
          <cell r="T107">
            <v>6</v>
          </cell>
          <cell r="U107">
            <v>0</v>
          </cell>
          <cell r="V107">
            <v>0</v>
          </cell>
          <cell r="W107">
            <v>0</v>
          </cell>
          <cell r="X107">
            <v>0</v>
          </cell>
          <cell r="Y107">
            <v>119</v>
          </cell>
          <cell r="Z107">
            <v>119</v>
          </cell>
          <cell r="AA107">
            <v>0</v>
          </cell>
          <cell r="AB107">
            <v>22</v>
          </cell>
          <cell r="AC107">
            <v>22</v>
          </cell>
          <cell r="AD107">
            <v>0</v>
          </cell>
          <cell r="AE107">
            <v>141</v>
          </cell>
          <cell r="AF107">
            <v>141</v>
          </cell>
          <cell r="AG107">
            <v>44707</v>
          </cell>
          <cell r="AH107">
            <v>0</v>
          </cell>
          <cell r="AI107">
            <v>119</v>
          </cell>
          <cell r="AJ107">
            <v>0</v>
          </cell>
          <cell r="AK107">
            <v>0</v>
          </cell>
          <cell r="AL107">
            <v>119</v>
          </cell>
          <cell r="AM107">
            <v>0</v>
          </cell>
          <cell r="AN107">
            <v>0</v>
          </cell>
          <cell r="AO107">
            <v>0</v>
          </cell>
          <cell r="AP107">
            <v>22</v>
          </cell>
          <cell r="AQ107">
            <v>22</v>
          </cell>
          <cell r="AR107">
            <v>0</v>
          </cell>
          <cell r="AS107">
            <v>0</v>
          </cell>
          <cell r="AT107">
            <v>0</v>
          </cell>
          <cell r="AU107">
            <v>119</v>
          </cell>
          <cell r="AV107">
            <v>0</v>
          </cell>
          <cell r="AW107">
            <v>22</v>
          </cell>
          <cell r="AX107">
            <v>0</v>
          </cell>
          <cell r="AY107">
            <v>0</v>
          </cell>
          <cell r="AZ107">
            <v>0</v>
          </cell>
          <cell r="BA107">
            <v>0</v>
          </cell>
        </row>
        <row r="108">
          <cell r="A108">
            <v>27022</v>
          </cell>
          <cell r="B108" t="str">
            <v>Fairview University Trans Serv</v>
          </cell>
          <cell r="C108">
            <v>2021</v>
          </cell>
          <cell r="D108">
            <v>44105</v>
          </cell>
          <cell r="E108" t="str">
            <v>Beginning Beds</v>
          </cell>
          <cell r="F108">
            <v>0</v>
          </cell>
          <cell r="G108">
            <v>22</v>
          </cell>
          <cell r="H108">
            <v>22</v>
          </cell>
          <cell r="I108">
            <v>0</v>
          </cell>
          <cell r="J108">
            <v>6</v>
          </cell>
          <cell r="K108">
            <v>6</v>
          </cell>
          <cell r="L108">
            <v>0</v>
          </cell>
          <cell r="M108">
            <v>28</v>
          </cell>
          <cell r="N108">
            <v>28</v>
          </cell>
          <cell r="O108">
            <v>0</v>
          </cell>
          <cell r="P108">
            <v>0</v>
          </cell>
          <cell r="Q108">
            <v>0</v>
          </cell>
          <cell r="R108">
            <v>0</v>
          </cell>
          <cell r="S108">
            <v>0</v>
          </cell>
          <cell r="T108">
            <v>0</v>
          </cell>
          <cell r="U108">
            <v>0</v>
          </cell>
          <cell r="V108">
            <v>0</v>
          </cell>
          <cell r="W108">
            <v>0</v>
          </cell>
          <cell r="X108">
            <v>0</v>
          </cell>
          <cell r="Y108">
            <v>22</v>
          </cell>
          <cell r="Z108">
            <v>22</v>
          </cell>
          <cell r="AA108">
            <v>0</v>
          </cell>
          <cell r="AB108">
            <v>6</v>
          </cell>
          <cell r="AC108">
            <v>6</v>
          </cell>
          <cell r="AD108">
            <v>0</v>
          </cell>
          <cell r="AE108">
            <v>28</v>
          </cell>
          <cell r="AF108">
            <v>28</v>
          </cell>
          <cell r="AG108">
            <v>8030</v>
          </cell>
          <cell r="AH108">
            <v>0</v>
          </cell>
          <cell r="AI108">
            <v>22</v>
          </cell>
          <cell r="AJ108">
            <v>0</v>
          </cell>
          <cell r="AK108">
            <v>0</v>
          </cell>
          <cell r="AL108">
            <v>22</v>
          </cell>
          <cell r="AM108">
            <v>0</v>
          </cell>
          <cell r="AN108">
            <v>0</v>
          </cell>
          <cell r="AO108">
            <v>0</v>
          </cell>
          <cell r="AP108">
            <v>6</v>
          </cell>
          <cell r="AQ108">
            <v>6</v>
          </cell>
          <cell r="AR108">
            <v>0</v>
          </cell>
          <cell r="AS108">
            <v>0</v>
          </cell>
          <cell r="AT108">
            <v>0</v>
          </cell>
          <cell r="AU108">
            <v>22</v>
          </cell>
          <cell r="AV108">
            <v>0</v>
          </cell>
          <cell r="AW108">
            <v>6</v>
          </cell>
          <cell r="AX108">
            <v>0</v>
          </cell>
          <cell r="AY108">
            <v>0</v>
          </cell>
          <cell r="AZ108">
            <v>0</v>
          </cell>
          <cell r="BA108">
            <v>0</v>
          </cell>
        </row>
        <row r="109">
          <cell r="A109">
            <v>27025</v>
          </cell>
          <cell r="B109" t="str">
            <v>Providence Place</v>
          </cell>
          <cell r="C109">
            <v>2021</v>
          </cell>
          <cell r="D109">
            <v>44105</v>
          </cell>
          <cell r="E109" t="str">
            <v>Beginning Beds</v>
          </cell>
          <cell r="F109">
            <v>0</v>
          </cell>
          <cell r="G109">
            <v>190</v>
          </cell>
          <cell r="H109">
            <v>190</v>
          </cell>
          <cell r="I109">
            <v>0</v>
          </cell>
          <cell r="J109">
            <v>0</v>
          </cell>
          <cell r="K109">
            <v>0</v>
          </cell>
          <cell r="L109">
            <v>0</v>
          </cell>
          <cell r="M109">
            <v>190</v>
          </cell>
          <cell r="N109">
            <v>190</v>
          </cell>
          <cell r="O109">
            <v>0</v>
          </cell>
          <cell r="P109">
            <v>0</v>
          </cell>
          <cell r="Q109">
            <v>0</v>
          </cell>
          <cell r="R109">
            <v>0</v>
          </cell>
          <cell r="S109">
            <v>0</v>
          </cell>
          <cell r="T109">
            <v>0</v>
          </cell>
          <cell r="U109">
            <v>0</v>
          </cell>
          <cell r="V109">
            <v>0</v>
          </cell>
          <cell r="W109">
            <v>0</v>
          </cell>
          <cell r="X109">
            <v>0</v>
          </cell>
          <cell r="Y109">
            <v>190</v>
          </cell>
          <cell r="Z109">
            <v>190</v>
          </cell>
          <cell r="AA109">
            <v>0</v>
          </cell>
          <cell r="AB109">
            <v>0</v>
          </cell>
          <cell r="AC109">
            <v>0</v>
          </cell>
          <cell r="AD109">
            <v>0</v>
          </cell>
          <cell r="AE109">
            <v>190</v>
          </cell>
          <cell r="AF109">
            <v>190</v>
          </cell>
          <cell r="AG109">
            <v>69350</v>
          </cell>
          <cell r="AH109">
            <v>0</v>
          </cell>
          <cell r="AI109">
            <v>190</v>
          </cell>
          <cell r="AJ109">
            <v>0</v>
          </cell>
          <cell r="AK109">
            <v>0</v>
          </cell>
          <cell r="AL109">
            <v>190</v>
          </cell>
          <cell r="AM109">
            <v>0</v>
          </cell>
          <cell r="AN109">
            <v>0</v>
          </cell>
          <cell r="AO109">
            <v>0</v>
          </cell>
          <cell r="AP109">
            <v>0</v>
          </cell>
          <cell r="AQ109">
            <v>0</v>
          </cell>
          <cell r="AR109">
            <v>0</v>
          </cell>
          <cell r="AS109">
            <v>0</v>
          </cell>
          <cell r="AT109">
            <v>0</v>
          </cell>
          <cell r="AU109">
            <v>190</v>
          </cell>
          <cell r="AV109">
            <v>0</v>
          </cell>
          <cell r="AW109">
            <v>0</v>
          </cell>
          <cell r="AX109">
            <v>0</v>
          </cell>
          <cell r="AY109">
            <v>0</v>
          </cell>
          <cell r="AZ109">
            <v>0</v>
          </cell>
          <cell r="BA109">
            <v>0</v>
          </cell>
        </row>
        <row r="110">
          <cell r="A110">
            <v>27026</v>
          </cell>
          <cell r="B110" t="str">
            <v>Jones Harrison Residence</v>
          </cell>
          <cell r="C110">
            <v>2021</v>
          </cell>
          <cell r="D110">
            <v>44105</v>
          </cell>
          <cell r="E110" t="str">
            <v>Beginning Beds</v>
          </cell>
          <cell r="F110">
            <v>0</v>
          </cell>
          <cell r="G110">
            <v>157</v>
          </cell>
          <cell r="H110">
            <v>157</v>
          </cell>
          <cell r="I110">
            <v>0</v>
          </cell>
          <cell r="J110">
            <v>6</v>
          </cell>
          <cell r="K110">
            <v>6</v>
          </cell>
          <cell r="L110">
            <v>0</v>
          </cell>
          <cell r="M110">
            <v>163</v>
          </cell>
          <cell r="N110">
            <v>163</v>
          </cell>
          <cell r="O110">
            <v>0</v>
          </cell>
          <cell r="P110">
            <v>-27</v>
          </cell>
          <cell r="Q110">
            <v>-27</v>
          </cell>
          <cell r="R110">
            <v>0</v>
          </cell>
          <cell r="S110">
            <v>27</v>
          </cell>
          <cell r="T110">
            <v>27</v>
          </cell>
          <cell r="U110">
            <v>0</v>
          </cell>
          <cell r="V110">
            <v>0</v>
          </cell>
          <cell r="W110">
            <v>0</v>
          </cell>
          <cell r="X110">
            <v>0</v>
          </cell>
          <cell r="Y110">
            <v>130</v>
          </cell>
          <cell r="Z110">
            <v>130</v>
          </cell>
          <cell r="AA110">
            <v>0</v>
          </cell>
          <cell r="AB110">
            <v>33</v>
          </cell>
          <cell r="AC110">
            <v>33</v>
          </cell>
          <cell r="AD110">
            <v>0</v>
          </cell>
          <cell r="AE110">
            <v>163</v>
          </cell>
          <cell r="AF110">
            <v>163</v>
          </cell>
          <cell r="AG110">
            <v>49205</v>
          </cell>
          <cell r="AH110">
            <v>0</v>
          </cell>
          <cell r="AI110">
            <v>130</v>
          </cell>
          <cell r="AJ110">
            <v>0</v>
          </cell>
          <cell r="AK110">
            <v>0</v>
          </cell>
          <cell r="AL110">
            <v>130</v>
          </cell>
          <cell r="AM110">
            <v>0</v>
          </cell>
          <cell r="AN110">
            <v>0</v>
          </cell>
          <cell r="AO110">
            <v>0</v>
          </cell>
          <cell r="AP110">
            <v>33</v>
          </cell>
          <cell r="AQ110">
            <v>33</v>
          </cell>
          <cell r="AR110">
            <v>0</v>
          </cell>
          <cell r="AS110">
            <v>0</v>
          </cell>
          <cell r="AT110">
            <v>0</v>
          </cell>
          <cell r="AU110">
            <v>130</v>
          </cell>
          <cell r="AV110">
            <v>0</v>
          </cell>
          <cell r="AW110">
            <v>33</v>
          </cell>
          <cell r="AX110">
            <v>0</v>
          </cell>
          <cell r="AY110">
            <v>0</v>
          </cell>
          <cell r="AZ110">
            <v>0</v>
          </cell>
          <cell r="BA110">
            <v>0</v>
          </cell>
        </row>
        <row r="111">
          <cell r="A111">
            <v>27027</v>
          </cell>
          <cell r="B111" t="str">
            <v>Augustana Chapel View Care Ctr</v>
          </cell>
          <cell r="C111">
            <v>2021</v>
          </cell>
          <cell r="D111">
            <v>44105</v>
          </cell>
          <cell r="E111" t="str">
            <v>Beginning Beds</v>
          </cell>
          <cell r="F111">
            <v>0</v>
          </cell>
          <cell r="G111">
            <v>108</v>
          </cell>
          <cell r="H111">
            <v>108</v>
          </cell>
          <cell r="I111">
            <v>0</v>
          </cell>
          <cell r="J111">
            <v>0</v>
          </cell>
          <cell r="K111">
            <v>0</v>
          </cell>
          <cell r="L111">
            <v>0</v>
          </cell>
          <cell r="M111">
            <v>108</v>
          </cell>
          <cell r="N111">
            <v>108</v>
          </cell>
          <cell r="O111">
            <v>0</v>
          </cell>
          <cell r="P111">
            <v>0</v>
          </cell>
          <cell r="Q111">
            <v>0</v>
          </cell>
          <cell r="R111">
            <v>0</v>
          </cell>
          <cell r="S111">
            <v>0</v>
          </cell>
          <cell r="T111">
            <v>0</v>
          </cell>
          <cell r="U111">
            <v>0</v>
          </cell>
          <cell r="V111">
            <v>0</v>
          </cell>
          <cell r="W111">
            <v>0</v>
          </cell>
          <cell r="X111">
            <v>0</v>
          </cell>
          <cell r="Y111">
            <v>108</v>
          </cell>
          <cell r="Z111">
            <v>108</v>
          </cell>
          <cell r="AA111">
            <v>0</v>
          </cell>
          <cell r="AB111">
            <v>0</v>
          </cell>
          <cell r="AC111">
            <v>0</v>
          </cell>
          <cell r="AD111">
            <v>0</v>
          </cell>
          <cell r="AE111">
            <v>108</v>
          </cell>
          <cell r="AF111">
            <v>108</v>
          </cell>
          <cell r="AG111">
            <v>39420</v>
          </cell>
          <cell r="AH111">
            <v>0</v>
          </cell>
          <cell r="AI111">
            <v>108</v>
          </cell>
          <cell r="AJ111">
            <v>0</v>
          </cell>
          <cell r="AK111">
            <v>0</v>
          </cell>
          <cell r="AL111">
            <v>108</v>
          </cell>
          <cell r="AM111">
            <v>0</v>
          </cell>
          <cell r="AN111">
            <v>0</v>
          </cell>
          <cell r="AO111">
            <v>0</v>
          </cell>
          <cell r="AP111">
            <v>0</v>
          </cell>
          <cell r="AQ111">
            <v>0</v>
          </cell>
          <cell r="AR111">
            <v>0</v>
          </cell>
          <cell r="AS111">
            <v>0</v>
          </cell>
          <cell r="AT111">
            <v>0</v>
          </cell>
          <cell r="AU111">
            <v>108</v>
          </cell>
          <cell r="AV111">
            <v>0</v>
          </cell>
          <cell r="AW111">
            <v>0</v>
          </cell>
          <cell r="AX111">
            <v>0</v>
          </cell>
          <cell r="AY111">
            <v>0</v>
          </cell>
          <cell r="AZ111">
            <v>0</v>
          </cell>
          <cell r="BA111">
            <v>0</v>
          </cell>
        </row>
        <row r="112">
          <cell r="A112">
            <v>27033</v>
          </cell>
          <cell r="B112" t="str">
            <v>Richfield A Villa Center</v>
          </cell>
          <cell r="C112">
            <v>2021</v>
          </cell>
          <cell r="D112">
            <v>44105</v>
          </cell>
          <cell r="E112" t="str">
            <v>Beginning Beds</v>
          </cell>
          <cell r="F112">
            <v>0</v>
          </cell>
          <cell r="G112">
            <v>112</v>
          </cell>
          <cell r="H112">
            <v>112</v>
          </cell>
          <cell r="I112">
            <v>0</v>
          </cell>
          <cell r="J112">
            <v>6</v>
          </cell>
          <cell r="K112">
            <v>6</v>
          </cell>
          <cell r="L112">
            <v>0</v>
          </cell>
          <cell r="M112">
            <v>118</v>
          </cell>
          <cell r="N112">
            <v>118</v>
          </cell>
          <cell r="O112">
            <v>0</v>
          </cell>
          <cell r="P112">
            <v>0</v>
          </cell>
          <cell r="Q112">
            <v>0</v>
          </cell>
          <cell r="R112">
            <v>0</v>
          </cell>
          <cell r="S112">
            <v>0</v>
          </cell>
          <cell r="T112">
            <v>0</v>
          </cell>
          <cell r="U112">
            <v>0</v>
          </cell>
          <cell r="V112">
            <v>0</v>
          </cell>
          <cell r="W112">
            <v>0</v>
          </cell>
          <cell r="X112">
            <v>0</v>
          </cell>
          <cell r="Y112">
            <v>112</v>
          </cell>
          <cell r="Z112">
            <v>112</v>
          </cell>
          <cell r="AA112">
            <v>0</v>
          </cell>
          <cell r="AB112">
            <v>6</v>
          </cell>
          <cell r="AC112">
            <v>6</v>
          </cell>
          <cell r="AD112">
            <v>0</v>
          </cell>
          <cell r="AE112">
            <v>118</v>
          </cell>
          <cell r="AF112">
            <v>118</v>
          </cell>
          <cell r="AG112">
            <v>40880</v>
          </cell>
          <cell r="AH112">
            <v>0</v>
          </cell>
          <cell r="AI112">
            <v>112</v>
          </cell>
          <cell r="AJ112">
            <v>0</v>
          </cell>
          <cell r="AK112">
            <v>0</v>
          </cell>
          <cell r="AL112">
            <v>112</v>
          </cell>
          <cell r="AM112">
            <v>0</v>
          </cell>
          <cell r="AN112">
            <v>0</v>
          </cell>
          <cell r="AO112">
            <v>0</v>
          </cell>
          <cell r="AP112">
            <v>6</v>
          </cell>
          <cell r="AQ112">
            <v>6</v>
          </cell>
          <cell r="AR112">
            <v>0</v>
          </cell>
          <cell r="AS112">
            <v>0</v>
          </cell>
          <cell r="AT112">
            <v>0</v>
          </cell>
          <cell r="AU112">
            <v>112</v>
          </cell>
          <cell r="AV112">
            <v>0</v>
          </cell>
          <cell r="AW112">
            <v>6</v>
          </cell>
          <cell r="AX112">
            <v>0</v>
          </cell>
          <cell r="AY112">
            <v>0</v>
          </cell>
          <cell r="AZ112">
            <v>0</v>
          </cell>
          <cell r="BA112">
            <v>0</v>
          </cell>
        </row>
        <row r="113">
          <cell r="A113">
            <v>27034</v>
          </cell>
          <cell r="B113" t="str">
            <v>The Villa At Bryn Mawr</v>
          </cell>
          <cell r="C113">
            <v>2021</v>
          </cell>
          <cell r="D113">
            <v>44105</v>
          </cell>
          <cell r="E113" t="str">
            <v>Beginning Beds</v>
          </cell>
          <cell r="F113">
            <v>0</v>
          </cell>
          <cell r="G113">
            <v>120</v>
          </cell>
          <cell r="H113">
            <v>120</v>
          </cell>
          <cell r="I113">
            <v>0</v>
          </cell>
          <cell r="J113">
            <v>0</v>
          </cell>
          <cell r="K113">
            <v>0</v>
          </cell>
          <cell r="L113">
            <v>0</v>
          </cell>
          <cell r="M113">
            <v>120</v>
          </cell>
          <cell r="N113">
            <v>120</v>
          </cell>
          <cell r="O113">
            <v>0</v>
          </cell>
          <cell r="P113">
            <v>0</v>
          </cell>
          <cell r="Q113">
            <v>0</v>
          </cell>
          <cell r="R113">
            <v>0</v>
          </cell>
          <cell r="S113">
            <v>0</v>
          </cell>
          <cell r="T113">
            <v>0</v>
          </cell>
          <cell r="U113">
            <v>0</v>
          </cell>
          <cell r="V113">
            <v>0</v>
          </cell>
          <cell r="W113">
            <v>0</v>
          </cell>
          <cell r="X113">
            <v>0</v>
          </cell>
          <cell r="Y113">
            <v>120</v>
          </cell>
          <cell r="Z113">
            <v>120</v>
          </cell>
          <cell r="AA113">
            <v>0</v>
          </cell>
          <cell r="AB113">
            <v>0</v>
          </cell>
          <cell r="AC113">
            <v>0</v>
          </cell>
          <cell r="AD113">
            <v>0</v>
          </cell>
          <cell r="AE113">
            <v>120</v>
          </cell>
          <cell r="AF113">
            <v>120</v>
          </cell>
          <cell r="AG113">
            <v>43800</v>
          </cell>
          <cell r="AH113">
            <v>0</v>
          </cell>
          <cell r="AI113">
            <v>120</v>
          </cell>
          <cell r="AJ113">
            <v>0</v>
          </cell>
          <cell r="AK113">
            <v>0</v>
          </cell>
          <cell r="AL113">
            <v>120</v>
          </cell>
          <cell r="AM113">
            <v>0</v>
          </cell>
          <cell r="AN113">
            <v>0</v>
          </cell>
          <cell r="AO113">
            <v>0</v>
          </cell>
          <cell r="AP113">
            <v>0</v>
          </cell>
          <cell r="AQ113">
            <v>0</v>
          </cell>
          <cell r="AR113">
            <v>0</v>
          </cell>
          <cell r="AS113">
            <v>0</v>
          </cell>
          <cell r="AT113">
            <v>0</v>
          </cell>
          <cell r="AU113">
            <v>120</v>
          </cell>
          <cell r="AV113">
            <v>0</v>
          </cell>
          <cell r="AW113">
            <v>0</v>
          </cell>
          <cell r="AX113">
            <v>0</v>
          </cell>
          <cell r="AY113">
            <v>0</v>
          </cell>
          <cell r="AZ113">
            <v>0</v>
          </cell>
          <cell r="BA113">
            <v>0</v>
          </cell>
        </row>
        <row r="114">
          <cell r="A114">
            <v>27035</v>
          </cell>
          <cell r="B114" t="str">
            <v>Good Sam Society Ambassador</v>
          </cell>
          <cell r="C114">
            <v>2021</v>
          </cell>
          <cell r="D114">
            <v>44105</v>
          </cell>
          <cell r="E114" t="str">
            <v>Beginning Beds</v>
          </cell>
          <cell r="F114">
            <v>0</v>
          </cell>
          <cell r="G114">
            <v>77</v>
          </cell>
          <cell r="H114">
            <v>77</v>
          </cell>
          <cell r="I114">
            <v>0</v>
          </cell>
          <cell r="J114">
            <v>8</v>
          </cell>
          <cell r="K114">
            <v>8</v>
          </cell>
          <cell r="L114">
            <v>0</v>
          </cell>
          <cell r="M114">
            <v>85</v>
          </cell>
          <cell r="N114">
            <v>85</v>
          </cell>
          <cell r="O114">
            <v>0</v>
          </cell>
          <cell r="P114">
            <v>0</v>
          </cell>
          <cell r="Q114">
            <v>0</v>
          </cell>
          <cell r="R114">
            <v>0</v>
          </cell>
          <cell r="S114">
            <v>-8</v>
          </cell>
          <cell r="T114">
            <v>-8</v>
          </cell>
          <cell r="U114">
            <v>0</v>
          </cell>
          <cell r="V114">
            <v>-8</v>
          </cell>
          <cell r="W114">
            <v>-8</v>
          </cell>
          <cell r="X114">
            <v>0</v>
          </cell>
          <cell r="Y114">
            <v>77</v>
          </cell>
          <cell r="Z114">
            <v>77</v>
          </cell>
          <cell r="AA114">
            <v>0</v>
          </cell>
          <cell r="AB114">
            <v>0</v>
          </cell>
          <cell r="AC114">
            <v>0</v>
          </cell>
          <cell r="AD114">
            <v>0</v>
          </cell>
          <cell r="AE114">
            <v>77</v>
          </cell>
          <cell r="AF114">
            <v>77</v>
          </cell>
          <cell r="AG114">
            <v>28105</v>
          </cell>
          <cell r="AH114">
            <v>0</v>
          </cell>
          <cell r="AI114">
            <v>77</v>
          </cell>
          <cell r="AJ114">
            <v>0</v>
          </cell>
          <cell r="AK114">
            <v>0</v>
          </cell>
          <cell r="AL114">
            <v>77</v>
          </cell>
          <cell r="AM114">
            <v>0</v>
          </cell>
          <cell r="AN114">
            <v>0</v>
          </cell>
          <cell r="AO114">
            <v>0</v>
          </cell>
          <cell r="AP114">
            <v>0</v>
          </cell>
          <cell r="AQ114">
            <v>0</v>
          </cell>
          <cell r="AR114">
            <v>0</v>
          </cell>
          <cell r="AS114">
            <v>0</v>
          </cell>
          <cell r="AT114">
            <v>0</v>
          </cell>
          <cell r="AU114">
            <v>77</v>
          </cell>
          <cell r="AV114">
            <v>0</v>
          </cell>
          <cell r="AW114">
            <v>0</v>
          </cell>
          <cell r="AX114">
            <v>0</v>
          </cell>
          <cell r="AY114">
            <v>0</v>
          </cell>
          <cell r="AZ114">
            <v>0</v>
          </cell>
          <cell r="BA114">
            <v>0</v>
          </cell>
        </row>
        <row r="115">
          <cell r="A115">
            <v>27037</v>
          </cell>
          <cell r="B115" t="str">
            <v>Victory Health and Rehab Ctr.</v>
          </cell>
          <cell r="C115">
            <v>2021</v>
          </cell>
          <cell r="D115">
            <v>44105</v>
          </cell>
          <cell r="E115" t="str">
            <v>Beginning Beds</v>
          </cell>
          <cell r="F115">
            <v>0</v>
          </cell>
          <cell r="G115">
            <v>87</v>
          </cell>
          <cell r="H115">
            <v>87</v>
          </cell>
          <cell r="I115">
            <v>0</v>
          </cell>
          <cell r="J115">
            <v>0</v>
          </cell>
          <cell r="K115">
            <v>0</v>
          </cell>
          <cell r="L115">
            <v>0</v>
          </cell>
          <cell r="M115">
            <v>87</v>
          </cell>
          <cell r="N115">
            <v>87</v>
          </cell>
          <cell r="O115">
            <v>0</v>
          </cell>
          <cell r="P115">
            <v>0</v>
          </cell>
          <cell r="Q115">
            <v>0</v>
          </cell>
          <cell r="R115">
            <v>0</v>
          </cell>
          <cell r="S115">
            <v>0</v>
          </cell>
          <cell r="T115">
            <v>0</v>
          </cell>
          <cell r="U115">
            <v>0</v>
          </cell>
          <cell r="V115">
            <v>0</v>
          </cell>
          <cell r="W115">
            <v>0</v>
          </cell>
          <cell r="X115">
            <v>0</v>
          </cell>
          <cell r="Y115">
            <v>87</v>
          </cell>
          <cell r="Z115">
            <v>87</v>
          </cell>
          <cell r="AA115">
            <v>0</v>
          </cell>
          <cell r="AB115">
            <v>0</v>
          </cell>
          <cell r="AC115">
            <v>0</v>
          </cell>
          <cell r="AD115">
            <v>0</v>
          </cell>
          <cell r="AE115">
            <v>87</v>
          </cell>
          <cell r="AF115">
            <v>87</v>
          </cell>
          <cell r="AG115">
            <v>31755</v>
          </cell>
          <cell r="AH115">
            <v>0</v>
          </cell>
          <cell r="AI115">
            <v>87</v>
          </cell>
          <cell r="AJ115">
            <v>0</v>
          </cell>
          <cell r="AK115">
            <v>0</v>
          </cell>
          <cell r="AL115">
            <v>87</v>
          </cell>
          <cell r="AM115">
            <v>0</v>
          </cell>
          <cell r="AN115">
            <v>0</v>
          </cell>
          <cell r="AO115">
            <v>0</v>
          </cell>
          <cell r="AP115">
            <v>0</v>
          </cell>
          <cell r="AQ115">
            <v>0</v>
          </cell>
          <cell r="AR115">
            <v>0</v>
          </cell>
          <cell r="AS115">
            <v>0</v>
          </cell>
          <cell r="AT115">
            <v>0</v>
          </cell>
          <cell r="AU115">
            <v>87</v>
          </cell>
          <cell r="AV115">
            <v>0</v>
          </cell>
          <cell r="AW115">
            <v>0</v>
          </cell>
          <cell r="AX115">
            <v>0</v>
          </cell>
          <cell r="AY115">
            <v>0</v>
          </cell>
          <cell r="AZ115">
            <v>0</v>
          </cell>
          <cell r="BA115">
            <v>0</v>
          </cell>
        </row>
        <row r="116">
          <cell r="A116">
            <v>27038</v>
          </cell>
          <cell r="B116" t="str">
            <v>Park Health A Villa Center</v>
          </cell>
          <cell r="C116">
            <v>2021</v>
          </cell>
          <cell r="D116">
            <v>44105</v>
          </cell>
          <cell r="E116" t="str">
            <v>Beginning Beds</v>
          </cell>
          <cell r="F116">
            <v>0</v>
          </cell>
          <cell r="G116">
            <v>70</v>
          </cell>
          <cell r="H116">
            <v>70</v>
          </cell>
          <cell r="I116">
            <v>0</v>
          </cell>
          <cell r="J116">
            <v>12</v>
          </cell>
          <cell r="K116">
            <v>12</v>
          </cell>
          <cell r="L116">
            <v>0</v>
          </cell>
          <cell r="M116">
            <v>82</v>
          </cell>
          <cell r="N116">
            <v>82</v>
          </cell>
          <cell r="O116">
            <v>0</v>
          </cell>
          <cell r="P116">
            <v>0</v>
          </cell>
          <cell r="Q116">
            <v>0</v>
          </cell>
          <cell r="R116">
            <v>0</v>
          </cell>
          <cell r="S116">
            <v>0</v>
          </cell>
          <cell r="T116">
            <v>0</v>
          </cell>
          <cell r="U116">
            <v>0</v>
          </cell>
          <cell r="V116">
            <v>0</v>
          </cell>
          <cell r="W116">
            <v>0</v>
          </cell>
          <cell r="X116">
            <v>0</v>
          </cell>
          <cell r="Y116">
            <v>70</v>
          </cell>
          <cell r="Z116">
            <v>70</v>
          </cell>
          <cell r="AA116">
            <v>0</v>
          </cell>
          <cell r="AB116">
            <v>12</v>
          </cell>
          <cell r="AC116">
            <v>12</v>
          </cell>
          <cell r="AD116">
            <v>0</v>
          </cell>
          <cell r="AE116">
            <v>82</v>
          </cell>
          <cell r="AF116">
            <v>82</v>
          </cell>
          <cell r="AG116">
            <v>25550</v>
          </cell>
          <cell r="AH116">
            <v>0</v>
          </cell>
          <cell r="AI116">
            <v>70</v>
          </cell>
          <cell r="AJ116">
            <v>0</v>
          </cell>
          <cell r="AK116">
            <v>0</v>
          </cell>
          <cell r="AL116">
            <v>70</v>
          </cell>
          <cell r="AM116">
            <v>0</v>
          </cell>
          <cell r="AN116">
            <v>0</v>
          </cell>
          <cell r="AO116">
            <v>0</v>
          </cell>
          <cell r="AP116">
            <v>12</v>
          </cell>
          <cell r="AQ116">
            <v>12</v>
          </cell>
          <cell r="AR116">
            <v>0</v>
          </cell>
          <cell r="AS116">
            <v>0</v>
          </cell>
          <cell r="AT116">
            <v>0</v>
          </cell>
          <cell r="AU116">
            <v>70</v>
          </cell>
          <cell r="AV116">
            <v>0</v>
          </cell>
          <cell r="AW116">
            <v>12</v>
          </cell>
          <cell r="AX116">
            <v>0</v>
          </cell>
          <cell r="AY116">
            <v>0</v>
          </cell>
          <cell r="AZ116">
            <v>0</v>
          </cell>
          <cell r="BA116">
            <v>0</v>
          </cell>
        </row>
        <row r="117">
          <cell r="A117">
            <v>27039</v>
          </cell>
          <cell r="B117" t="str">
            <v>Good Sam Socty Spec Care Comm</v>
          </cell>
          <cell r="C117">
            <v>2021</v>
          </cell>
          <cell r="D117">
            <v>44105</v>
          </cell>
          <cell r="E117" t="str">
            <v>Beginning Beds</v>
          </cell>
          <cell r="F117">
            <v>0</v>
          </cell>
          <cell r="G117">
            <v>96</v>
          </cell>
          <cell r="H117">
            <v>96</v>
          </cell>
          <cell r="I117">
            <v>0</v>
          </cell>
          <cell r="J117">
            <v>0</v>
          </cell>
          <cell r="K117">
            <v>0</v>
          </cell>
          <cell r="L117">
            <v>0</v>
          </cell>
          <cell r="M117">
            <v>96</v>
          </cell>
          <cell r="N117">
            <v>96</v>
          </cell>
          <cell r="O117">
            <v>0</v>
          </cell>
          <cell r="P117">
            <v>0</v>
          </cell>
          <cell r="Q117">
            <v>0</v>
          </cell>
          <cell r="R117">
            <v>0</v>
          </cell>
          <cell r="S117">
            <v>0</v>
          </cell>
          <cell r="T117">
            <v>0</v>
          </cell>
          <cell r="U117">
            <v>0</v>
          </cell>
          <cell r="V117">
            <v>0</v>
          </cell>
          <cell r="W117">
            <v>0</v>
          </cell>
          <cell r="X117">
            <v>0</v>
          </cell>
          <cell r="Y117">
            <v>96</v>
          </cell>
          <cell r="Z117">
            <v>96</v>
          </cell>
          <cell r="AA117">
            <v>0</v>
          </cell>
          <cell r="AB117">
            <v>0</v>
          </cell>
          <cell r="AC117">
            <v>0</v>
          </cell>
          <cell r="AD117">
            <v>0</v>
          </cell>
          <cell r="AE117">
            <v>96</v>
          </cell>
          <cell r="AF117">
            <v>96</v>
          </cell>
          <cell r="AG117">
            <v>35040</v>
          </cell>
          <cell r="AH117">
            <v>0</v>
          </cell>
          <cell r="AI117">
            <v>96</v>
          </cell>
          <cell r="AJ117">
            <v>0</v>
          </cell>
          <cell r="AK117">
            <v>0</v>
          </cell>
          <cell r="AL117">
            <v>96</v>
          </cell>
          <cell r="AM117">
            <v>0</v>
          </cell>
          <cell r="AN117">
            <v>0</v>
          </cell>
          <cell r="AO117">
            <v>0</v>
          </cell>
          <cell r="AP117">
            <v>0</v>
          </cell>
          <cell r="AQ117">
            <v>0</v>
          </cell>
          <cell r="AR117">
            <v>0</v>
          </cell>
          <cell r="AS117">
            <v>0</v>
          </cell>
          <cell r="AT117">
            <v>0</v>
          </cell>
          <cell r="AU117">
            <v>96</v>
          </cell>
          <cell r="AV117">
            <v>0</v>
          </cell>
          <cell r="AW117">
            <v>0</v>
          </cell>
          <cell r="AX117">
            <v>0</v>
          </cell>
          <cell r="AY117">
            <v>0</v>
          </cell>
          <cell r="AZ117">
            <v>0</v>
          </cell>
          <cell r="BA117">
            <v>0</v>
          </cell>
        </row>
        <row r="118">
          <cell r="A118">
            <v>27040</v>
          </cell>
          <cell r="B118" t="str">
            <v>Haven Homes Of Maple Plain</v>
          </cell>
          <cell r="C118">
            <v>2021</v>
          </cell>
          <cell r="D118">
            <v>44105</v>
          </cell>
          <cell r="E118" t="str">
            <v>Beginning Beds</v>
          </cell>
          <cell r="F118">
            <v>0</v>
          </cell>
          <cell r="G118">
            <v>52</v>
          </cell>
          <cell r="H118">
            <v>52</v>
          </cell>
          <cell r="I118">
            <v>0</v>
          </cell>
          <cell r="J118">
            <v>15</v>
          </cell>
          <cell r="K118">
            <v>15</v>
          </cell>
          <cell r="L118">
            <v>0</v>
          </cell>
          <cell r="M118">
            <v>67</v>
          </cell>
          <cell r="N118">
            <v>67</v>
          </cell>
          <cell r="O118">
            <v>0</v>
          </cell>
          <cell r="P118">
            <v>12</v>
          </cell>
          <cell r="Q118">
            <v>12</v>
          </cell>
          <cell r="R118">
            <v>0</v>
          </cell>
          <cell r="S118">
            <v>-15</v>
          </cell>
          <cell r="T118">
            <v>-15</v>
          </cell>
          <cell r="U118">
            <v>0</v>
          </cell>
          <cell r="V118">
            <v>-3</v>
          </cell>
          <cell r="W118">
            <v>-3</v>
          </cell>
          <cell r="X118">
            <v>0</v>
          </cell>
          <cell r="Y118">
            <v>64</v>
          </cell>
          <cell r="Z118">
            <v>64</v>
          </cell>
          <cell r="AA118">
            <v>0</v>
          </cell>
          <cell r="AB118">
            <v>0</v>
          </cell>
          <cell r="AC118">
            <v>0</v>
          </cell>
          <cell r="AD118">
            <v>0</v>
          </cell>
          <cell r="AE118">
            <v>64</v>
          </cell>
          <cell r="AF118">
            <v>64</v>
          </cell>
          <cell r="AG118">
            <v>22436</v>
          </cell>
          <cell r="AH118">
            <v>0</v>
          </cell>
          <cell r="AI118">
            <v>64</v>
          </cell>
          <cell r="AJ118">
            <v>0</v>
          </cell>
          <cell r="AK118">
            <v>0</v>
          </cell>
          <cell r="AL118">
            <v>64</v>
          </cell>
          <cell r="AM118">
            <v>0</v>
          </cell>
          <cell r="AN118">
            <v>0</v>
          </cell>
          <cell r="AO118">
            <v>0</v>
          </cell>
          <cell r="AP118">
            <v>0</v>
          </cell>
          <cell r="AQ118">
            <v>0</v>
          </cell>
          <cell r="AR118">
            <v>0</v>
          </cell>
          <cell r="AS118">
            <v>0</v>
          </cell>
          <cell r="AT118">
            <v>0</v>
          </cell>
          <cell r="AU118">
            <v>64</v>
          </cell>
          <cell r="AV118">
            <v>0</v>
          </cell>
          <cell r="AW118">
            <v>0</v>
          </cell>
          <cell r="AX118">
            <v>0</v>
          </cell>
          <cell r="AY118">
            <v>0</v>
          </cell>
          <cell r="AZ118">
            <v>0</v>
          </cell>
          <cell r="BA118">
            <v>0</v>
          </cell>
        </row>
        <row r="119">
          <cell r="A119">
            <v>27041</v>
          </cell>
          <cell r="B119" t="str">
            <v>Benedictine Health Ctr Of Mpls</v>
          </cell>
          <cell r="C119">
            <v>2021</v>
          </cell>
          <cell r="D119">
            <v>44105</v>
          </cell>
          <cell r="E119" t="str">
            <v>Beginning Beds</v>
          </cell>
          <cell r="F119">
            <v>0</v>
          </cell>
          <cell r="G119">
            <v>95</v>
          </cell>
          <cell r="H119">
            <v>95</v>
          </cell>
          <cell r="I119">
            <v>0</v>
          </cell>
          <cell r="J119">
            <v>15</v>
          </cell>
          <cell r="K119">
            <v>15</v>
          </cell>
          <cell r="L119">
            <v>0</v>
          </cell>
          <cell r="M119">
            <v>110</v>
          </cell>
          <cell r="N119">
            <v>110</v>
          </cell>
          <cell r="O119">
            <v>0</v>
          </cell>
          <cell r="P119">
            <v>0</v>
          </cell>
          <cell r="Q119">
            <v>0</v>
          </cell>
          <cell r="R119">
            <v>0</v>
          </cell>
          <cell r="S119">
            <v>0</v>
          </cell>
          <cell r="T119">
            <v>0</v>
          </cell>
          <cell r="U119">
            <v>0</v>
          </cell>
          <cell r="V119">
            <v>0</v>
          </cell>
          <cell r="W119">
            <v>0</v>
          </cell>
          <cell r="X119">
            <v>0</v>
          </cell>
          <cell r="Y119">
            <v>95</v>
          </cell>
          <cell r="Z119">
            <v>95</v>
          </cell>
          <cell r="AA119">
            <v>0</v>
          </cell>
          <cell r="AB119">
            <v>15</v>
          </cell>
          <cell r="AC119">
            <v>15</v>
          </cell>
          <cell r="AD119">
            <v>0</v>
          </cell>
          <cell r="AE119">
            <v>110</v>
          </cell>
          <cell r="AF119">
            <v>110</v>
          </cell>
          <cell r="AG119">
            <v>34675</v>
          </cell>
          <cell r="AH119">
            <v>0</v>
          </cell>
          <cell r="AI119">
            <v>95</v>
          </cell>
          <cell r="AJ119">
            <v>0</v>
          </cell>
          <cell r="AK119">
            <v>0</v>
          </cell>
          <cell r="AL119">
            <v>95</v>
          </cell>
          <cell r="AM119">
            <v>0</v>
          </cell>
          <cell r="AN119">
            <v>0</v>
          </cell>
          <cell r="AO119">
            <v>0</v>
          </cell>
          <cell r="AP119">
            <v>15</v>
          </cell>
          <cell r="AQ119">
            <v>15</v>
          </cell>
          <cell r="AR119">
            <v>0</v>
          </cell>
          <cell r="AS119">
            <v>0</v>
          </cell>
          <cell r="AT119">
            <v>0</v>
          </cell>
          <cell r="AU119">
            <v>95</v>
          </cell>
          <cell r="AV119">
            <v>0</v>
          </cell>
          <cell r="AW119">
            <v>15</v>
          </cell>
          <cell r="AX119">
            <v>0</v>
          </cell>
          <cell r="AY119">
            <v>0</v>
          </cell>
          <cell r="AZ119">
            <v>0</v>
          </cell>
          <cell r="BA119">
            <v>0</v>
          </cell>
        </row>
        <row r="120">
          <cell r="A120">
            <v>27042</v>
          </cell>
          <cell r="B120" t="str">
            <v>Mission Nursing Home</v>
          </cell>
          <cell r="C120">
            <v>2021</v>
          </cell>
          <cell r="D120">
            <v>44105</v>
          </cell>
          <cell r="E120" t="str">
            <v>Beginning Beds</v>
          </cell>
          <cell r="F120">
            <v>0</v>
          </cell>
          <cell r="G120">
            <v>90</v>
          </cell>
          <cell r="H120">
            <v>90</v>
          </cell>
          <cell r="I120">
            <v>0</v>
          </cell>
          <cell r="J120">
            <v>7</v>
          </cell>
          <cell r="K120">
            <v>7</v>
          </cell>
          <cell r="L120">
            <v>0</v>
          </cell>
          <cell r="M120">
            <v>97</v>
          </cell>
          <cell r="N120">
            <v>97</v>
          </cell>
          <cell r="O120">
            <v>0</v>
          </cell>
          <cell r="P120">
            <v>0</v>
          </cell>
          <cell r="Q120">
            <v>0</v>
          </cell>
          <cell r="R120">
            <v>0</v>
          </cell>
          <cell r="S120">
            <v>0</v>
          </cell>
          <cell r="T120">
            <v>0</v>
          </cell>
          <cell r="U120">
            <v>0</v>
          </cell>
          <cell r="V120">
            <v>0</v>
          </cell>
          <cell r="W120">
            <v>0</v>
          </cell>
          <cell r="X120">
            <v>0</v>
          </cell>
          <cell r="Y120">
            <v>90</v>
          </cell>
          <cell r="Z120">
            <v>90</v>
          </cell>
          <cell r="AA120">
            <v>0</v>
          </cell>
          <cell r="AB120">
            <v>7</v>
          </cell>
          <cell r="AC120">
            <v>7</v>
          </cell>
          <cell r="AD120">
            <v>0</v>
          </cell>
          <cell r="AE120">
            <v>97</v>
          </cell>
          <cell r="AF120">
            <v>97</v>
          </cell>
          <cell r="AG120">
            <v>32850</v>
          </cell>
          <cell r="AH120">
            <v>0</v>
          </cell>
          <cell r="AI120">
            <v>90</v>
          </cell>
          <cell r="AJ120">
            <v>0</v>
          </cell>
          <cell r="AK120">
            <v>0</v>
          </cell>
          <cell r="AL120">
            <v>90</v>
          </cell>
          <cell r="AM120">
            <v>0</v>
          </cell>
          <cell r="AN120">
            <v>0</v>
          </cell>
          <cell r="AO120">
            <v>0</v>
          </cell>
          <cell r="AP120">
            <v>7</v>
          </cell>
          <cell r="AQ120">
            <v>7</v>
          </cell>
          <cell r="AR120">
            <v>0</v>
          </cell>
          <cell r="AS120">
            <v>0</v>
          </cell>
          <cell r="AT120">
            <v>0</v>
          </cell>
          <cell r="AU120">
            <v>65</v>
          </cell>
          <cell r="AV120">
            <v>0</v>
          </cell>
          <cell r="AW120">
            <v>15</v>
          </cell>
          <cell r="AX120">
            <v>0</v>
          </cell>
          <cell r="AY120">
            <v>25</v>
          </cell>
          <cell r="AZ120">
            <v>0</v>
          </cell>
          <cell r="BA120">
            <v>-8</v>
          </cell>
          <cell r="BB120" t="str">
            <v>10 active beds and 7 layaway delicensed, 15 beds put on layaway 06/30/22021</v>
          </cell>
        </row>
        <row r="121">
          <cell r="A121">
            <v>27044</v>
          </cell>
          <cell r="B121" t="str">
            <v>Sholom Home West</v>
          </cell>
          <cell r="C121">
            <v>2021</v>
          </cell>
          <cell r="D121">
            <v>44105</v>
          </cell>
          <cell r="E121" t="str">
            <v>Beginning Beds</v>
          </cell>
          <cell r="F121">
            <v>0</v>
          </cell>
          <cell r="G121">
            <v>139</v>
          </cell>
          <cell r="H121">
            <v>139</v>
          </cell>
          <cell r="I121">
            <v>0</v>
          </cell>
          <cell r="J121">
            <v>30</v>
          </cell>
          <cell r="K121">
            <v>30</v>
          </cell>
          <cell r="L121">
            <v>0</v>
          </cell>
          <cell r="M121">
            <v>169</v>
          </cell>
          <cell r="N121">
            <v>169</v>
          </cell>
          <cell r="O121">
            <v>0</v>
          </cell>
          <cell r="P121">
            <v>0</v>
          </cell>
          <cell r="Q121">
            <v>0</v>
          </cell>
          <cell r="R121">
            <v>0</v>
          </cell>
          <cell r="S121">
            <v>0</v>
          </cell>
          <cell r="T121">
            <v>0</v>
          </cell>
          <cell r="U121">
            <v>0</v>
          </cell>
          <cell r="V121">
            <v>0</v>
          </cell>
          <cell r="W121">
            <v>0</v>
          </cell>
          <cell r="X121">
            <v>0</v>
          </cell>
          <cell r="Y121">
            <v>139</v>
          </cell>
          <cell r="Z121">
            <v>139</v>
          </cell>
          <cell r="AA121">
            <v>0</v>
          </cell>
          <cell r="AB121">
            <v>30</v>
          </cell>
          <cell r="AC121">
            <v>30</v>
          </cell>
          <cell r="AD121">
            <v>0</v>
          </cell>
          <cell r="AE121">
            <v>169</v>
          </cell>
          <cell r="AF121">
            <v>169</v>
          </cell>
          <cell r="AG121">
            <v>50735</v>
          </cell>
          <cell r="AH121">
            <v>0</v>
          </cell>
          <cell r="AI121">
            <v>139</v>
          </cell>
          <cell r="AJ121">
            <v>0</v>
          </cell>
          <cell r="AK121">
            <v>0</v>
          </cell>
          <cell r="AL121">
            <v>139</v>
          </cell>
          <cell r="AM121">
            <v>0</v>
          </cell>
          <cell r="AN121">
            <v>0</v>
          </cell>
          <cell r="AO121">
            <v>0</v>
          </cell>
          <cell r="AP121">
            <v>30</v>
          </cell>
          <cell r="AQ121">
            <v>30</v>
          </cell>
          <cell r="AR121">
            <v>0</v>
          </cell>
          <cell r="AS121">
            <v>0</v>
          </cell>
          <cell r="AT121">
            <v>0</v>
          </cell>
          <cell r="AU121">
            <v>139</v>
          </cell>
          <cell r="AV121">
            <v>0</v>
          </cell>
          <cell r="AW121">
            <v>30</v>
          </cell>
          <cell r="AX121">
            <v>0</v>
          </cell>
          <cell r="AY121">
            <v>0</v>
          </cell>
          <cell r="AZ121">
            <v>0</v>
          </cell>
          <cell r="BA121">
            <v>0</v>
          </cell>
        </row>
        <row r="122">
          <cell r="A122">
            <v>27046</v>
          </cell>
          <cell r="B122" t="str">
            <v>Bywood East Health Care</v>
          </cell>
          <cell r="C122">
            <v>2021</v>
          </cell>
          <cell r="D122">
            <v>44105</v>
          </cell>
          <cell r="E122" t="str">
            <v>Beginning Beds</v>
          </cell>
          <cell r="F122">
            <v>95</v>
          </cell>
          <cell r="G122">
            <v>0</v>
          </cell>
          <cell r="H122">
            <v>95</v>
          </cell>
          <cell r="I122">
            <v>7</v>
          </cell>
          <cell r="J122">
            <v>0</v>
          </cell>
          <cell r="K122">
            <v>7</v>
          </cell>
          <cell r="L122">
            <v>102</v>
          </cell>
          <cell r="M122">
            <v>0</v>
          </cell>
          <cell r="N122">
            <v>102</v>
          </cell>
          <cell r="O122">
            <v>0</v>
          </cell>
          <cell r="P122">
            <v>0</v>
          </cell>
          <cell r="Q122">
            <v>0</v>
          </cell>
          <cell r="R122">
            <v>0</v>
          </cell>
          <cell r="S122">
            <v>0</v>
          </cell>
          <cell r="T122">
            <v>0</v>
          </cell>
          <cell r="U122">
            <v>0</v>
          </cell>
          <cell r="V122">
            <v>0</v>
          </cell>
          <cell r="W122">
            <v>0</v>
          </cell>
          <cell r="X122">
            <v>95</v>
          </cell>
          <cell r="Y122">
            <v>0</v>
          </cell>
          <cell r="Z122">
            <v>95</v>
          </cell>
          <cell r="AA122">
            <v>7</v>
          </cell>
          <cell r="AB122">
            <v>0</v>
          </cell>
          <cell r="AC122">
            <v>7</v>
          </cell>
          <cell r="AD122">
            <v>102</v>
          </cell>
          <cell r="AE122">
            <v>0</v>
          </cell>
          <cell r="AF122">
            <v>102</v>
          </cell>
          <cell r="AG122">
            <v>34675</v>
          </cell>
          <cell r="AH122">
            <v>0</v>
          </cell>
          <cell r="AI122">
            <v>0</v>
          </cell>
          <cell r="AJ122">
            <v>0</v>
          </cell>
          <cell r="AK122">
            <v>95</v>
          </cell>
          <cell r="AL122">
            <v>95</v>
          </cell>
          <cell r="AM122">
            <v>0</v>
          </cell>
          <cell r="AN122">
            <v>0</v>
          </cell>
          <cell r="AO122">
            <v>7</v>
          </cell>
          <cell r="AP122">
            <v>0</v>
          </cell>
          <cell r="AQ122">
            <v>7</v>
          </cell>
          <cell r="AR122">
            <v>0</v>
          </cell>
          <cell r="AS122">
            <v>0</v>
          </cell>
          <cell r="AT122">
            <v>95</v>
          </cell>
          <cell r="AU122">
            <v>0</v>
          </cell>
          <cell r="AV122">
            <v>7</v>
          </cell>
          <cell r="AW122">
            <v>0</v>
          </cell>
          <cell r="AX122">
            <v>0</v>
          </cell>
          <cell r="AY122">
            <v>0</v>
          </cell>
          <cell r="AZ122">
            <v>0</v>
          </cell>
          <cell r="BA122">
            <v>0</v>
          </cell>
        </row>
        <row r="123">
          <cell r="A123">
            <v>27049</v>
          </cell>
          <cell r="B123" t="str">
            <v>Lake Minnetonka Shores</v>
          </cell>
          <cell r="C123">
            <v>2021</v>
          </cell>
          <cell r="D123">
            <v>44105</v>
          </cell>
          <cell r="E123" t="str">
            <v>Beginning Beds</v>
          </cell>
          <cell r="F123">
            <v>0</v>
          </cell>
          <cell r="G123">
            <v>104</v>
          </cell>
          <cell r="H123">
            <v>104</v>
          </cell>
          <cell r="I123">
            <v>0</v>
          </cell>
          <cell r="J123">
            <v>14</v>
          </cell>
          <cell r="K123">
            <v>14</v>
          </cell>
          <cell r="L123">
            <v>0</v>
          </cell>
          <cell r="M123">
            <v>118</v>
          </cell>
          <cell r="N123">
            <v>118</v>
          </cell>
          <cell r="O123">
            <v>0</v>
          </cell>
          <cell r="P123">
            <v>-32</v>
          </cell>
          <cell r="Q123">
            <v>-32</v>
          </cell>
          <cell r="R123">
            <v>0</v>
          </cell>
          <cell r="S123">
            <v>32</v>
          </cell>
          <cell r="T123">
            <v>32</v>
          </cell>
          <cell r="U123">
            <v>0</v>
          </cell>
          <cell r="V123">
            <v>0</v>
          </cell>
          <cell r="W123">
            <v>0</v>
          </cell>
          <cell r="X123">
            <v>0</v>
          </cell>
          <cell r="Y123">
            <v>72</v>
          </cell>
          <cell r="Z123">
            <v>72</v>
          </cell>
          <cell r="AA123">
            <v>0</v>
          </cell>
          <cell r="AB123">
            <v>46</v>
          </cell>
          <cell r="AC123">
            <v>46</v>
          </cell>
          <cell r="AD123">
            <v>0</v>
          </cell>
          <cell r="AE123">
            <v>118</v>
          </cell>
          <cell r="AF123">
            <v>118</v>
          </cell>
          <cell r="AG123">
            <v>32104</v>
          </cell>
          <cell r="AH123">
            <v>0</v>
          </cell>
          <cell r="AI123">
            <v>72</v>
          </cell>
          <cell r="AJ123">
            <v>0</v>
          </cell>
          <cell r="AK123">
            <v>0</v>
          </cell>
          <cell r="AL123">
            <v>72</v>
          </cell>
          <cell r="AM123">
            <v>0</v>
          </cell>
          <cell r="AN123">
            <v>0</v>
          </cell>
          <cell r="AO123">
            <v>0</v>
          </cell>
          <cell r="AP123">
            <v>46</v>
          </cell>
          <cell r="AQ123">
            <v>46</v>
          </cell>
          <cell r="AR123">
            <v>0</v>
          </cell>
          <cell r="AS123">
            <v>0</v>
          </cell>
          <cell r="AT123">
            <v>0</v>
          </cell>
          <cell r="AU123">
            <v>72</v>
          </cell>
          <cell r="AV123">
            <v>0</v>
          </cell>
          <cell r="AW123">
            <v>46</v>
          </cell>
          <cell r="AX123">
            <v>0</v>
          </cell>
          <cell r="AY123">
            <v>0</v>
          </cell>
          <cell r="AZ123">
            <v>0</v>
          </cell>
          <cell r="BA123">
            <v>0</v>
          </cell>
        </row>
        <row r="124">
          <cell r="A124">
            <v>27050</v>
          </cell>
          <cell r="B124" t="str">
            <v>Andrew Residence</v>
          </cell>
          <cell r="C124">
            <v>2021</v>
          </cell>
          <cell r="D124">
            <v>44105</v>
          </cell>
          <cell r="E124" t="str">
            <v>Beginning Beds</v>
          </cell>
          <cell r="F124">
            <v>212</v>
          </cell>
          <cell r="G124">
            <v>0</v>
          </cell>
          <cell r="H124">
            <v>212</v>
          </cell>
          <cell r="I124">
            <v>0</v>
          </cell>
          <cell r="J124">
            <v>0</v>
          </cell>
          <cell r="K124">
            <v>0</v>
          </cell>
          <cell r="L124">
            <v>212</v>
          </cell>
          <cell r="M124">
            <v>0</v>
          </cell>
          <cell r="N124">
            <v>212</v>
          </cell>
          <cell r="O124">
            <v>0</v>
          </cell>
          <cell r="P124">
            <v>0</v>
          </cell>
          <cell r="Q124">
            <v>0</v>
          </cell>
          <cell r="R124">
            <v>0</v>
          </cell>
          <cell r="S124">
            <v>0</v>
          </cell>
          <cell r="T124">
            <v>0</v>
          </cell>
          <cell r="U124">
            <v>0</v>
          </cell>
          <cell r="V124">
            <v>0</v>
          </cell>
          <cell r="W124">
            <v>0</v>
          </cell>
          <cell r="X124">
            <v>212</v>
          </cell>
          <cell r="Y124">
            <v>0</v>
          </cell>
          <cell r="Z124">
            <v>212</v>
          </cell>
          <cell r="AA124">
            <v>0</v>
          </cell>
          <cell r="AB124">
            <v>0</v>
          </cell>
          <cell r="AC124">
            <v>0</v>
          </cell>
          <cell r="AD124">
            <v>212</v>
          </cell>
          <cell r="AE124">
            <v>0</v>
          </cell>
          <cell r="AF124">
            <v>212</v>
          </cell>
          <cell r="AG124">
            <v>77380</v>
          </cell>
          <cell r="AH124">
            <v>0</v>
          </cell>
          <cell r="AI124">
            <v>0</v>
          </cell>
          <cell r="AJ124">
            <v>0</v>
          </cell>
          <cell r="AK124">
            <v>212</v>
          </cell>
          <cell r="AL124">
            <v>212</v>
          </cell>
          <cell r="AM124">
            <v>0</v>
          </cell>
          <cell r="AN124">
            <v>0</v>
          </cell>
          <cell r="AO124">
            <v>0</v>
          </cell>
          <cell r="AP124">
            <v>0</v>
          </cell>
          <cell r="AQ124">
            <v>0</v>
          </cell>
          <cell r="AR124">
            <v>0</v>
          </cell>
          <cell r="AS124">
            <v>0</v>
          </cell>
          <cell r="AT124">
            <v>212</v>
          </cell>
          <cell r="AU124">
            <v>0</v>
          </cell>
          <cell r="AV124">
            <v>0</v>
          </cell>
          <cell r="AW124">
            <v>0</v>
          </cell>
          <cell r="AX124">
            <v>0</v>
          </cell>
          <cell r="AY124">
            <v>0</v>
          </cell>
          <cell r="AZ124">
            <v>0</v>
          </cell>
          <cell r="BA124">
            <v>0</v>
          </cell>
        </row>
        <row r="125">
          <cell r="A125">
            <v>27052</v>
          </cell>
          <cell r="B125" t="str">
            <v>Walker Methodist Health Ctr</v>
          </cell>
          <cell r="C125">
            <v>2021</v>
          </cell>
          <cell r="D125">
            <v>44105</v>
          </cell>
          <cell r="E125" t="str">
            <v>Beginning Beds</v>
          </cell>
          <cell r="F125">
            <v>0</v>
          </cell>
          <cell r="G125">
            <v>290</v>
          </cell>
          <cell r="H125">
            <v>290</v>
          </cell>
          <cell r="I125">
            <v>0</v>
          </cell>
          <cell r="J125">
            <v>60</v>
          </cell>
          <cell r="K125">
            <v>60</v>
          </cell>
          <cell r="L125">
            <v>0</v>
          </cell>
          <cell r="M125">
            <v>350</v>
          </cell>
          <cell r="N125">
            <v>350</v>
          </cell>
          <cell r="O125">
            <v>0</v>
          </cell>
          <cell r="P125">
            <v>-30</v>
          </cell>
          <cell r="Q125">
            <v>-30</v>
          </cell>
          <cell r="R125">
            <v>0</v>
          </cell>
          <cell r="S125">
            <v>30</v>
          </cell>
          <cell r="T125">
            <v>30</v>
          </cell>
          <cell r="U125">
            <v>0</v>
          </cell>
          <cell r="V125">
            <v>0</v>
          </cell>
          <cell r="W125">
            <v>0</v>
          </cell>
          <cell r="X125">
            <v>0</v>
          </cell>
          <cell r="Y125">
            <v>260</v>
          </cell>
          <cell r="Z125">
            <v>260</v>
          </cell>
          <cell r="AA125">
            <v>0</v>
          </cell>
          <cell r="AB125">
            <v>90</v>
          </cell>
          <cell r="AC125">
            <v>90</v>
          </cell>
          <cell r="AD125">
            <v>0</v>
          </cell>
          <cell r="AE125">
            <v>350</v>
          </cell>
          <cell r="AF125">
            <v>350</v>
          </cell>
          <cell r="AG125">
            <v>96730</v>
          </cell>
          <cell r="AH125">
            <v>0</v>
          </cell>
          <cell r="AI125">
            <v>260</v>
          </cell>
          <cell r="AJ125">
            <v>0</v>
          </cell>
          <cell r="AK125">
            <v>0</v>
          </cell>
          <cell r="AL125">
            <v>260</v>
          </cell>
          <cell r="AM125">
            <v>0</v>
          </cell>
          <cell r="AN125">
            <v>0</v>
          </cell>
          <cell r="AO125">
            <v>0</v>
          </cell>
          <cell r="AP125">
            <v>90</v>
          </cell>
          <cell r="AQ125">
            <v>90</v>
          </cell>
          <cell r="AR125">
            <v>0</v>
          </cell>
          <cell r="AS125">
            <v>0</v>
          </cell>
          <cell r="AT125">
            <v>0</v>
          </cell>
          <cell r="AU125">
            <v>260</v>
          </cell>
          <cell r="AV125">
            <v>0</v>
          </cell>
          <cell r="AW125">
            <v>90</v>
          </cell>
          <cell r="AX125">
            <v>0</v>
          </cell>
          <cell r="AY125">
            <v>0</v>
          </cell>
          <cell r="AZ125">
            <v>0</v>
          </cell>
          <cell r="BA125">
            <v>0</v>
          </cell>
        </row>
        <row r="126">
          <cell r="A126">
            <v>27054</v>
          </cell>
          <cell r="B126" t="str">
            <v>Castle Ridge Care Center</v>
          </cell>
          <cell r="C126">
            <v>2021</v>
          </cell>
          <cell r="D126">
            <v>44105</v>
          </cell>
          <cell r="E126" t="str">
            <v>Beginning Beds</v>
          </cell>
          <cell r="F126">
            <v>0</v>
          </cell>
          <cell r="G126">
            <v>60</v>
          </cell>
          <cell r="H126">
            <v>60</v>
          </cell>
          <cell r="I126">
            <v>0</v>
          </cell>
          <cell r="J126">
            <v>0</v>
          </cell>
          <cell r="K126">
            <v>0</v>
          </cell>
          <cell r="L126">
            <v>0</v>
          </cell>
          <cell r="M126">
            <v>60</v>
          </cell>
          <cell r="N126">
            <v>60</v>
          </cell>
          <cell r="O126">
            <v>0</v>
          </cell>
          <cell r="P126">
            <v>0</v>
          </cell>
          <cell r="Q126">
            <v>0</v>
          </cell>
          <cell r="R126">
            <v>0</v>
          </cell>
          <cell r="S126">
            <v>0</v>
          </cell>
          <cell r="T126">
            <v>0</v>
          </cell>
          <cell r="U126">
            <v>0</v>
          </cell>
          <cell r="V126">
            <v>0</v>
          </cell>
          <cell r="W126">
            <v>0</v>
          </cell>
          <cell r="X126">
            <v>0</v>
          </cell>
          <cell r="Y126">
            <v>60</v>
          </cell>
          <cell r="Z126">
            <v>60</v>
          </cell>
          <cell r="AA126">
            <v>0</v>
          </cell>
          <cell r="AB126">
            <v>0</v>
          </cell>
          <cell r="AC126">
            <v>0</v>
          </cell>
          <cell r="AD126">
            <v>0</v>
          </cell>
          <cell r="AE126">
            <v>60</v>
          </cell>
          <cell r="AF126">
            <v>60</v>
          </cell>
          <cell r="AG126">
            <v>21900</v>
          </cell>
          <cell r="AH126">
            <v>0</v>
          </cell>
          <cell r="AI126">
            <v>60</v>
          </cell>
          <cell r="AJ126">
            <v>0</v>
          </cell>
          <cell r="AK126">
            <v>0</v>
          </cell>
          <cell r="AL126">
            <v>60</v>
          </cell>
          <cell r="AM126">
            <v>0</v>
          </cell>
          <cell r="AN126">
            <v>0</v>
          </cell>
          <cell r="AO126">
            <v>0</v>
          </cell>
          <cell r="AP126">
            <v>0</v>
          </cell>
          <cell r="AQ126">
            <v>0</v>
          </cell>
          <cell r="AR126">
            <v>0</v>
          </cell>
          <cell r="AS126">
            <v>0</v>
          </cell>
          <cell r="AT126">
            <v>0</v>
          </cell>
          <cell r="AU126">
            <v>60</v>
          </cell>
          <cell r="AV126">
            <v>0</v>
          </cell>
          <cell r="AW126">
            <v>0</v>
          </cell>
          <cell r="AX126">
            <v>0</v>
          </cell>
          <cell r="AY126">
            <v>0</v>
          </cell>
          <cell r="AZ126">
            <v>0</v>
          </cell>
          <cell r="BA126">
            <v>0</v>
          </cell>
        </row>
        <row r="127">
          <cell r="A127">
            <v>27055</v>
          </cell>
          <cell r="B127" t="str">
            <v>Texas Terrace A Villa Center</v>
          </cell>
          <cell r="C127">
            <v>2021</v>
          </cell>
          <cell r="D127">
            <v>44105</v>
          </cell>
          <cell r="E127" t="str">
            <v>Beginning Beds</v>
          </cell>
          <cell r="F127">
            <v>0</v>
          </cell>
          <cell r="G127">
            <v>112</v>
          </cell>
          <cell r="H127">
            <v>112</v>
          </cell>
          <cell r="I127">
            <v>0</v>
          </cell>
          <cell r="J127">
            <v>6</v>
          </cell>
          <cell r="K127">
            <v>6</v>
          </cell>
          <cell r="L127">
            <v>0</v>
          </cell>
          <cell r="M127">
            <v>118</v>
          </cell>
          <cell r="N127">
            <v>118</v>
          </cell>
          <cell r="O127">
            <v>0</v>
          </cell>
          <cell r="P127">
            <v>0</v>
          </cell>
          <cell r="Q127">
            <v>0</v>
          </cell>
          <cell r="R127">
            <v>0</v>
          </cell>
          <cell r="S127">
            <v>0</v>
          </cell>
          <cell r="T127">
            <v>0</v>
          </cell>
          <cell r="U127">
            <v>0</v>
          </cell>
          <cell r="V127">
            <v>0</v>
          </cell>
          <cell r="W127">
            <v>0</v>
          </cell>
          <cell r="X127">
            <v>0</v>
          </cell>
          <cell r="Y127">
            <v>112</v>
          </cell>
          <cell r="Z127">
            <v>112</v>
          </cell>
          <cell r="AA127">
            <v>0</v>
          </cell>
          <cell r="AB127">
            <v>6</v>
          </cell>
          <cell r="AC127">
            <v>6</v>
          </cell>
          <cell r="AD127">
            <v>0</v>
          </cell>
          <cell r="AE127">
            <v>118</v>
          </cell>
          <cell r="AF127">
            <v>118</v>
          </cell>
          <cell r="AG127">
            <v>40880</v>
          </cell>
          <cell r="AH127">
            <v>0</v>
          </cell>
          <cell r="AI127">
            <v>112</v>
          </cell>
          <cell r="AJ127">
            <v>0</v>
          </cell>
          <cell r="AK127">
            <v>0</v>
          </cell>
          <cell r="AL127">
            <v>112</v>
          </cell>
          <cell r="AM127">
            <v>0</v>
          </cell>
          <cell r="AN127">
            <v>0</v>
          </cell>
          <cell r="AO127">
            <v>0</v>
          </cell>
          <cell r="AP127">
            <v>6</v>
          </cell>
          <cell r="AQ127">
            <v>6</v>
          </cell>
          <cell r="AR127">
            <v>0</v>
          </cell>
          <cell r="AS127">
            <v>0</v>
          </cell>
          <cell r="AT127">
            <v>0</v>
          </cell>
          <cell r="AU127">
            <v>112</v>
          </cell>
          <cell r="AV127">
            <v>0</v>
          </cell>
          <cell r="AW127">
            <v>6</v>
          </cell>
          <cell r="AX127">
            <v>0</v>
          </cell>
          <cell r="AY127">
            <v>0</v>
          </cell>
          <cell r="AZ127">
            <v>0</v>
          </cell>
          <cell r="BA127">
            <v>0</v>
          </cell>
        </row>
        <row r="128">
          <cell r="A128">
            <v>27056</v>
          </cell>
          <cell r="B128" t="str">
            <v>Brookview A Villa Center</v>
          </cell>
          <cell r="C128">
            <v>2021</v>
          </cell>
          <cell r="D128">
            <v>44105</v>
          </cell>
          <cell r="E128" t="str">
            <v>Beginning Beds</v>
          </cell>
          <cell r="F128">
            <v>0</v>
          </cell>
          <cell r="G128">
            <v>104</v>
          </cell>
          <cell r="H128">
            <v>104</v>
          </cell>
          <cell r="I128">
            <v>0</v>
          </cell>
          <cell r="J128">
            <v>60</v>
          </cell>
          <cell r="K128">
            <v>60</v>
          </cell>
          <cell r="L128">
            <v>0</v>
          </cell>
          <cell r="M128">
            <v>164</v>
          </cell>
          <cell r="N128">
            <v>164</v>
          </cell>
          <cell r="O128">
            <v>0</v>
          </cell>
          <cell r="P128">
            <v>0</v>
          </cell>
          <cell r="Q128">
            <v>0</v>
          </cell>
          <cell r="R128">
            <v>0</v>
          </cell>
          <cell r="S128">
            <v>0</v>
          </cell>
          <cell r="T128">
            <v>0</v>
          </cell>
          <cell r="U128">
            <v>0</v>
          </cell>
          <cell r="V128">
            <v>0</v>
          </cell>
          <cell r="W128">
            <v>0</v>
          </cell>
          <cell r="X128">
            <v>0</v>
          </cell>
          <cell r="Y128">
            <v>104</v>
          </cell>
          <cell r="Z128">
            <v>104</v>
          </cell>
          <cell r="AA128">
            <v>0</v>
          </cell>
          <cell r="AB128">
            <v>60</v>
          </cell>
          <cell r="AC128">
            <v>60</v>
          </cell>
          <cell r="AD128">
            <v>0</v>
          </cell>
          <cell r="AE128">
            <v>164</v>
          </cell>
          <cell r="AF128">
            <v>164</v>
          </cell>
          <cell r="AG128">
            <v>37960</v>
          </cell>
          <cell r="AH128">
            <v>0</v>
          </cell>
          <cell r="AI128">
            <v>104</v>
          </cell>
          <cell r="AJ128">
            <v>0</v>
          </cell>
          <cell r="AK128">
            <v>0</v>
          </cell>
          <cell r="AL128">
            <v>104</v>
          </cell>
          <cell r="AM128">
            <v>0</v>
          </cell>
          <cell r="AN128">
            <v>0</v>
          </cell>
          <cell r="AO128">
            <v>0</v>
          </cell>
          <cell r="AP128">
            <v>60</v>
          </cell>
          <cell r="AQ128">
            <v>60</v>
          </cell>
          <cell r="AR128">
            <v>0</v>
          </cell>
          <cell r="AS128">
            <v>0</v>
          </cell>
          <cell r="AT128">
            <v>0</v>
          </cell>
          <cell r="AU128">
            <v>104</v>
          </cell>
          <cell r="AV128">
            <v>0</v>
          </cell>
          <cell r="AW128">
            <v>60</v>
          </cell>
          <cell r="AX128">
            <v>0</v>
          </cell>
          <cell r="AY128">
            <v>0</v>
          </cell>
          <cell r="AZ128">
            <v>0</v>
          </cell>
          <cell r="BA128">
            <v>0</v>
          </cell>
        </row>
        <row r="129">
          <cell r="A129">
            <v>27057</v>
          </cell>
          <cell r="B129" t="str">
            <v>THE ESTATES AT CHATEAU LLC</v>
          </cell>
          <cell r="C129">
            <v>2021</v>
          </cell>
          <cell r="D129">
            <v>44105</v>
          </cell>
          <cell r="E129" t="str">
            <v>Beginning Beds</v>
          </cell>
          <cell r="F129">
            <v>0</v>
          </cell>
          <cell r="G129">
            <v>70</v>
          </cell>
          <cell r="H129">
            <v>70</v>
          </cell>
          <cell r="I129">
            <v>0</v>
          </cell>
          <cell r="J129">
            <v>5</v>
          </cell>
          <cell r="K129">
            <v>5</v>
          </cell>
          <cell r="L129">
            <v>0</v>
          </cell>
          <cell r="M129">
            <v>75</v>
          </cell>
          <cell r="N129">
            <v>75</v>
          </cell>
          <cell r="O129">
            <v>0</v>
          </cell>
          <cell r="P129">
            <v>0</v>
          </cell>
          <cell r="Q129">
            <v>0</v>
          </cell>
          <cell r="R129">
            <v>0</v>
          </cell>
          <cell r="S129">
            <v>0</v>
          </cell>
          <cell r="T129">
            <v>0</v>
          </cell>
          <cell r="U129">
            <v>0</v>
          </cell>
          <cell r="V129">
            <v>0</v>
          </cell>
          <cell r="W129">
            <v>0</v>
          </cell>
          <cell r="X129">
            <v>0</v>
          </cell>
          <cell r="Y129">
            <v>70</v>
          </cell>
          <cell r="Z129">
            <v>70</v>
          </cell>
          <cell r="AA129">
            <v>0</v>
          </cell>
          <cell r="AB129">
            <v>5</v>
          </cell>
          <cell r="AC129">
            <v>5</v>
          </cell>
          <cell r="AD129">
            <v>0</v>
          </cell>
          <cell r="AE129">
            <v>75</v>
          </cell>
          <cell r="AF129">
            <v>75</v>
          </cell>
          <cell r="AG129">
            <v>25550</v>
          </cell>
          <cell r="AH129">
            <v>0</v>
          </cell>
          <cell r="AI129">
            <v>70</v>
          </cell>
          <cell r="AJ129">
            <v>0</v>
          </cell>
          <cell r="AK129">
            <v>0</v>
          </cell>
          <cell r="AL129">
            <v>70</v>
          </cell>
          <cell r="AM129">
            <v>0</v>
          </cell>
          <cell r="AN129">
            <v>0</v>
          </cell>
          <cell r="AO129">
            <v>0</v>
          </cell>
          <cell r="AP129">
            <v>5</v>
          </cell>
          <cell r="AQ129">
            <v>5</v>
          </cell>
          <cell r="AR129">
            <v>0</v>
          </cell>
          <cell r="AS129">
            <v>0</v>
          </cell>
          <cell r="AT129">
            <v>0</v>
          </cell>
          <cell r="AU129">
            <v>70</v>
          </cell>
          <cell r="AV129">
            <v>0</v>
          </cell>
          <cell r="AW129">
            <v>5</v>
          </cell>
          <cell r="AX129">
            <v>0</v>
          </cell>
          <cell r="AY129">
            <v>0</v>
          </cell>
          <cell r="AZ129">
            <v>0</v>
          </cell>
          <cell r="BA129">
            <v>0</v>
          </cell>
        </row>
        <row r="130">
          <cell r="A130">
            <v>27059</v>
          </cell>
          <cell r="B130" t="str">
            <v>The Villa At St Louis Park</v>
          </cell>
          <cell r="C130">
            <v>2021</v>
          </cell>
          <cell r="D130">
            <v>44105</v>
          </cell>
          <cell r="E130" t="str">
            <v>Beginning Beds</v>
          </cell>
          <cell r="F130">
            <v>0</v>
          </cell>
          <cell r="G130">
            <v>100</v>
          </cell>
          <cell r="H130">
            <v>100</v>
          </cell>
          <cell r="I130">
            <v>0</v>
          </cell>
          <cell r="J130">
            <v>14</v>
          </cell>
          <cell r="K130">
            <v>14</v>
          </cell>
          <cell r="L130">
            <v>0</v>
          </cell>
          <cell r="M130">
            <v>114</v>
          </cell>
          <cell r="N130">
            <v>114</v>
          </cell>
          <cell r="O130">
            <v>0</v>
          </cell>
          <cell r="P130">
            <v>0</v>
          </cell>
          <cell r="Q130">
            <v>0</v>
          </cell>
          <cell r="R130">
            <v>0</v>
          </cell>
          <cell r="S130">
            <v>0</v>
          </cell>
          <cell r="T130">
            <v>0</v>
          </cell>
          <cell r="U130">
            <v>0</v>
          </cell>
          <cell r="V130">
            <v>0</v>
          </cell>
          <cell r="W130">
            <v>0</v>
          </cell>
          <cell r="X130">
            <v>0</v>
          </cell>
          <cell r="Y130">
            <v>100</v>
          </cell>
          <cell r="Z130">
            <v>100</v>
          </cell>
          <cell r="AA130">
            <v>0</v>
          </cell>
          <cell r="AB130">
            <v>14</v>
          </cell>
          <cell r="AC130">
            <v>14</v>
          </cell>
          <cell r="AD130">
            <v>0</v>
          </cell>
          <cell r="AE130">
            <v>114</v>
          </cell>
          <cell r="AF130">
            <v>114</v>
          </cell>
          <cell r="AG130">
            <v>36500</v>
          </cell>
          <cell r="AH130">
            <v>0</v>
          </cell>
          <cell r="AI130">
            <v>100</v>
          </cell>
          <cell r="AJ130">
            <v>0</v>
          </cell>
          <cell r="AK130">
            <v>0</v>
          </cell>
          <cell r="AL130">
            <v>100</v>
          </cell>
          <cell r="AM130">
            <v>0</v>
          </cell>
          <cell r="AN130">
            <v>0</v>
          </cell>
          <cell r="AO130">
            <v>0</v>
          </cell>
          <cell r="AP130">
            <v>14</v>
          </cell>
          <cell r="AQ130">
            <v>14</v>
          </cell>
          <cell r="AR130">
            <v>0</v>
          </cell>
          <cell r="AS130">
            <v>0</v>
          </cell>
          <cell r="AT130">
            <v>0</v>
          </cell>
          <cell r="AU130">
            <v>100</v>
          </cell>
          <cell r="AV130">
            <v>0</v>
          </cell>
          <cell r="AW130">
            <v>14</v>
          </cell>
          <cell r="AX130">
            <v>0</v>
          </cell>
          <cell r="AY130">
            <v>0</v>
          </cell>
          <cell r="AZ130">
            <v>0</v>
          </cell>
          <cell r="BA130">
            <v>0</v>
          </cell>
        </row>
        <row r="131">
          <cell r="A131">
            <v>27060</v>
          </cell>
          <cell r="B131" t="str">
            <v>Catholic Eldercare On Main</v>
          </cell>
          <cell r="C131">
            <v>2021</v>
          </cell>
          <cell r="D131">
            <v>44105</v>
          </cell>
          <cell r="E131" t="str">
            <v>Beginning Beds</v>
          </cell>
          <cell r="F131">
            <v>0</v>
          </cell>
          <cell r="G131">
            <v>174</v>
          </cell>
          <cell r="H131">
            <v>174</v>
          </cell>
          <cell r="I131">
            <v>0</v>
          </cell>
          <cell r="J131">
            <v>0</v>
          </cell>
          <cell r="K131">
            <v>0</v>
          </cell>
          <cell r="L131">
            <v>0</v>
          </cell>
          <cell r="M131">
            <v>174</v>
          </cell>
          <cell r="N131">
            <v>174</v>
          </cell>
          <cell r="O131">
            <v>0</v>
          </cell>
          <cell r="P131">
            <v>0</v>
          </cell>
          <cell r="Q131">
            <v>0</v>
          </cell>
          <cell r="R131">
            <v>0</v>
          </cell>
          <cell r="S131">
            <v>0</v>
          </cell>
          <cell r="T131">
            <v>0</v>
          </cell>
          <cell r="U131">
            <v>0</v>
          </cell>
          <cell r="V131">
            <v>0</v>
          </cell>
          <cell r="W131">
            <v>0</v>
          </cell>
          <cell r="X131">
            <v>0</v>
          </cell>
          <cell r="Y131">
            <v>174</v>
          </cell>
          <cell r="Z131">
            <v>174</v>
          </cell>
          <cell r="AA131">
            <v>0</v>
          </cell>
          <cell r="AB131">
            <v>0</v>
          </cell>
          <cell r="AC131">
            <v>0</v>
          </cell>
          <cell r="AD131">
            <v>0</v>
          </cell>
          <cell r="AE131">
            <v>174</v>
          </cell>
          <cell r="AF131">
            <v>174</v>
          </cell>
          <cell r="AG131">
            <v>63510</v>
          </cell>
          <cell r="AH131">
            <v>0</v>
          </cell>
          <cell r="AI131">
            <v>174</v>
          </cell>
          <cell r="AJ131">
            <v>0</v>
          </cell>
          <cell r="AK131">
            <v>0</v>
          </cell>
          <cell r="AL131">
            <v>174</v>
          </cell>
          <cell r="AM131">
            <v>0</v>
          </cell>
          <cell r="AN131">
            <v>0</v>
          </cell>
          <cell r="AO131">
            <v>0</v>
          </cell>
          <cell r="AP131">
            <v>0</v>
          </cell>
          <cell r="AQ131">
            <v>0</v>
          </cell>
          <cell r="AR131">
            <v>0</v>
          </cell>
          <cell r="AS131">
            <v>0</v>
          </cell>
          <cell r="AT131">
            <v>0</v>
          </cell>
          <cell r="AU131">
            <v>174</v>
          </cell>
          <cell r="AV131">
            <v>0</v>
          </cell>
          <cell r="AW131">
            <v>0</v>
          </cell>
          <cell r="AX131">
            <v>0</v>
          </cell>
          <cell r="AY131">
            <v>0</v>
          </cell>
          <cell r="AZ131">
            <v>0</v>
          </cell>
          <cell r="BA131">
            <v>0</v>
          </cell>
        </row>
        <row r="132">
          <cell r="A132">
            <v>27062</v>
          </cell>
          <cell r="B132" t="str">
            <v>THE VILLA AT OSSEO</v>
          </cell>
          <cell r="C132">
            <v>2021</v>
          </cell>
          <cell r="D132">
            <v>44105</v>
          </cell>
          <cell r="E132" t="str">
            <v>Beginning Beds</v>
          </cell>
          <cell r="F132">
            <v>80</v>
          </cell>
          <cell r="G132">
            <v>20</v>
          </cell>
          <cell r="H132">
            <v>100</v>
          </cell>
          <cell r="I132">
            <v>17</v>
          </cell>
          <cell r="J132">
            <v>0</v>
          </cell>
          <cell r="K132">
            <v>17</v>
          </cell>
          <cell r="L132">
            <v>97</v>
          </cell>
          <cell r="M132">
            <v>20</v>
          </cell>
          <cell r="N132">
            <v>117</v>
          </cell>
          <cell r="O132">
            <v>0</v>
          </cell>
          <cell r="P132">
            <v>0</v>
          </cell>
          <cell r="Q132">
            <v>0</v>
          </cell>
          <cell r="R132">
            <v>0</v>
          </cell>
          <cell r="S132">
            <v>0</v>
          </cell>
          <cell r="T132">
            <v>0</v>
          </cell>
          <cell r="U132">
            <v>0</v>
          </cell>
          <cell r="V132">
            <v>0</v>
          </cell>
          <cell r="W132">
            <v>0</v>
          </cell>
          <cell r="X132">
            <v>80</v>
          </cell>
          <cell r="Y132">
            <v>20</v>
          </cell>
          <cell r="Z132">
            <v>100</v>
          </cell>
          <cell r="AA132">
            <v>17</v>
          </cell>
          <cell r="AB132">
            <v>0</v>
          </cell>
          <cell r="AC132">
            <v>17</v>
          </cell>
          <cell r="AD132">
            <v>97</v>
          </cell>
          <cell r="AE132">
            <v>20</v>
          </cell>
          <cell r="AF132">
            <v>117</v>
          </cell>
          <cell r="AG132">
            <v>36500</v>
          </cell>
          <cell r="AH132">
            <v>0</v>
          </cell>
          <cell r="AI132">
            <v>20</v>
          </cell>
          <cell r="AJ132">
            <v>0</v>
          </cell>
          <cell r="AK132">
            <v>80</v>
          </cell>
          <cell r="AL132">
            <v>100</v>
          </cell>
          <cell r="AM132">
            <v>0</v>
          </cell>
          <cell r="AN132">
            <v>0</v>
          </cell>
          <cell r="AO132">
            <v>17</v>
          </cell>
          <cell r="AP132">
            <v>0</v>
          </cell>
          <cell r="AQ132">
            <v>17</v>
          </cell>
          <cell r="AR132">
            <v>0</v>
          </cell>
          <cell r="AS132">
            <v>0</v>
          </cell>
          <cell r="AT132">
            <v>80</v>
          </cell>
          <cell r="AU132">
            <v>20</v>
          </cell>
          <cell r="AV132">
            <v>17</v>
          </cell>
          <cell r="AW132">
            <v>0</v>
          </cell>
          <cell r="AX132">
            <v>0</v>
          </cell>
          <cell r="AY132">
            <v>0</v>
          </cell>
          <cell r="AZ132">
            <v>0</v>
          </cell>
          <cell r="BA132">
            <v>0</v>
          </cell>
        </row>
        <row r="133">
          <cell r="A133">
            <v>27063</v>
          </cell>
          <cell r="B133" t="str">
            <v>Presb Homes Of Bloomington</v>
          </cell>
          <cell r="C133">
            <v>2021</v>
          </cell>
          <cell r="D133">
            <v>44105</v>
          </cell>
          <cell r="E133" t="str">
            <v>Beginning Beds</v>
          </cell>
          <cell r="F133">
            <v>0</v>
          </cell>
          <cell r="G133">
            <v>98</v>
          </cell>
          <cell r="H133">
            <v>98</v>
          </cell>
          <cell r="I133">
            <v>0</v>
          </cell>
          <cell r="J133">
            <v>0</v>
          </cell>
          <cell r="K133">
            <v>0</v>
          </cell>
          <cell r="L133">
            <v>0</v>
          </cell>
          <cell r="M133">
            <v>98</v>
          </cell>
          <cell r="N133">
            <v>98</v>
          </cell>
          <cell r="O133">
            <v>0</v>
          </cell>
          <cell r="P133">
            <v>0</v>
          </cell>
          <cell r="Q133">
            <v>0</v>
          </cell>
          <cell r="R133">
            <v>0</v>
          </cell>
          <cell r="S133">
            <v>0</v>
          </cell>
          <cell r="T133">
            <v>0</v>
          </cell>
          <cell r="U133">
            <v>0</v>
          </cell>
          <cell r="V133">
            <v>0</v>
          </cell>
          <cell r="W133">
            <v>0</v>
          </cell>
          <cell r="X133">
            <v>0</v>
          </cell>
          <cell r="Y133">
            <v>98</v>
          </cell>
          <cell r="Z133">
            <v>98</v>
          </cell>
          <cell r="AA133">
            <v>0</v>
          </cell>
          <cell r="AB133">
            <v>0</v>
          </cell>
          <cell r="AC133">
            <v>0</v>
          </cell>
          <cell r="AD133">
            <v>0</v>
          </cell>
          <cell r="AE133">
            <v>98</v>
          </cell>
          <cell r="AF133">
            <v>98</v>
          </cell>
          <cell r="AG133">
            <v>35770</v>
          </cell>
          <cell r="AH133">
            <v>0</v>
          </cell>
          <cell r="AI133">
            <v>98</v>
          </cell>
          <cell r="AJ133">
            <v>0</v>
          </cell>
          <cell r="AK133">
            <v>0</v>
          </cell>
          <cell r="AL133">
            <v>98</v>
          </cell>
          <cell r="AM133">
            <v>0</v>
          </cell>
          <cell r="AN133">
            <v>0</v>
          </cell>
          <cell r="AO133">
            <v>0</v>
          </cell>
          <cell r="AP133">
            <v>0</v>
          </cell>
          <cell r="AQ133">
            <v>0</v>
          </cell>
          <cell r="AR133">
            <v>0</v>
          </cell>
          <cell r="AS133">
            <v>0</v>
          </cell>
          <cell r="AT133">
            <v>0</v>
          </cell>
          <cell r="AU133">
            <v>98</v>
          </cell>
          <cell r="AV133">
            <v>0</v>
          </cell>
          <cell r="AW133">
            <v>0</v>
          </cell>
          <cell r="AX133">
            <v>0</v>
          </cell>
          <cell r="AY133">
            <v>0</v>
          </cell>
          <cell r="AZ133">
            <v>0</v>
          </cell>
          <cell r="BA133">
            <v>0</v>
          </cell>
        </row>
        <row r="134">
          <cell r="A134">
            <v>27066</v>
          </cell>
          <cell r="B134" t="str">
            <v>Mount Olivet Home</v>
          </cell>
          <cell r="C134">
            <v>2021</v>
          </cell>
          <cell r="D134">
            <v>44105</v>
          </cell>
          <cell r="E134" t="str">
            <v>Beginning Beds</v>
          </cell>
          <cell r="F134">
            <v>92</v>
          </cell>
          <cell r="G134">
            <v>0</v>
          </cell>
          <cell r="H134">
            <v>92</v>
          </cell>
          <cell r="I134">
            <v>0</v>
          </cell>
          <cell r="J134">
            <v>0</v>
          </cell>
          <cell r="K134">
            <v>0</v>
          </cell>
          <cell r="L134">
            <v>92</v>
          </cell>
          <cell r="M134">
            <v>0</v>
          </cell>
          <cell r="N134">
            <v>92</v>
          </cell>
          <cell r="O134">
            <v>0</v>
          </cell>
          <cell r="P134">
            <v>0</v>
          </cell>
          <cell r="Q134">
            <v>0</v>
          </cell>
          <cell r="R134">
            <v>0</v>
          </cell>
          <cell r="S134">
            <v>0</v>
          </cell>
          <cell r="T134">
            <v>0</v>
          </cell>
          <cell r="U134">
            <v>0</v>
          </cell>
          <cell r="V134">
            <v>0</v>
          </cell>
          <cell r="W134">
            <v>0</v>
          </cell>
          <cell r="X134">
            <v>92</v>
          </cell>
          <cell r="Y134">
            <v>0</v>
          </cell>
          <cell r="Z134">
            <v>92</v>
          </cell>
          <cell r="AA134">
            <v>0</v>
          </cell>
          <cell r="AB134">
            <v>0</v>
          </cell>
          <cell r="AC134">
            <v>0</v>
          </cell>
          <cell r="AD134">
            <v>92</v>
          </cell>
          <cell r="AE134">
            <v>0</v>
          </cell>
          <cell r="AF134">
            <v>92</v>
          </cell>
          <cell r="AG134">
            <v>33580</v>
          </cell>
          <cell r="AH134">
            <v>0</v>
          </cell>
          <cell r="AI134">
            <v>0</v>
          </cell>
          <cell r="AJ134">
            <v>0</v>
          </cell>
          <cell r="AK134">
            <v>92</v>
          </cell>
          <cell r="AL134">
            <v>92</v>
          </cell>
          <cell r="AM134">
            <v>0</v>
          </cell>
          <cell r="AN134">
            <v>0</v>
          </cell>
          <cell r="AO134">
            <v>0</v>
          </cell>
          <cell r="AP134">
            <v>0</v>
          </cell>
          <cell r="AQ134">
            <v>0</v>
          </cell>
          <cell r="AR134">
            <v>0</v>
          </cell>
          <cell r="AS134">
            <v>0</v>
          </cell>
          <cell r="AT134">
            <v>92</v>
          </cell>
          <cell r="AU134">
            <v>0</v>
          </cell>
          <cell r="AV134">
            <v>0</v>
          </cell>
          <cell r="AW134">
            <v>0</v>
          </cell>
          <cell r="AX134">
            <v>0</v>
          </cell>
          <cell r="AY134">
            <v>0</v>
          </cell>
          <cell r="AZ134">
            <v>0</v>
          </cell>
          <cell r="BA134">
            <v>0</v>
          </cell>
        </row>
        <row r="135">
          <cell r="A135">
            <v>27067</v>
          </cell>
          <cell r="B135" t="str">
            <v>Hopkins Health Services</v>
          </cell>
          <cell r="C135">
            <v>2021</v>
          </cell>
          <cell r="D135">
            <v>44105</v>
          </cell>
          <cell r="E135" t="str">
            <v>Beginning Beds</v>
          </cell>
          <cell r="F135">
            <v>0</v>
          </cell>
          <cell r="G135">
            <v>118</v>
          </cell>
          <cell r="H135">
            <v>118</v>
          </cell>
          <cell r="I135">
            <v>0</v>
          </cell>
          <cell r="J135">
            <v>20</v>
          </cell>
          <cell r="K135">
            <v>20</v>
          </cell>
          <cell r="L135">
            <v>0</v>
          </cell>
          <cell r="M135">
            <v>138</v>
          </cell>
          <cell r="N135">
            <v>138</v>
          </cell>
          <cell r="O135">
            <v>0</v>
          </cell>
          <cell r="P135">
            <v>0</v>
          </cell>
          <cell r="Q135">
            <v>0</v>
          </cell>
          <cell r="R135">
            <v>0</v>
          </cell>
          <cell r="S135">
            <v>0</v>
          </cell>
          <cell r="T135">
            <v>0</v>
          </cell>
          <cell r="U135">
            <v>0</v>
          </cell>
          <cell r="V135">
            <v>0</v>
          </cell>
          <cell r="W135">
            <v>0</v>
          </cell>
          <cell r="X135">
            <v>0</v>
          </cell>
          <cell r="Y135">
            <v>118</v>
          </cell>
          <cell r="Z135">
            <v>118</v>
          </cell>
          <cell r="AA135">
            <v>0</v>
          </cell>
          <cell r="AB135">
            <v>20</v>
          </cell>
          <cell r="AC135">
            <v>20</v>
          </cell>
          <cell r="AD135">
            <v>0</v>
          </cell>
          <cell r="AE135">
            <v>138</v>
          </cell>
          <cell r="AF135">
            <v>138</v>
          </cell>
          <cell r="AG135">
            <v>43070</v>
          </cell>
          <cell r="AH135">
            <v>0</v>
          </cell>
          <cell r="AI135">
            <v>118</v>
          </cell>
          <cell r="AJ135">
            <v>0</v>
          </cell>
          <cell r="AK135">
            <v>0</v>
          </cell>
          <cell r="AL135">
            <v>118</v>
          </cell>
          <cell r="AM135">
            <v>0</v>
          </cell>
          <cell r="AN135">
            <v>0</v>
          </cell>
          <cell r="AO135">
            <v>0</v>
          </cell>
          <cell r="AP135">
            <v>20</v>
          </cell>
          <cell r="AQ135">
            <v>20</v>
          </cell>
          <cell r="AR135">
            <v>0</v>
          </cell>
          <cell r="AS135">
            <v>0</v>
          </cell>
          <cell r="AT135">
            <v>0</v>
          </cell>
          <cell r="AU135">
            <v>118</v>
          </cell>
          <cell r="AV135">
            <v>0</v>
          </cell>
          <cell r="AW135">
            <v>20</v>
          </cell>
          <cell r="AX135">
            <v>0</v>
          </cell>
          <cell r="AY135">
            <v>0</v>
          </cell>
          <cell r="AZ135">
            <v>0</v>
          </cell>
          <cell r="BA135">
            <v>0</v>
          </cell>
        </row>
        <row r="136">
          <cell r="A136">
            <v>27068</v>
          </cell>
          <cell r="B136" t="str">
            <v>Minnesota Masonic Home Care Ct</v>
          </cell>
          <cell r="C136">
            <v>2021</v>
          </cell>
          <cell r="D136">
            <v>44105</v>
          </cell>
          <cell r="E136" t="str">
            <v>Beginning Beds</v>
          </cell>
          <cell r="F136">
            <v>0</v>
          </cell>
          <cell r="G136">
            <v>214</v>
          </cell>
          <cell r="H136">
            <v>214</v>
          </cell>
          <cell r="I136">
            <v>0</v>
          </cell>
          <cell r="J136">
            <v>0</v>
          </cell>
          <cell r="K136">
            <v>0</v>
          </cell>
          <cell r="L136">
            <v>0</v>
          </cell>
          <cell r="M136">
            <v>214</v>
          </cell>
          <cell r="N136">
            <v>214</v>
          </cell>
          <cell r="O136">
            <v>0</v>
          </cell>
          <cell r="P136">
            <v>0</v>
          </cell>
          <cell r="Q136">
            <v>0</v>
          </cell>
          <cell r="R136">
            <v>0</v>
          </cell>
          <cell r="S136">
            <v>0</v>
          </cell>
          <cell r="T136">
            <v>0</v>
          </cell>
          <cell r="U136">
            <v>0</v>
          </cell>
          <cell r="V136">
            <v>0</v>
          </cell>
          <cell r="W136">
            <v>0</v>
          </cell>
          <cell r="X136">
            <v>0</v>
          </cell>
          <cell r="Y136">
            <v>214</v>
          </cell>
          <cell r="Z136">
            <v>214</v>
          </cell>
          <cell r="AA136">
            <v>0</v>
          </cell>
          <cell r="AB136">
            <v>0</v>
          </cell>
          <cell r="AC136">
            <v>0</v>
          </cell>
          <cell r="AD136">
            <v>0</v>
          </cell>
          <cell r="AE136">
            <v>214</v>
          </cell>
          <cell r="AF136">
            <v>214</v>
          </cell>
          <cell r="AG136">
            <v>78110</v>
          </cell>
          <cell r="AH136">
            <v>0</v>
          </cell>
          <cell r="AI136">
            <v>214</v>
          </cell>
          <cell r="AJ136">
            <v>0</v>
          </cell>
          <cell r="AK136">
            <v>0</v>
          </cell>
          <cell r="AL136">
            <v>214</v>
          </cell>
          <cell r="AM136">
            <v>0</v>
          </cell>
          <cell r="AN136">
            <v>0</v>
          </cell>
          <cell r="AO136">
            <v>0</v>
          </cell>
          <cell r="AP136">
            <v>0</v>
          </cell>
          <cell r="AQ136">
            <v>0</v>
          </cell>
          <cell r="AR136">
            <v>0</v>
          </cell>
          <cell r="AS136">
            <v>0</v>
          </cell>
          <cell r="AT136">
            <v>0</v>
          </cell>
          <cell r="AU136">
            <v>214</v>
          </cell>
          <cell r="AV136">
            <v>0</v>
          </cell>
          <cell r="AW136">
            <v>0</v>
          </cell>
          <cell r="AX136">
            <v>0</v>
          </cell>
          <cell r="AY136">
            <v>0</v>
          </cell>
          <cell r="AZ136">
            <v>0</v>
          </cell>
          <cell r="BA136">
            <v>0</v>
          </cell>
        </row>
        <row r="137">
          <cell r="A137">
            <v>27070</v>
          </cell>
          <cell r="B137" t="str">
            <v>Robbinsdale A Villa Center</v>
          </cell>
          <cell r="C137">
            <v>2021</v>
          </cell>
          <cell r="D137">
            <v>44105</v>
          </cell>
          <cell r="E137" t="str">
            <v>Beginning Beds</v>
          </cell>
          <cell r="F137">
            <v>0</v>
          </cell>
          <cell r="G137">
            <v>75</v>
          </cell>
          <cell r="H137">
            <v>75</v>
          </cell>
          <cell r="I137">
            <v>0</v>
          </cell>
          <cell r="J137">
            <v>0</v>
          </cell>
          <cell r="K137">
            <v>0</v>
          </cell>
          <cell r="L137">
            <v>0</v>
          </cell>
          <cell r="M137">
            <v>75</v>
          </cell>
          <cell r="N137">
            <v>75</v>
          </cell>
          <cell r="O137">
            <v>0</v>
          </cell>
          <cell r="P137">
            <v>0</v>
          </cell>
          <cell r="Q137">
            <v>0</v>
          </cell>
          <cell r="R137">
            <v>0</v>
          </cell>
          <cell r="S137">
            <v>0</v>
          </cell>
          <cell r="T137">
            <v>0</v>
          </cell>
          <cell r="U137">
            <v>0</v>
          </cell>
          <cell r="V137">
            <v>0</v>
          </cell>
          <cell r="W137">
            <v>0</v>
          </cell>
          <cell r="X137">
            <v>0</v>
          </cell>
          <cell r="Y137">
            <v>75</v>
          </cell>
          <cell r="Z137">
            <v>75</v>
          </cell>
          <cell r="AA137">
            <v>0</v>
          </cell>
          <cell r="AB137">
            <v>0</v>
          </cell>
          <cell r="AC137">
            <v>0</v>
          </cell>
          <cell r="AD137">
            <v>0</v>
          </cell>
          <cell r="AE137">
            <v>75</v>
          </cell>
          <cell r="AF137">
            <v>75</v>
          </cell>
          <cell r="AG137">
            <v>27375</v>
          </cell>
          <cell r="AH137">
            <v>0</v>
          </cell>
          <cell r="AI137">
            <v>75</v>
          </cell>
          <cell r="AJ137">
            <v>0</v>
          </cell>
          <cell r="AK137">
            <v>0</v>
          </cell>
          <cell r="AL137">
            <v>75</v>
          </cell>
          <cell r="AM137">
            <v>0</v>
          </cell>
          <cell r="AN137">
            <v>0</v>
          </cell>
          <cell r="AO137">
            <v>0</v>
          </cell>
          <cell r="AP137">
            <v>0</v>
          </cell>
          <cell r="AQ137">
            <v>0</v>
          </cell>
          <cell r="AR137">
            <v>0</v>
          </cell>
          <cell r="AS137">
            <v>0</v>
          </cell>
          <cell r="AT137">
            <v>0</v>
          </cell>
          <cell r="AU137">
            <v>75</v>
          </cell>
          <cell r="AV137">
            <v>0</v>
          </cell>
          <cell r="AW137">
            <v>0</v>
          </cell>
          <cell r="AX137">
            <v>0</v>
          </cell>
          <cell r="AY137">
            <v>0</v>
          </cell>
          <cell r="AZ137">
            <v>0</v>
          </cell>
          <cell r="BA137">
            <v>0</v>
          </cell>
        </row>
        <row r="138">
          <cell r="A138">
            <v>27071</v>
          </cell>
          <cell r="B138" t="str">
            <v>Lake Minnetonka Care Center</v>
          </cell>
          <cell r="C138">
            <v>2021</v>
          </cell>
          <cell r="D138">
            <v>44105</v>
          </cell>
          <cell r="E138" t="str">
            <v>Beginning Beds</v>
          </cell>
          <cell r="F138">
            <v>0</v>
          </cell>
          <cell r="G138">
            <v>21</v>
          </cell>
          <cell r="H138">
            <v>21</v>
          </cell>
          <cell r="I138">
            <v>0</v>
          </cell>
          <cell r="J138">
            <v>0</v>
          </cell>
          <cell r="K138">
            <v>0</v>
          </cell>
          <cell r="L138">
            <v>0</v>
          </cell>
          <cell r="M138">
            <v>21</v>
          </cell>
          <cell r="N138">
            <v>21</v>
          </cell>
          <cell r="O138">
            <v>0</v>
          </cell>
          <cell r="P138">
            <v>0</v>
          </cell>
          <cell r="Q138">
            <v>0</v>
          </cell>
          <cell r="R138">
            <v>0</v>
          </cell>
          <cell r="S138">
            <v>0</v>
          </cell>
          <cell r="T138">
            <v>0</v>
          </cell>
          <cell r="U138">
            <v>0</v>
          </cell>
          <cell r="V138">
            <v>0</v>
          </cell>
          <cell r="W138">
            <v>0</v>
          </cell>
          <cell r="X138">
            <v>0</v>
          </cell>
          <cell r="Y138">
            <v>21</v>
          </cell>
          <cell r="Z138">
            <v>21</v>
          </cell>
          <cell r="AA138">
            <v>0</v>
          </cell>
          <cell r="AB138">
            <v>0</v>
          </cell>
          <cell r="AC138">
            <v>0</v>
          </cell>
          <cell r="AD138">
            <v>0</v>
          </cell>
          <cell r="AE138">
            <v>21</v>
          </cell>
          <cell r="AF138">
            <v>21</v>
          </cell>
          <cell r="AG138">
            <v>7665</v>
          </cell>
          <cell r="AH138">
            <v>0</v>
          </cell>
          <cell r="AI138">
            <v>21</v>
          </cell>
          <cell r="AJ138">
            <v>0</v>
          </cell>
          <cell r="AK138">
            <v>0</v>
          </cell>
          <cell r="AL138">
            <v>21</v>
          </cell>
          <cell r="AM138">
            <v>0</v>
          </cell>
          <cell r="AN138">
            <v>0</v>
          </cell>
          <cell r="AO138">
            <v>0</v>
          </cell>
          <cell r="AP138">
            <v>0</v>
          </cell>
          <cell r="AQ138">
            <v>0</v>
          </cell>
          <cell r="AR138">
            <v>0</v>
          </cell>
          <cell r="AS138">
            <v>0</v>
          </cell>
          <cell r="AT138">
            <v>0</v>
          </cell>
          <cell r="AU138">
            <v>21</v>
          </cell>
          <cell r="AV138">
            <v>0</v>
          </cell>
          <cell r="AW138">
            <v>0</v>
          </cell>
          <cell r="AX138">
            <v>0</v>
          </cell>
          <cell r="AY138">
            <v>0</v>
          </cell>
          <cell r="AZ138">
            <v>0</v>
          </cell>
          <cell r="BA138">
            <v>0</v>
          </cell>
        </row>
        <row r="139">
          <cell r="A139">
            <v>27072</v>
          </cell>
          <cell r="B139" t="str">
            <v>North Ridge Health And Rehab</v>
          </cell>
          <cell r="C139">
            <v>2021</v>
          </cell>
          <cell r="D139">
            <v>44105</v>
          </cell>
          <cell r="E139" t="str">
            <v>Beginning Beds</v>
          </cell>
          <cell r="F139">
            <v>0</v>
          </cell>
          <cell r="G139">
            <v>320</v>
          </cell>
          <cell r="H139">
            <v>320</v>
          </cell>
          <cell r="I139">
            <v>0</v>
          </cell>
          <cell r="J139">
            <v>31</v>
          </cell>
          <cell r="K139">
            <v>31</v>
          </cell>
          <cell r="L139">
            <v>0</v>
          </cell>
          <cell r="M139">
            <v>351</v>
          </cell>
          <cell r="N139">
            <v>351</v>
          </cell>
          <cell r="O139">
            <v>0</v>
          </cell>
          <cell r="P139">
            <v>0</v>
          </cell>
          <cell r="Q139">
            <v>0</v>
          </cell>
          <cell r="R139">
            <v>0</v>
          </cell>
          <cell r="S139">
            <v>0</v>
          </cell>
          <cell r="T139">
            <v>0</v>
          </cell>
          <cell r="U139">
            <v>0</v>
          </cell>
          <cell r="V139">
            <v>0</v>
          </cell>
          <cell r="W139">
            <v>0</v>
          </cell>
          <cell r="X139">
            <v>0</v>
          </cell>
          <cell r="Y139">
            <v>320</v>
          </cell>
          <cell r="Z139">
            <v>320</v>
          </cell>
          <cell r="AA139">
            <v>0</v>
          </cell>
          <cell r="AB139">
            <v>31</v>
          </cell>
          <cell r="AC139">
            <v>31</v>
          </cell>
          <cell r="AD139">
            <v>0</v>
          </cell>
          <cell r="AE139">
            <v>351</v>
          </cell>
          <cell r="AF139">
            <v>351</v>
          </cell>
          <cell r="AG139">
            <v>116800</v>
          </cell>
          <cell r="AH139">
            <v>0</v>
          </cell>
          <cell r="AI139">
            <v>320</v>
          </cell>
          <cell r="AJ139">
            <v>0</v>
          </cell>
          <cell r="AK139">
            <v>0</v>
          </cell>
          <cell r="AL139">
            <v>320</v>
          </cell>
          <cell r="AM139">
            <v>0</v>
          </cell>
          <cell r="AN139">
            <v>0</v>
          </cell>
          <cell r="AO139">
            <v>0</v>
          </cell>
          <cell r="AP139">
            <v>31</v>
          </cell>
          <cell r="AQ139">
            <v>31</v>
          </cell>
          <cell r="AR139">
            <v>0</v>
          </cell>
          <cell r="AS139">
            <v>0</v>
          </cell>
          <cell r="AT139">
            <v>0</v>
          </cell>
          <cell r="AU139">
            <v>320</v>
          </cell>
          <cell r="AV139">
            <v>0</v>
          </cell>
          <cell r="AW139">
            <v>31</v>
          </cell>
          <cell r="AX139">
            <v>0</v>
          </cell>
          <cell r="AY139">
            <v>0</v>
          </cell>
          <cell r="AZ139">
            <v>0</v>
          </cell>
          <cell r="BA139">
            <v>0</v>
          </cell>
        </row>
        <row r="140">
          <cell r="A140">
            <v>27074</v>
          </cell>
          <cell r="B140" t="str">
            <v>Mount Olivet Careview Home</v>
          </cell>
          <cell r="C140">
            <v>2021</v>
          </cell>
          <cell r="D140">
            <v>44105</v>
          </cell>
          <cell r="E140" t="str">
            <v>Beginning Beds</v>
          </cell>
          <cell r="F140">
            <v>0</v>
          </cell>
          <cell r="G140">
            <v>155</v>
          </cell>
          <cell r="H140">
            <v>155</v>
          </cell>
          <cell r="I140">
            <v>0</v>
          </cell>
          <cell r="J140">
            <v>0</v>
          </cell>
          <cell r="K140">
            <v>0</v>
          </cell>
          <cell r="L140">
            <v>0</v>
          </cell>
          <cell r="M140">
            <v>155</v>
          </cell>
          <cell r="N140">
            <v>155</v>
          </cell>
          <cell r="O140">
            <v>0</v>
          </cell>
          <cell r="P140">
            <v>0</v>
          </cell>
          <cell r="Q140">
            <v>0</v>
          </cell>
          <cell r="R140">
            <v>0</v>
          </cell>
          <cell r="S140">
            <v>0</v>
          </cell>
          <cell r="T140">
            <v>0</v>
          </cell>
          <cell r="U140">
            <v>0</v>
          </cell>
          <cell r="V140">
            <v>0</v>
          </cell>
          <cell r="W140">
            <v>0</v>
          </cell>
          <cell r="X140">
            <v>0</v>
          </cell>
          <cell r="Y140">
            <v>155</v>
          </cell>
          <cell r="Z140">
            <v>155</v>
          </cell>
          <cell r="AA140">
            <v>0</v>
          </cell>
          <cell r="AB140">
            <v>0</v>
          </cell>
          <cell r="AC140">
            <v>0</v>
          </cell>
          <cell r="AD140">
            <v>0</v>
          </cell>
          <cell r="AE140">
            <v>155</v>
          </cell>
          <cell r="AF140">
            <v>155</v>
          </cell>
          <cell r="AG140">
            <v>56575</v>
          </cell>
          <cell r="AH140">
            <v>0</v>
          </cell>
          <cell r="AI140">
            <v>155</v>
          </cell>
          <cell r="AJ140">
            <v>0</v>
          </cell>
          <cell r="AK140">
            <v>0</v>
          </cell>
          <cell r="AL140">
            <v>155</v>
          </cell>
          <cell r="AM140">
            <v>0</v>
          </cell>
          <cell r="AN140">
            <v>0</v>
          </cell>
          <cell r="AO140">
            <v>0</v>
          </cell>
          <cell r="AP140">
            <v>0</v>
          </cell>
          <cell r="AQ140">
            <v>0</v>
          </cell>
          <cell r="AR140">
            <v>0</v>
          </cell>
          <cell r="AS140">
            <v>0</v>
          </cell>
          <cell r="AT140">
            <v>0</v>
          </cell>
          <cell r="AU140">
            <v>155</v>
          </cell>
          <cell r="AV140">
            <v>0</v>
          </cell>
          <cell r="AW140">
            <v>0</v>
          </cell>
          <cell r="AX140">
            <v>0</v>
          </cell>
          <cell r="AY140">
            <v>0</v>
          </cell>
          <cell r="AZ140">
            <v>0</v>
          </cell>
          <cell r="BA140">
            <v>0</v>
          </cell>
        </row>
        <row r="141">
          <cell r="A141">
            <v>27075</v>
          </cell>
          <cell r="B141" t="str">
            <v>Maranatha Care Center</v>
          </cell>
          <cell r="C141">
            <v>2021</v>
          </cell>
          <cell r="D141">
            <v>44105</v>
          </cell>
          <cell r="E141" t="str">
            <v>Beginning Beds</v>
          </cell>
          <cell r="F141">
            <v>0</v>
          </cell>
          <cell r="G141">
            <v>97</v>
          </cell>
          <cell r="H141">
            <v>97</v>
          </cell>
          <cell r="I141">
            <v>0</v>
          </cell>
          <cell r="J141">
            <v>0</v>
          </cell>
          <cell r="K141">
            <v>0</v>
          </cell>
          <cell r="L141">
            <v>0</v>
          </cell>
          <cell r="M141">
            <v>97</v>
          </cell>
          <cell r="N141">
            <v>97</v>
          </cell>
          <cell r="O141">
            <v>0</v>
          </cell>
          <cell r="P141">
            <v>0</v>
          </cell>
          <cell r="Q141">
            <v>0</v>
          </cell>
          <cell r="R141">
            <v>0</v>
          </cell>
          <cell r="S141">
            <v>0</v>
          </cell>
          <cell r="T141">
            <v>0</v>
          </cell>
          <cell r="U141">
            <v>0</v>
          </cell>
          <cell r="V141">
            <v>0</v>
          </cell>
          <cell r="W141">
            <v>0</v>
          </cell>
          <cell r="X141">
            <v>0</v>
          </cell>
          <cell r="Y141">
            <v>97</v>
          </cell>
          <cell r="Z141">
            <v>97</v>
          </cell>
          <cell r="AA141">
            <v>0</v>
          </cell>
          <cell r="AB141">
            <v>0</v>
          </cell>
          <cell r="AC141">
            <v>0</v>
          </cell>
          <cell r="AD141">
            <v>0</v>
          </cell>
          <cell r="AE141">
            <v>97</v>
          </cell>
          <cell r="AF141">
            <v>97</v>
          </cell>
          <cell r="AG141">
            <v>35405</v>
          </cell>
          <cell r="AH141">
            <v>0</v>
          </cell>
          <cell r="AI141">
            <v>97</v>
          </cell>
          <cell r="AJ141">
            <v>0</v>
          </cell>
          <cell r="AK141">
            <v>0</v>
          </cell>
          <cell r="AL141">
            <v>97</v>
          </cell>
          <cell r="AM141">
            <v>0</v>
          </cell>
          <cell r="AN141">
            <v>0</v>
          </cell>
          <cell r="AO141">
            <v>0</v>
          </cell>
          <cell r="AP141">
            <v>0</v>
          </cell>
          <cell r="AQ141">
            <v>0</v>
          </cell>
          <cell r="AR141">
            <v>0</v>
          </cell>
          <cell r="AS141">
            <v>0</v>
          </cell>
          <cell r="AT141">
            <v>0</v>
          </cell>
          <cell r="AU141">
            <v>97</v>
          </cell>
          <cell r="AV141">
            <v>0</v>
          </cell>
          <cell r="AW141">
            <v>0</v>
          </cell>
          <cell r="AX141">
            <v>0</v>
          </cell>
          <cell r="AY141">
            <v>0</v>
          </cell>
          <cell r="AZ141">
            <v>0</v>
          </cell>
          <cell r="BA141">
            <v>0</v>
          </cell>
        </row>
        <row r="142">
          <cell r="A142">
            <v>27076</v>
          </cell>
          <cell r="B142" t="str">
            <v>Ebenezer Care Center</v>
          </cell>
          <cell r="C142">
            <v>2021</v>
          </cell>
          <cell r="D142">
            <v>44105</v>
          </cell>
          <cell r="E142" t="str">
            <v>Beginning Beds</v>
          </cell>
          <cell r="F142">
            <v>85</v>
          </cell>
          <cell r="G142">
            <v>34</v>
          </cell>
          <cell r="H142">
            <v>119</v>
          </cell>
          <cell r="I142">
            <v>0</v>
          </cell>
          <cell r="J142">
            <v>0</v>
          </cell>
          <cell r="K142">
            <v>0</v>
          </cell>
          <cell r="L142">
            <v>85</v>
          </cell>
          <cell r="M142">
            <v>34</v>
          </cell>
          <cell r="N142">
            <v>119</v>
          </cell>
          <cell r="O142">
            <v>0</v>
          </cell>
          <cell r="P142">
            <v>0</v>
          </cell>
          <cell r="Q142">
            <v>0</v>
          </cell>
          <cell r="R142">
            <v>0</v>
          </cell>
          <cell r="S142">
            <v>0</v>
          </cell>
          <cell r="T142">
            <v>0</v>
          </cell>
          <cell r="U142">
            <v>0</v>
          </cell>
          <cell r="V142">
            <v>0</v>
          </cell>
          <cell r="W142">
            <v>0</v>
          </cell>
          <cell r="X142">
            <v>85</v>
          </cell>
          <cell r="Y142">
            <v>34</v>
          </cell>
          <cell r="Z142">
            <v>119</v>
          </cell>
          <cell r="AA142">
            <v>0</v>
          </cell>
          <cell r="AB142">
            <v>0</v>
          </cell>
          <cell r="AC142">
            <v>0</v>
          </cell>
          <cell r="AD142">
            <v>85</v>
          </cell>
          <cell r="AE142">
            <v>34</v>
          </cell>
          <cell r="AF142">
            <v>119</v>
          </cell>
          <cell r="AG142">
            <v>43435</v>
          </cell>
          <cell r="AH142">
            <v>0</v>
          </cell>
          <cell r="AI142">
            <v>34</v>
          </cell>
          <cell r="AJ142">
            <v>0</v>
          </cell>
          <cell r="AK142">
            <v>85</v>
          </cell>
          <cell r="AL142">
            <v>119</v>
          </cell>
          <cell r="AM142">
            <v>0</v>
          </cell>
          <cell r="AN142">
            <v>0</v>
          </cell>
          <cell r="AO142">
            <v>0</v>
          </cell>
          <cell r="AP142">
            <v>0</v>
          </cell>
          <cell r="AQ142">
            <v>0</v>
          </cell>
          <cell r="AR142">
            <v>0</v>
          </cell>
          <cell r="AS142">
            <v>0</v>
          </cell>
          <cell r="AT142">
            <v>85</v>
          </cell>
          <cell r="AU142">
            <v>34</v>
          </cell>
          <cell r="AV142">
            <v>0</v>
          </cell>
          <cell r="AW142">
            <v>0</v>
          </cell>
          <cell r="AX142">
            <v>0</v>
          </cell>
          <cell r="AY142">
            <v>0</v>
          </cell>
          <cell r="AZ142">
            <v>0</v>
          </cell>
          <cell r="BA142">
            <v>0</v>
          </cell>
        </row>
        <row r="143">
          <cell r="A143">
            <v>27077</v>
          </cell>
          <cell r="B143" t="str">
            <v>Centennial Gardens</v>
          </cell>
          <cell r="C143">
            <v>2021</v>
          </cell>
          <cell r="D143">
            <v>44105</v>
          </cell>
          <cell r="E143" t="str">
            <v>Beginning Beds</v>
          </cell>
          <cell r="F143">
            <v>0</v>
          </cell>
          <cell r="G143">
            <v>130</v>
          </cell>
          <cell r="H143">
            <v>130</v>
          </cell>
          <cell r="I143">
            <v>0</v>
          </cell>
          <cell r="J143">
            <v>0</v>
          </cell>
          <cell r="K143">
            <v>0</v>
          </cell>
          <cell r="L143">
            <v>0</v>
          </cell>
          <cell r="M143">
            <v>130</v>
          </cell>
          <cell r="N143">
            <v>130</v>
          </cell>
          <cell r="O143">
            <v>0</v>
          </cell>
          <cell r="P143">
            <v>0</v>
          </cell>
          <cell r="Q143">
            <v>0</v>
          </cell>
          <cell r="R143">
            <v>0</v>
          </cell>
          <cell r="S143">
            <v>0</v>
          </cell>
          <cell r="T143">
            <v>0</v>
          </cell>
          <cell r="U143">
            <v>0</v>
          </cell>
          <cell r="V143">
            <v>0</v>
          </cell>
          <cell r="W143">
            <v>0</v>
          </cell>
          <cell r="X143">
            <v>0</v>
          </cell>
          <cell r="Y143">
            <v>130</v>
          </cell>
          <cell r="Z143">
            <v>130</v>
          </cell>
          <cell r="AA143">
            <v>0</v>
          </cell>
          <cell r="AB143">
            <v>0</v>
          </cell>
          <cell r="AC143">
            <v>0</v>
          </cell>
          <cell r="AD143">
            <v>0</v>
          </cell>
          <cell r="AE143">
            <v>130</v>
          </cell>
          <cell r="AF143">
            <v>130</v>
          </cell>
          <cell r="AG143">
            <v>47450</v>
          </cell>
          <cell r="AH143">
            <v>0</v>
          </cell>
          <cell r="AI143">
            <v>130</v>
          </cell>
          <cell r="AJ143">
            <v>0</v>
          </cell>
          <cell r="AK143">
            <v>0</v>
          </cell>
          <cell r="AL143">
            <v>130</v>
          </cell>
          <cell r="AM143">
            <v>0</v>
          </cell>
          <cell r="AN143">
            <v>0</v>
          </cell>
          <cell r="AO143">
            <v>0</v>
          </cell>
          <cell r="AP143">
            <v>0</v>
          </cell>
          <cell r="AQ143">
            <v>0</v>
          </cell>
          <cell r="AR143">
            <v>0</v>
          </cell>
          <cell r="AS143">
            <v>0</v>
          </cell>
          <cell r="AT143">
            <v>0</v>
          </cell>
          <cell r="AU143">
            <v>130</v>
          </cell>
          <cell r="AV143">
            <v>0</v>
          </cell>
          <cell r="AW143">
            <v>0</v>
          </cell>
          <cell r="AX143">
            <v>0</v>
          </cell>
          <cell r="AY143">
            <v>0</v>
          </cell>
          <cell r="AZ143">
            <v>0</v>
          </cell>
          <cell r="BA143">
            <v>0</v>
          </cell>
        </row>
        <row r="144">
          <cell r="A144">
            <v>27090</v>
          </cell>
          <cell r="B144" t="str">
            <v>St Therese at Oxbow Lake</v>
          </cell>
          <cell r="C144">
            <v>2021</v>
          </cell>
          <cell r="D144">
            <v>44105</v>
          </cell>
          <cell r="E144" t="str">
            <v>Beginning Beds</v>
          </cell>
          <cell r="F144">
            <v>0</v>
          </cell>
          <cell r="G144">
            <v>64</v>
          </cell>
          <cell r="H144">
            <v>64</v>
          </cell>
          <cell r="I144">
            <v>0</v>
          </cell>
          <cell r="J144">
            <v>0</v>
          </cell>
          <cell r="K144">
            <v>0</v>
          </cell>
          <cell r="L144">
            <v>0</v>
          </cell>
          <cell r="M144">
            <v>64</v>
          </cell>
          <cell r="N144">
            <v>64</v>
          </cell>
          <cell r="O144">
            <v>0</v>
          </cell>
          <cell r="P144">
            <v>0</v>
          </cell>
          <cell r="Q144">
            <v>0</v>
          </cell>
          <cell r="R144">
            <v>0</v>
          </cell>
          <cell r="S144">
            <v>0</v>
          </cell>
          <cell r="T144">
            <v>0</v>
          </cell>
          <cell r="U144">
            <v>0</v>
          </cell>
          <cell r="V144">
            <v>0</v>
          </cell>
          <cell r="W144">
            <v>0</v>
          </cell>
          <cell r="X144">
            <v>0</v>
          </cell>
          <cell r="Y144">
            <v>64</v>
          </cell>
          <cell r="Z144">
            <v>64</v>
          </cell>
          <cell r="AA144">
            <v>0</v>
          </cell>
          <cell r="AB144">
            <v>0</v>
          </cell>
          <cell r="AC144">
            <v>0</v>
          </cell>
          <cell r="AD144">
            <v>0</v>
          </cell>
          <cell r="AE144">
            <v>64</v>
          </cell>
          <cell r="AF144">
            <v>64</v>
          </cell>
          <cell r="AG144">
            <v>23360</v>
          </cell>
          <cell r="AH144">
            <v>0</v>
          </cell>
          <cell r="AI144">
            <v>64</v>
          </cell>
          <cell r="AJ144">
            <v>0</v>
          </cell>
          <cell r="AK144">
            <v>0</v>
          </cell>
          <cell r="AL144">
            <v>64</v>
          </cell>
          <cell r="AM144">
            <v>0</v>
          </cell>
          <cell r="AN144">
            <v>0</v>
          </cell>
          <cell r="AO144">
            <v>0</v>
          </cell>
          <cell r="AP144">
            <v>0</v>
          </cell>
          <cell r="AQ144">
            <v>0</v>
          </cell>
          <cell r="AR144">
            <v>0</v>
          </cell>
          <cell r="AS144">
            <v>0</v>
          </cell>
          <cell r="AT144">
            <v>0</v>
          </cell>
          <cell r="AU144">
            <v>64</v>
          </cell>
          <cell r="AV144">
            <v>0</v>
          </cell>
          <cell r="AW144">
            <v>0</v>
          </cell>
          <cell r="AX144">
            <v>0</v>
          </cell>
          <cell r="AY144">
            <v>0</v>
          </cell>
          <cell r="AZ144">
            <v>0</v>
          </cell>
          <cell r="BA144">
            <v>0</v>
          </cell>
        </row>
        <row r="145">
          <cell r="A145">
            <v>27092</v>
          </cell>
          <cell r="B145" t="str">
            <v>INTERLUDE</v>
          </cell>
          <cell r="C145">
            <v>2021</v>
          </cell>
          <cell r="D145">
            <v>44105</v>
          </cell>
          <cell r="E145" t="str">
            <v>Beginning Beds</v>
          </cell>
          <cell r="F145">
            <v>0</v>
          </cell>
          <cell r="G145">
            <v>50</v>
          </cell>
          <cell r="H145">
            <v>50</v>
          </cell>
          <cell r="I145">
            <v>0</v>
          </cell>
          <cell r="J145">
            <v>0</v>
          </cell>
          <cell r="K145">
            <v>0</v>
          </cell>
          <cell r="L145">
            <v>0</v>
          </cell>
          <cell r="M145">
            <v>50</v>
          </cell>
          <cell r="N145">
            <v>50</v>
          </cell>
          <cell r="O145">
            <v>0</v>
          </cell>
          <cell r="P145">
            <v>0</v>
          </cell>
          <cell r="Q145">
            <v>0</v>
          </cell>
          <cell r="R145">
            <v>0</v>
          </cell>
          <cell r="S145">
            <v>0</v>
          </cell>
          <cell r="T145">
            <v>0</v>
          </cell>
          <cell r="U145">
            <v>0</v>
          </cell>
          <cell r="V145">
            <v>0</v>
          </cell>
          <cell r="W145">
            <v>0</v>
          </cell>
          <cell r="X145">
            <v>0</v>
          </cell>
          <cell r="Y145">
            <v>50</v>
          </cell>
          <cell r="Z145">
            <v>50</v>
          </cell>
          <cell r="AA145">
            <v>0</v>
          </cell>
          <cell r="AB145">
            <v>0</v>
          </cell>
          <cell r="AC145">
            <v>0</v>
          </cell>
          <cell r="AD145">
            <v>0</v>
          </cell>
          <cell r="AE145">
            <v>50</v>
          </cell>
          <cell r="AF145">
            <v>50</v>
          </cell>
          <cell r="AG145">
            <v>18250</v>
          </cell>
          <cell r="AH145">
            <v>0</v>
          </cell>
          <cell r="AI145">
            <v>50</v>
          </cell>
          <cell r="AJ145">
            <v>0</v>
          </cell>
          <cell r="AK145">
            <v>0</v>
          </cell>
          <cell r="AL145">
            <v>50</v>
          </cell>
          <cell r="AM145">
            <v>0</v>
          </cell>
          <cell r="AN145">
            <v>0</v>
          </cell>
          <cell r="AO145">
            <v>0</v>
          </cell>
          <cell r="AP145">
            <v>0</v>
          </cell>
          <cell r="AQ145">
            <v>0</v>
          </cell>
          <cell r="AR145">
            <v>0</v>
          </cell>
          <cell r="AS145">
            <v>0</v>
          </cell>
          <cell r="AT145">
            <v>0</v>
          </cell>
          <cell r="AU145">
            <v>50</v>
          </cell>
          <cell r="AV145">
            <v>0</v>
          </cell>
          <cell r="AW145">
            <v>0</v>
          </cell>
          <cell r="AX145">
            <v>0</v>
          </cell>
          <cell r="AY145">
            <v>0</v>
          </cell>
          <cell r="AZ145">
            <v>0</v>
          </cell>
          <cell r="BA145">
            <v>0</v>
          </cell>
        </row>
        <row r="146">
          <cell r="A146">
            <v>27093</v>
          </cell>
          <cell r="B146" t="str">
            <v>THE BIRCHES AT TRILLIUM WOODS</v>
          </cell>
          <cell r="C146">
            <v>2021</v>
          </cell>
          <cell r="D146">
            <v>44105</v>
          </cell>
          <cell r="E146" t="str">
            <v>Beginning Beds</v>
          </cell>
          <cell r="F146">
            <v>0</v>
          </cell>
          <cell r="G146">
            <v>44</v>
          </cell>
          <cell r="H146">
            <v>44</v>
          </cell>
          <cell r="I146">
            <v>0</v>
          </cell>
          <cell r="J146">
            <v>0</v>
          </cell>
          <cell r="K146">
            <v>0</v>
          </cell>
          <cell r="L146">
            <v>0</v>
          </cell>
          <cell r="M146">
            <v>44</v>
          </cell>
          <cell r="N146">
            <v>44</v>
          </cell>
          <cell r="O146">
            <v>0</v>
          </cell>
          <cell r="P146">
            <v>0</v>
          </cell>
          <cell r="Q146">
            <v>0</v>
          </cell>
          <cell r="R146">
            <v>0</v>
          </cell>
          <cell r="S146">
            <v>0</v>
          </cell>
          <cell r="T146">
            <v>0</v>
          </cell>
          <cell r="U146">
            <v>0</v>
          </cell>
          <cell r="V146">
            <v>0</v>
          </cell>
          <cell r="W146">
            <v>0</v>
          </cell>
          <cell r="X146">
            <v>0</v>
          </cell>
          <cell r="Y146">
            <v>44</v>
          </cell>
          <cell r="Z146">
            <v>44</v>
          </cell>
          <cell r="AA146">
            <v>0</v>
          </cell>
          <cell r="AB146">
            <v>0</v>
          </cell>
          <cell r="AC146">
            <v>0</v>
          </cell>
          <cell r="AD146">
            <v>0</v>
          </cell>
          <cell r="AE146">
            <v>44</v>
          </cell>
          <cell r="AF146">
            <v>44</v>
          </cell>
          <cell r="AG146">
            <v>16060</v>
          </cell>
          <cell r="AH146">
            <v>0</v>
          </cell>
          <cell r="AI146">
            <v>44</v>
          </cell>
          <cell r="AJ146">
            <v>0</v>
          </cell>
          <cell r="AK146">
            <v>0</v>
          </cell>
          <cell r="AL146">
            <v>44</v>
          </cell>
          <cell r="AM146">
            <v>0</v>
          </cell>
          <cell r="AN146">
            <v>0</v>
          </cell>
          <cell r="AO146">
            <v>0</v>
          </cell>
          <cell r="AP146">
            <v>0</v>
          </cell>
          <cell r="AQ146">
            <v>0</v>
          </cell>
          <cell r="AR146">
            <v>0</v>
          </cell>
          <cell r="AS146">
            <v>0</v>
          </cell>
          <cell r="AT146">
            <v>0</v>
          </cell>
          <cell r="AU146">
            <v>44</v>
          </cell>
          <cell r="AV146">
            <v>0</v>
          </cell>
          <cell r="AW146">
            <v>0</v>
          </cell>
          <cell r="AX146">
            <v>0</v>
          </cell>
          <cell r="AY146">
            <v>0</v>
          </cell>
          <cell r="AZ146">
            <v>0</v>
          </cell>
          <cell r="BA146">
            <v>0</v>
          </cell>
        </row>
        <row r="147">
          <cell r="A147">
            <v>27094</v>
          </cell>
          <cell r="B147" t="str">
            <v>ST THERESE TCU NORTH LLC</v>
          </cell>
          <cell r="C147">
            <v>2021</v>
          </cell>
          <cell r="D147">
            <v>44105</v>
          </cell>
          <cell r="E147" t="str">
            <v>Beginning Beds</v>
          </cell>
          <cell r="F147">
            <v>0</v>
          </cell>
          <cell r="G147">
            <v>32</v>
          </cell>
          <cell r="H147">
            <v>32</v>
          </cell>
          <cell r="I147">
            <v>0</v>
          </cell>
          <cell r="J147">
            <v>0</v>
          </cell>
          <cell r="K147">
            <v>0</v>
          </cell>
          <cell r="L147">
            <v>0</v>
          </cell>
          <cell r="M147">
            <v>32</v>
          </cell>
          <cell r="N147">
            <v>32</v>
          </cell>
          <cell r="O147">
            <v>0</v>
          </cell>
          <cell r="P147">
            <v>-32</v>
          </cell>
          <cell r="Q147">
            <v>-32</v>
          </cell>
          <cell r="R147">
            <v>0</v>
          </cell>
          <cell r="S147">
            <v>32</v>
          </cell>
          <cell r="T147">
            <v>32</v>
          </cell>
          <cell r="U147">
            <v>0</v>
          </cell>
          <cell r="V147">
            <v>0</v>
          </cell>
          <cell r="W147">
            <v>0</v>
          </cell>
          <cell r="X147">
            <v>0</v>
          </cell>
          <cell r="Y147">
            <v>0</v>
          </cell>
          <cell r="Z147">
            <v>0</v>
          </cell>
          <cell r="AA147">
            <v>0</v>
          </cell>
          <cell r="AB147">
            <v>32</v>
          </cell>
          <cell r="AC147">
            <v>32</v>
          </cell>
          <cell r="AD147">
            <v>0</v>
          </cell>
          <cell r="AE147">
            <v>32</v>
          </cell>
          <cell r="AF147">
            <v>32</v>
          </cell>
          <cell r="AG147">
            <v>1830</v>
          </cell>
          <cell r="AH147">
            <v>0</v>
          </cell>
          <cell r="AI147">
            <v>32</v>
          </cell>
          <cell r="AJ147">
            <v>0</v>
          </cell>
          <cell r="AK147">
            <v>0</v>
          </cell>
          <cell r="AL147">
            <v>32</v>
          </cell>
          <cell r="AM147">
            <v>0</v>
          </cell>
          <cell r="AN147">
            <v>-32</v>
          </cell>
          <cell r="AO147">
            <v>0</v>
          </cell>
          <cell r="AP147">
            <v>0</v>
          </cell>
          <cell r="AQ147">
            <v>0</v>
          </cell>
          <cell r="AR147">
            <v>0</v>
          </cell>
          <cell r="AS147">
            <v>32</v>
          </cell>
          <cell r="AT147">
            <v>0</v>
          </cell>
          <cell r="AU147">
            <v>32</v>
          </cell>
          <cell r="AV147">
            <v>0</v>
          </cell>
          <cell r="AW147">
            <v>0</v>
          </cell>
          <cell r="AX147">
            <v>0</v>
          </cell>
          <cell r="AY147">
            <v>-32</v>
          </cell>
          <cell r="AZ147">
            <v>0</v>
          </cell>
          <cell r="BA147">
            <v>32</v>
          </cell>
          <cell r="BB147" t="str">
            <v>Special due to COVID</v>
          </cell>
        </row>
        <row r="148">
          <cell r="A148">
            <v>27095</v>
          </cell>
          <cell r="B148" t="str">
            <v>Aurora on France</v>
          </cell>
          <cell r="C148">
            <v>2021</v>
          </cell>
          <cell r="D148">
            <v>44105</v>
          </cell>
          <cell r="E148" t="str">
            <v>Beginning Beds</v>
          </cell>
          <cell r="F148">
            <v>0</v>
          </cell>
          <cell r="G148">
            <v>63</v>
          </cell>
          <cell r="H148">
            <v>63</v>
          </cell>
          <cell r="I148">
            <v>0</v>
          </cell>
          <cell r="J148">
            <v>0</v>
          </cell>
          <cell r="K148">
            <v>0</v>
          </cell>
          <cell r="L148">
            <v>0</v>
          </cell>
          <cell r="M148">
            <v>63</v>
          </cell>
          <cell r="N148">
            <v>63</v>
          </cell>
          <cell r="O148">
            <v>0</v>
          </cell>
          <cell r="P148">
            <v>0</v>
          </cell>
          <cell r="Q148">
            <v>0</v>
          </cell>
          <cell r="R148">
            <v>0</v>
          </cell>
          <cell r="S148">
            <v>0</v>
          </cell>
          <cell r="T148">
            <v>0</v>
          </cell>
          <cell r="U148">
            <v>0</v>
          </cell>
          <cell r="V148">
            <v>0</v>
          </cell>
          <cell r="W148">
            <v>0</v>
          </cell>
          <cell r="X148">
            <v>0</v>
          </cell>
          <cell r="Y148">
            <v>63</v>
          </cell>
          <cell r="Z148">
            <v>63</v>
          </cell>
          <cell r="AA148">
            <v>0</v>
          </cell>
          <cell r="AB148">
            <v>0</v>
          </cell>
          <cell r="AC148">
            <v>0</v>
          </cell>
          <cell r="AD148">
            <v>0</v>
          </cell>
          <cell r="AE148">
            <v>63</v>
          </cell>
          <cell r="AF148">
            <v>63</v>
          </cell>
          <cell r="AG148">
            <v>22995</v>
          </cell>
          <cell r="AH148">
            <v>0</v>
          </cell>
          <cell r="AI148">
            <v>63</v>
          </cell>
          <cell r="AJ148">
            <v>0</v>
          </cell>
          <cell r="AK148">
            <v>0</v>
          </cell>
          <cell r="AL148">
            <v>63</v>
          </cell>
          <cell r="AM148">
            <v>0</v>
          </cell>
          <cell r="AN148">
            <v>0</v>
          </cell>
          <cell r="AO148">
            <v>0</v>
          </cell>
          <cell r="AP148">
            <v>0</v>
          </cell>
          <cell r="AQ148">
            <v>0</v>
          </cell>
          <cell r="AR148">
            <v>0</v>
          </cell>
          <cell r="AS148">
            <v>0</v>
          </cell>
          <cell r="AT148">
            <v>0</v>
          </cell>
          <cell r="AU148">
            <v>63</v>
          </cell>
          <cell r="AV148">
            <v>0</v>
          </cell>
          <cell r="AW148">
            <v>0</v>
          </cell>
          <cell r="AX148">
            <v>0</v>
          </cell>
          <cell r="AY148">
            <v>0</v>
          </cell>
          <cell r="AZ148">
            <v>0</v>
          </cell>
          <cell r="BA148">
            <v>0</v>
          </cell>
        </row>
        <row r="149">
          <cell r="A149">
            <v>28001</v>
          </cell>
          <cell r="B149" t="str">
            <v>Valley View Healthcare &amp; Rehab</v>
          </cell>
          <cell r="C149">
            <v>2021</v>
          </cell>
          <cell r="D149">
            <v>44105</v>
          </cell>
          <cell r="E149" t="str">
            <v>Beginning Beds</v>
          </cell>
          <cell r="F149">
            <v>0</v>
          </cell>
          <cell r="G149">
            <v>45</v>
          </cell>
          <cell r="H149">
            <v>45</v>
          </cell>
          <cell r="I149">
            <v>0</v>
          </cell>
          <cell r="J149">
            <v>0</v>
          </cell>
          <cell r="K149">
            <v>0</v>
          </cell>
          <cell r="L149">
            <v>0</v>
          </cell>
          <cell r="M149">
            <v>45</v>
          </cell>
          <cell r="N149">
            <v>45</v>
          </cell>
          <cell r="O149">
            <v>0</v>
          </cell>
          <cell r="P149">
            <v>0</v>
          </cell>
          <cell r="Q149">
            <v>0</v>
          </cell>
          <cell r="R149">
            <v>0</v>
          </cell>
          <cell r="S149">
            <v>0</v>
          </cell>
          <cell r="T149">
            <v>0</v>
          </cell>
          <cell r="U149">
            <v>0</v>
          </cell>
          <cell r="V149">
            <v>0</v>
          </cell>
          <cell r="W149">
            <v>0</v>
          </cell>
          <cell r="X149">
            <v>0</v>
          </cell>
          <cell r="Y149">
            <v>45</v>
          </cell>
          <cell r="Z149">
            <v>45</v>
          </cell>
          <cell r="AA149">
            <v>0</v>
          </cell>
          <cell r="AB149">
            <v>0</v>
          </cell>
          <cell r="AC149">
            <v>0</v>
          </cell>
          <cell r="AD149">
            <v>0</v>
          </cell>
          <cell r="AE149">
            <v>45</v>
          </cell>
          <cell r="AF149">
            <v>45</v>
          </cell>
          <cell r="AG149">
            <v>16425</v>
          </cell>
          <cell r="AH149">
            <v>0</v>
          </cell>
          <cell r="AI149">
            <v>45</v>
          </cell>
          <cell r="AJ149">
            <v>0</v>
          </cell>
          <cell r="AK149">
            <v>0</v>
          </cell>
          <cell r="AL149">
            <v>45</v>
          </cell>
          <cell r="AM149">
            <v>0</v>
          </cell>
          <cell r="AN149">
            <v>0</v>
          </cell>
          <cell r="AO149">
            <v>0</v>
          </cell>
          <cell r="AP149">
            <v>0</v>
          </cell>
          <cell r="AQ149">
            <v>0</v>
          </cell>
          <cell r="AR149">
            <v>0</v>
          </cell>
          <cell r="AS149">
            <v>0</v>
          </cell>
          <cell r="AT149">
            <v>0</v>
          </cell>
          <cell r="AU149">
            <v>45</v>
          </cell>
          <cell r="AV149">
            <v>0</v>
          </cell>
          <cell r="AW149">
            <v>0</v>
          </cell>
          <cell r="AX149">
            <v>0</v>
          </cell>
          <cell r="AY149">
            <v>0</v>
          </cell>
          <cell r="AZ149">
            <v>0</v>
          </cell>
          <cell r="BA149">
            <v>0</v>
          </cell>
        </row>
        <row r="150">
          <cell r="A150">
            <v>28002</v>
          </cell>
          <cell r="B150" t="str">
            <v>Caledonia Rehab and Retirement</v>
          </cell>
          <cell r="C150">
            <v>2021</v>
          </cell>
          <cell r="D150">
            <v>44105</v>
          </cell>
          <cell r="E150" t="str">
            <v>Beginning Beds</v>
          </cell>
          <cell r="F150">
            <v>0</v>
          </cell>
          <cell r="G150">
            <v>49</v>
          </cell>
          <cell r="H150">
            <v>49</v>
          </cell>
          <cell r="I150">
            <v>0</v>
          </cell>
          <cell r="J150">
            <v>1</v>
          </cell>
          <cell r="K150">
            <v>1</v>
          </cell>
          <cell r="L150">
            <v>0</v>
          </cell>
          <cell r="M150">
            <v>50</v>
          </cell>
          <cell r="N150">
            <v>50</v>
          </cell>
          <cell r="O150">
            <v>0</v>
          </cell>
          <cell r="P150">
            <v>0</v>
          </cell>
          <cell r="Q150">
            <v>0</v>
          </cell>
          <cell r="R150">
            <v>0</v>
          </cell>
          <cell r="S150">
            <v>0</v>
          </cell>
          <cell r="T150">
            <v>0</v>
          </cell>
          <cell r="U150">
            <v>0</v>
          </cell>
          <cell r="V150">
            <v>0</v>
          </cell>
          <cell r="W150">
            <v>0</v>
          </cell>
          <cell r="X150">
            <v>0</v>
          </cell>
          <cell r="Y150">
            <v>49</v>
          </cell>
          <cell r="Z150">
            <v>49</v>
          </cell>
          <cell r="AA150">
            <v>0</v>
          </cell>
          <cell r="AB150">
            <v>1</v>
          </cell>
          <cell r="AC150">
            <v>1</v>
          </cell>
          <cell r="AD150">
            <v>0</v>
          </cell>
          <cell r="AE150">
            <v>50</v>
          </cell>
          <cell r="AF150">
            <v>50</v>
          </cell>
          <cell r="AG150">
            <v>17885</v>
          </cell>
          <cell r="AH150">
            <v>0</v>
          </cell>
          <cell r="AI150">
            <v>49</v>
          </cell>
          <cell r="AJ150">
            <v>0</v>
          </cell>
          <cell r="AK150">
            <v>0</v>
          </cell>
          <cell r="AL150">
            <v>49</v>
          </cell>
          <cell r="AM150">
            <v>0</v>
          </cell>
          <cell r="AN150">
            <v>0</v>
          </cell>
          <cell r="AO150">
            <v>0</v>
          </cell>
          <cell r="AP150">
            <v>1</v>
          </cell>
          <cell r="AQ150">
            <v>1</v>
          </cell>
          <cell r="AR150">
            <v>0</v>
          </cell>
          <cell r="AS150">
            <v>0</v>
          </cell>
          <cell r="AT150">
            <v>0</v>
          </cell>
          <cell r="AU150">
            <v>49</v>
          </cell>
          <cell r="AV150">
            <v>0</v>
          </cell>
          <cell r="AW150">
            <v>1</v>
          </cell>
          <cell r="AX150">
            <v>0</v>
          </cell>
          <cell r="AY150">
            <v>0</v>
          </cell>
          <cell r="AZ150">
            <v>0</v>
          </cell>
          <cell r="BA150">
            <v>0</v>
          </cell>
        </row>
        <row r="151">
          <cell r="A151">
            <v>28003</v>
          </cell>
          <cell r="B151" t="str">
            <v>La Crescent Health Services</v>
          </cell>
          <cell r="C151">
            <v>2021</v>
          </cell>
          <cell r="D151">
            <v>44105</v>
          </cell>
          <cell r="E151" t="str">
            <v>Beginning Beds</v>
          </cell>
          <cell r="F151">
            <v>0</v>
          </cell>
          <cell r="G151">
            <v>42</v>
          </cell>
          <cell r="H151">
            <v>42</v>
          </cell>
          <cell r="I151">
            <v>0</v>
          </cell>
          <cell r="J151">
            <v>3</v>
          </cell>
          <cell r="K151">
            <v>3</v>
          </cell>
          <cell r="L151">
            <v>0</v>
          </cell>
          <cell r="M151">
            <v>45</v>
          </cell>
          <cell r="N151">
            <v>45</v>
          </cell>
          <cell r="O151">
            <v>0</v>
          </cell>
          <cell r="P151">
            <v>0</v>
          </cell>
          <cell r="Q151">
            <v>0</v>
          </cell>
          <cell r="R151">
            <v>0</v>
          </cell>
          <cell r="S151">
            <v>0</v>
          </cell>
          <cell r="T151">
            <v>0</v>
          </cell>
          <cell r="U151">
            <v>0</v>
          </cell>
          <cell r="V151">
            <v>0</v>
          </cell>
          <cell r="W151">
            <v>0</v>
          </cell>
          <cell r="X151">
            <v>0</v>
          </cell>
          <cell r="Y151">
            <v>42</v>
          </cell>
          <cell r="Z151">
            <v>42</v>
          </cell>
          <cell r="AA151">
            <v>0</v>
          </cell>
          <cell r="AB151">
            <v>3</v>
          </cell>
          <cell r="AC151">
            <v>3</v>
          </cell>
          <cell r="AD151">
            <v>0</v>
          </cell>
          <cell r="AE151">
            <v>45</v>
          </cell>
          <cell r="AF151">
            <v>45</v>
          </cell>
          <cell r="AG151">
            <v>15330</v>
          </cell>
          <cell r="AH151">
            <v>0</v>
          </cell>
          <cell r="AI151">
            <v>42</v>
          </cell>
          <cell r="AJ151">
            <v>0</v>
          </cell>
          <cell r="AK151">
            <v>0</v>
          </cell>
          <cell r="AL151">
            <v>42</v>
          </cell>
          <cell r="AM151">
            <v>0</v>
          </cell>
          <cell r="AN151">
            <v>0</v>
          </cell>
          <cell r="AO151">
            <v>0</v>
          </cell>
          <cell r="AP151">
            <v>3</v>
          </cell>
          <cell r="AQ151">
            <v>3</v>
          </cell>
          <cell r="AR151">
            <v>0</v>
          </cell>
          <cell r="AS151">
            <v>0</v>
          </cell>
          <cell r="AT151">
            <v>0</v>
          </cell>
          <cell r="AU151">
            <v>42</v>
          </cell>
          <cell r="AV151">
            <v>0</v>
          </cell>
          <cell r="AW151">
            <v>3</v>
          </cell>
          <cell r="AX151">
            <v>0</v>
          </cell>
          <cell r="AY151">
            <v>0</v>
          </cell>
          <cell r="AZ151">
            <v>0</v>
          </cell>
          <cell r="BA151">
            <v>0</v>
          </cell>
        </row>
        <row r="152">
          <cell r="A152">
            <v>28004</v>
          </cell>
          <cell r="B152" t="str">
            <v>Tweeten Lutheran Health C C</v>
          </cell>
          <cell r="C152">
            <v>2021</v>
          </cell>
          <cell r="D152">
            <v>44105</v>
          </cell>
          <cell r="E152" t="str">
            <v>Beginning Beds</v>
          </cell>
          <cell r="F152">
            <v>0</v>
          </cell>
          <cell r="G152">
            <v>50</v>
          </cell>
          <cell r="H152">
            <v>50</v>
          </cell>
          <cell r="I152">
            <v>0</v>
          </cell>
          <cell r="J152">
            <v>0</v>
          </cell>
          <cell r="K152">
            <v>0</v>
          </cell>
          <cell r="L152">
            <v>0</v>
          </cell>
          <cell r="M152">
            <v>50</v>
          </cell>
          <cell r="N152">
            <v>50</v>
          </cell>
          <cell r="O152">
            <v>0</v>
          </cell>
          <cell r="P152">
            <v>0</v>
          </cell>
          <cell r="Q152">
            <v>0</v>
          </cell>
          <cell r="R152">
            <v>0</v>
          </cell>
          <cell r="S152">
            <v>0</v>
          </cell>
          <cell r="T152">
            <v>0</v>
          </cell>
          <cell r="U152">
            <v>0</v>
          </cell>
          <cell r="V152">
            <v>0</v>
          </cell>
          <cell r="W152">
            <v>0</v>
          </cell>
          <cell r="X152">
            <v>0</v>
          </cell>
          <cell r="Y152">
            <v>50</v>
          </cell>
          <cell r="Z152">
            <v>50</v>
          </cell>
          <cell r="AA152">
            <v>0</v>
          </cell>
          <cell r="AB152">
            <v>0</v>
          </cell>
          <cell r="AC152">
            <v>0</v>
          </cell>
          <cell r="AD152">
            <v>0</v>
          </cell>
          <cell r="AE152">
            <v>50</v>
          </cell>
          <cell r="AF152">
            <v>50</v>
          </cell>
          <cell r="AG152">
            <v>18250</v>
          </cell>
          <cell r="AH152">
            <v>0</v>
          </cell>
          <cell r="AI152">
            <v>50</v>
          </cell>
          <cell r="AJ152">
            <v>0</v>
          </cell>
          <cell r="AK152">
            <v>0</v>
          </cell>
          <cell r="AL152">
            <v>50</v>
          </cell>
          <cell r="AM152">
            <v>0</v>
          </cell>
          <cell r="AN152">
            <v>0</v>
          </cell>
          <cell r="AO152">
            <v>0</v>
          </cell>
          <cell r="AP152">
            <v>0</v>
          </cell>
          <cell r="AQ152">
            <v>0</v>
          </cell>
          <cell r="AR152">
            <v>0</v>
          </cell>
          <cell r="AS152">
            <v>0</v>
          </cell>
          <cell r="AT152">
            <v>0</v>
          </cell>
          <cell r="AU152">
            <v>50</v>
          </cell>
          <cell r="AV152">
            <v>0</v>
          </cell>
          <cell r="AW152">
            <v>0</v>
          </cell>
          <cell r="AX152">
            <v>0</v>
          </cell>
          <cell r="AY152">
            <v>0</v>
          </cell>
          <cell r="AZ152">
            <v>0</v>
          </cell>
          <cell r="BA152">
            <v>0</v>
          </cell>
        </row>
        <row r="153">
          <cell r="A153">
            <v>29001</v>
          </cell>
          <cell r="B153" t="str">
            <v>Heritage Living Center</v>
          </cell>
          <cell r="C153">
            <v>2021</v>
          </cell>
          <cell r="D153">
            <v>44105</v>
          </cell>
          <cell r="E153" t="str">
            <v>Beginning Beds</v>
          </cell>
          <cell r="F153">
            <v>0</v>
          </cell>
          <cell r="G153">
            <v>64</v>
          </cell>
          <cell r="H153">
            <v>64</v>
          </cell>
          <cell r="I153">
            <v>0</v>
          </cell>
          <cell r="J153">
            <v>0</v>
          </cell>
          <cell r="K153">
            <v>0</v>
          </cell>
          <cell r="L153">
            <v>0</v>
          </cell>
          <cell r="M153">
            <v>64</v>
          </cell>
          <cell r="N153">
            <v>64</v>
          </cell>
          <cell r="O153">
            <v>0</v>
          </cell>
          <cell r="P153">
            <v>0</v>
          </cell>
          <cell r="Q153">
            <v>0</v>
          </cell>
          <cell r="R153">
            <v>0</v>
          </cell>
          <cell r="S153">
            <v>0</v>
          </cell>
          <cell r="T153">
            <v>0</v>
          </cell>
          <cell r="U153">
            <v>0</v>
          </cell>
          <cell r="V153">
            <v>0</v>
          </cell>
          <cell r="W153">
            <v>0</v>
          </cell>
          <cell r="X153">
            <v>0</v>
          </cell>
          <cell r="Y153">
            <v>64</v>
          </cell>
          <cell r="Z153">
            <v>64</v>
          </cell>
          <cell r="AA153">
            <v>0</v>
          </cell>
          <cell r="AB153">
            <v>0</v>
          </cell>
          <cell r="AC153">
            <v>0</v>
          </cell>
          <cell r="AD153">
            <v>0</v>
          </cell>
          <cell r="AE153">
            <v>64</v>
          </cell>
          <cell r="AF153">
            <v>64</v>
          </cell>
          <cell r="AG153">
            <v>23360</v>
          </cell>
          <cell r="AH153">
            <v>0</v>
          </cell>
          <cell r="AI153">
            <v>64</v>
          </cell>
          <cell r="AJ153">
            <v>0</v>
          </cell>
          <cell r="AK153">
            <v>0</v>
          </cell>
          <cell r="AL153">
            <v>64</v>
          </cell>
          <cell r="AM153">
            <v>0</v>
          </cell>
          <cell r="AN153">
            <v>0</v>
          </cell>
          <cell r="AO153">
            <v>0</v>
          </cell>
          <cell r="AP153">
            <v>0</v>
          </cell>
          <cell r="AQ153">
            <v>0</v>
          </cell>
          <cell r="AR153">
            <v>0</v>
          </cell>
          <cell r="AS153">
            <v>0</v>
          </cell>
          <cell r="AT153">
            <v>0</v>
          </cell>
          <cell r="AU153">
            <v>64</v>
          </cell>
          <cell r="AV153">
            <v>0</v>
          </cell>
          <cell r="AW153">
            <v>0</v>
          </cell>
          <cell r="AX153">
            <v>0</v>
          </cell>
          <cell r="AY153">
            <v>0</v>
          </cell>
          <cell r="AZ153">
            <v>0</v>
          </cell>
          <cell r="BA153">
            <v>0</v>
          </cell>
        </row>
        <row r="154">
          <cell r="A154">
            <v>30001</v>
          </cell>
          <cell r="B154" t="str">
            <v>GracePointe Crossing Gables</v>
          </cell>
          <cell r="C154">
            <v>2021</v>
          </cell>
          <cell r="D154">
            <v>44105</v>
          </cell>
          <cell r="E154" t="str">
            <v>Beginning Beds</v>
          </cell>
          <cell r="F154">
            <v>0</v>
          </cell>
          <cell r="G154">
            <v>141</v>
          </cell>
          <cell r="H154">
            <v>141</v>
          </cell>
          <cell r="I154">
            <v>0</v>
          </cell>
          <cell r="J154">
            <v>0</v>
          </cell>
          <cell r="K154">
            <v>0</v>
          </cell>
          <cell r="L154">
            <v>0</v>
          </cell>
          <cell r="M154">
            <v>141</v>
          </cell>
          <cell r="N154">
            <v>141</v>
          </cell>
          <cell r="O154">
            <v>0</v>
          </cell>
          <cell r="P154">
            <v>0</v>
          </cell>
          <cell r="Q154">
            <v>0</v>
          </cell>
          <cell r="R154">
            <v>0</v>
          </cell>
          <cell r="S154">
            <v>0</v>
          </cell>
          <cell r="T154">
            <v>0</v>
          </cell>
          <cell r="U154">
            <v>0</v>
          </cell>
          <cell r="V154">
            <v>0</v>
          </cell>
          <cell r="W154">
            <v>0</v>
          </cell>
          <cell r="X154">
            <v>0</v>
          </cell>
          <cell r="Y154">
            <v>141</v>
          </cell>
          <cell r="Z154">
            <v>141</v>
          </cell>
          <cell r="AA154">
            <v>0</v>
          </cell>
          <cell r="AB154">
            <v>0</v>
          </cell>
          <cell r="AC154">
            <v>0</v>
          </cell>
          <cell r="AD154">
            <v>0</v>
          </cell>
          <cell r="AE154">
            <v>141</v>
          </cell>
          <cell r="AF154">
            <v>141</v>
          </cell>
          <cell r="AG154">
            <v>51465</v>
          </cell>
          <cell r="AH154">
            <v>0</v>
          </cell>
          <cell r="AI154">
            <v>141</v>
          </cell>
          <cell r="AJ154">
            <v>0</v>
          </cell>
          <cell r="AK154">
            <v>0</v>
          </cell>
          <cell r="AL154">
            <v>141</v>
          </cell>
          <cell r="AM154">
            <v>0</v>
          </cell>
          <cell r="AN154">
            <v>0</v>
          </cell>
          <cell r="AO154">
            <v>0</v>
          </cell>
          <cell r="AP154">
            <v>0</v>
          </cell>
          <cell r="AQ154">
            <v>0</v>
          </cell>
          <cell r="AR154">
            <v>0</v>
          </cell>
          <cell r="AS154">
            <v>0</v>
          </cell>
          <cell r="AT154">
            <v>0</v>
          </cell>
          <cell r="AU154">
            <v>141</v>
          </cell>
          <cell r="AV154">
            <v>0</v>
          </cell>
          <cell r="AW154">
            <v>0</v>
          </cell>
          <cell r="AX154">
            <v>0</v>
          </cell>
          <cell r="AY154">
            <v>0</v>
          </cell>
          <cell r="AZ154">
            <v>0</v>
          </cell>
          <cell r="BA154">
            <v>0</v>
          </cell>
        </row>
        <row r="155">
          <cell r="A155">
            <v>31001</v>
          </cell>
          <cell r="B155" t="str">
            <v>Deer River Health Care Center</v>
          </cell>
          <cell r="C155">
            <v>2021</v>
          </cell>
          <cell r="D155">
            <v>44105</v>
          </cell>
          <cell r="E155" t="str">
            <v>Beginning Beds</v>
          </cell>
          <cell r="F155">
            <v>0</v>
          </cell>
          <cell r="G155">
            <v>32</v>
          </cell>
          <cell r="H155">
            <v>32</v>
          </cell>
          <cell r="I155">
            <v>0</v>
          </cell>
          <cell r="J155">
            <v>0</v>
          </cell>
          <cell r="K155">
            <v>0</v>
          </cell>
          <cell r="L155">
            <v>0</v>
          </cell>
          <cell r="M155">
            <v>32</v>
          </cell>
          <cell r="N155">
            <v>32</v>
          </cell>
          <cell r="O155">
            <v>0</v>
          </cell>
          <cell r="P155">
            <v>0</v>
          </cell>
          <cell r="Q155">
            <v>0</v>
          </cell>
          <cell r="R155">
            <v>0</v>
          </cell>
          <cell r="S155">
            <v>0</v>
          </cell>
          <cell r="T155">
            <v>0</v>
          </cell>
          <cell r="U155">
            <v>0</v>
          </cell>
          <cell r="V155">
            <v>0</v>
          </cell>
          <cell r="W155">
            <v>0</v>
          </cell>
          <cell r="X155">
            <v>0</v>
          </cell>
          <cell r="Y155">
            <v>32</v>
          </cell>
          <cell r="Z155">
            <v>32</v>
          </cell>
          <cell r="AA155">
            <v>0</v>
          </cell>
          <cell r="AB155">
            <v>0</v>
          </cell>
          <cell r="AC155">
            <v>0</v>
          </cell>
          <cell r="AD155">
            <v>0</v>
          </cell>
          <cell r="AE155">
            <v>32</v>
          </cell>
          <cell r="AF155">
            <v>32</v>
          </cell>
          <cell r="AG155">
            <v>11680</v>
          </cell>
          <cell r="AH155">
            <v>0</v>
          </cell>
          <cell r="AI155">
            <v>32</v>
          </cell>
          <cell r="AJ155">
            <v>0</v>
          </cell>
          <cell r="AK155">
            <v>0</v>
          </cell>
          <cell r="AL155">
            <v>32</v>
          </cell>
          <cell r="AM155">
            <v>0</v>
          </cell>
          <cell r="AN155">
            <v>0</v>
          </cell>
          <cell r="AO155">
            <v>0</v>
          </cell>
          <cell r="AP155">
            <v>0</v>
          </cell>
          <cell r="AQ155">
            <v>0</v>
          </cell>
          <cell r="AR155">
            <v>0</v>
          </cell>
          <cell r="AS155">
            <v>0</v>
          </cell>
          <cell r="AT155">
            <v>0</v>
          </cell>
          <cell r="AU155">
            <v>32</v>
          </cell>
          <cell r="AV155">
            <v>0</v>
          </cell>
          <cell r="AW155">
            <v>0</v>
          </cell>
          <cell r="AX155">
            <v>0</v>
          </cell>
          <cell r="AY155">
            <v>0</v>
          </cell>
          <cell r="AZ155">
            <v>0</v>
          </cell>
          <cell r="BA155">
            <v>0</v>
          </cell>
        </row>
        <row r="156">
          <cell r="A156">
            <v>31003</v>
          </cell>
          <cell r="B156" t="str">
            <v>Bigfork Valley Communities</v>
          </cell>
          <cell r="C156">
            <v>2021</v>
          </cell>
          <cell r="D156">
            <v>44105</v>
          </cell>
          <cell r="E156" t="str">
            <v>Beginning Beds</v>
          </cell>
          <cell r="F156">
            <v>0</v>
          </cell>
          <cell r="G156">
            <v>40</v>
          </cell>
          <cell r="H156">
            <v>40</v>
          </cell>
          <cell r="I156">
            <v>0</v>
          </cell>
          <cell r="J156">
            <v>7</v>
          </cell>
          <cell r="K156">
            <v>7</v>
          </cell>
          <cell r="L156">
            <v>0</v>
          </cell>
          <cell r="M156">
            <v>47</v>
          </cell>
          <cell r="N156">
            <v>47</v>
          </cell>
          <cell r="O156">
            <v>0</v>
          </cell>
          <cell r="P156">
            <v>0</v>
          </cell>
          <cell r="Q156">
            <v>0</v>
          </cell>
          <cell r="R156">
            <v>0</v>
          </cell>
          <cell r="S156">
            <v>0</v>
          </cell>
          <cell r="T156">
            <v>0</v>
          </cell>
          <cell r="U156">
            <v>0</v>
          </cell>
          <cell r="V156">
            <v>0</v>
          </cell>
          <cell r="W156">
            <v>0</v>
          </cell>
          <cell r="X156">
            <v>0</v>
          </cell>
          <cell r="Y156">
            <v>40</v>
          </cell>
          <cell r="Z156">
            <v>40</v>
          </cell>
          <cell r="AA156">
            <v>0</v>
          </cell>
          <cell r="AB156">
            <v>7</v>
          </cell>
          <cell r="AC156">
            <v>7</v>
          </cell>
          <cell r="AD156">
            <v>0</v>
          </cell>
          <cell r="AE156">
            <v>47</v>
          </cell>
          <cell r="AF156">
            <v>47</v>
          </cell>
          <cell r="AG156">
            <v>14600</v>
          </cell>
          <cell r="AH156">
            <v>0</v>
          </cell>
          <cell r="AI156">
            <v>40</v>
          </cell>
          <cell r="AJ156">
            <v>0</v>
          </cell>
          <cell r="AK156">
            <v>0</v>
          </cell>
          <cell r="AL156">
            <v>40</v>
          </cell>
          <cell r="AM156">
            <v>0</v>
          </cell>
          <cell r="AN156">
            <v>0</v>
          </cell>
          <cell r="AO156">
            <v>0</v>
          </cell>
          <cell r="AP156">
            <v>7</v>
          </cell>
          <cell r="AQ156">
            <v>7</v>
          </cell>
          <cell r="AR156">
            <v>0</v>
          </cell>
          <cell r="AS156">
            <v>0</v>
          </cell>
          <cell r="AT156">
            <v>0</v>
          </cell>
          <cell r="AU156">
            <v>40</v>
          </cell>
          <cell r="AV156">
            <v>0</v>
          </cell>
          <cell r="AW156">
            <v>7</v>
          </cell>
          <cell r="AX156">
            <v>0</v>
          </cell>
          <cell r="AY156">
            <v>0</v>
          </cell>
          <cell r="AZ156">
            <v>0</v>
          </cell>
          <cell r="BA156">
            <v>0</v>
          </cell>
        </row>
        <row r="157">
          <cell r="A157">
            <v>31004</v>
          </cell>
          <cell r="B157" t="str">
            <v>The Emeralds at Grand Rapids</v>
          </cell>
          <cell r="C157">
            <v>2021</v>
          </cell>
          <cell r="D157">
            <v>44105</v>
          </cell>
          <cell r="E157" t="str">
            <v>Beginning Beds</v>
          </cell>
          <cell r="F157">
            <v>0</v>
          </cell>
          <cell r="G157">
            <v>93</v>
          </cell>
          <cell r="H157">
            <v>93</v>
          </cell>
          <cell r="I157">
            <v>0</v>
          </cell>
          <cell r="J157">
            <v>16</v>
          </cell>
          <cell r="K157">
            <v>16</v>
          </cell>
          <cell r="L157">
            <v>0</v>
          </cell>
          <cell r="M157">
            <v>109</v>
          </cell>
          <cell r="N157">
            <v>109</v>
          </cell>
          <cell r="O157">
            <v>0</v>
          </cell>
          <cell r="P157">
            <v>0</v>
          </cell>
          <cell r="Q157">
            <v>0</v>
          </cell>
          <cell r="R157">
            <v>0</v>
          </cell>
          <cell r="S157">
            <v>0</v>
          </cell>
          <cell r="T157">
            <v>0</v>
          </cell>
          <cell r="U157">
            <v>0</v>
          </cell>
          <cell r="V157">
            <v>0</v>
          </cell>
          <cell r="W157">
            <v>0</v>
          </cell>
          <cell r="X157">
            <v>0</v>
          </cell>
          <cell r="Y157">
            <v>93</v>
          </cell>
          <cell r="Z157">
            <v>93</v>
          </cell>
          <cell r="AA157">
            <v>0</v>
          </cell>
          <cell r="AB157">
            <v>16</v>
          </cell>
          <cell r="AC157">
            <v>16</v>
          </cell>
          <cell r="AD157">
            <v>0</v>
          </cell>
          <cell r="AE157">
            <v>109</v>
          </cell>
          <cell r="AF157">
            <v>109</v>
          </cell>
          <cell r="AG157">
            <v>33945</v>
          </cell>
          <cell r="AH157">
            <v>0</v>
          </cell>
          <cell r="AI157">
            <v>93</v>
          </cell>
          <cell r="AJ157">
            <v>0</v>
          </cell>
          <cell r="AK157">
            <v>0</v>
          </cell>
          <cell r="AL157">
            <v>93</v>
          </cell>
          <cell r="AM157">
            <v>0</v>
          </cell>
          <cell r="AN157">
            <v>0</v>
          </cell>
          <cell r="AO157">
            <v>0</v>
          </cell>
          <cell r="AP157">
            <v>16</v>
          </cell>
          <cell r="AQ157">
            <v>16</v>
          </cell>
          <cell r="AR157">
            <v>0</v>
          </cell>
          <cell r="AS157">
            <v>0</v>
          </cell>
          <cell r="AT157">
            <v>0</v>
          </cell>
          <cell r="AU157">
            <v>93</v>
          </cell>
          <cell r="AV157">
            <v>0</v>
          </cell>
          <cell r="AW157">
            <v>16</v>
          </cell>
          <cell r="AX157">
            <v>0</v>
          </cell>
          <cell r="AY157">
            <v>0</v>
          </cell>
          <cell r="AZ157">
            <v>0</v>
          </cell>
          <cell r="BA157">
            <v>0</v>
          </cell>
        </row>
        <row r="158">
          <cell r="A158">
            <v>31005</v>
          </cell>
          <cell r="B158" t="str">
            <v>Grand Village</v>
          </cell>
          <cell r="C158">
            <v>2021</v>
          </cell>
          <cell r="D158">
            <v>44105</v>
          </cell>
          <cell r="E158" t="str">
            <v>Beginning Beds</v>
          </cell>
          <cell r="F158">
            <v>0</v>
          </cell>
          <cell r="G158">
            <v>114</v>
          </cell>
          <cell r="H158">
            <v>114</v>
          </cell>
          <cell r="I158">
            <v>0</v>
          </cell>
          <cell r="J158">
            <v>5</v>
          </cell>
          <cell r="K158">
            <v>5</v>
          </cell>
          <cell r="L158">
            <v>0</v>
          </cell>
          <cell r="M158">
            <v>119</v>
          </cell>
          <cell r="N158">
            <v>119</v>
          </cell>
          <cell r="O158">
            <v>0</v>
          </cell>
          <cell r="P158">
            <v>0</v>
          </cell>
          <cell r="Q158">
            <v>0</v>
          </cell>
          <cell r="R158">
            <v>0</v>
          </cell>
          <cell r="S158">
            <v>0</v>
          </cell>
          <cell r="T158">
            <v>0</v>
          </cell>
          <cell r="U158">
            <v>0</v>
          </cell>
          <cell r="V158">
            <v>0</v>
          </cell>
          <cell r="W158">
            <v>0</v>
          </cell>
          <cell r="X158">
            <v>0</v>
          </cell>
          <cell r="Y158">
            <v>114</v>
          </cell>
          <cell r="Z158">
            <v>114</v>
          </cell>
          <cell r="AA158">
            <v>0</v>
          </cell>
          <cell r="AB158">
            <v>5</v>
          </cell>
          <cell r="AC158">
            <v>5</v>
          </cell>
          <cell r="AD158">
            <v>0</v>
          </cell>
          <cell r="AE158">
            <v>119</v>
          </cell>
          <cell r="AF158">
            <v>119</v>
          </cell>
          <cell r="AG158">
            <v>41610</v>
          </cell>
          <cell r="AH158">
            <v>0</v>
          </cell>
          <cell r="AI158">
            <v>114</v>
          </cell>
          <cell r="AJ158">
            <v>0</v>
          </cell>
          <cell r="AK158">
            <v>0</v>
          </cell>
          <cell r="AL158">
            <v>114</v>
          </cell>
          <cell r="AM158">
            <v>0</v>
          </cell>
          <cell r="AN158">
            <v>0</v>
          </cell>
          <cell r="AO158">
            <v>0</v>
          </cell>
          <cell r="AP158">
            <v>5</v>
          </cell>
          <cell r="AQ158">
            <v>5</v>
          </cell>
          <cell r="AR158">
            <v>0</v>
          </cell>
          <cell r="AS158">
            <v>0</v>
          </cell>
          <cell r="AT158">
            <v>0</v>
          </cell>
          <cell r="AU158">
            <v>114</v>
          </cell>
          <cell r="AV158">
            <v>0</v>
          </cell>
          <cell r="AW158">
            <v>5</v>
          </cell>
          <cell r="AX158">
            <v>0</v>
          </cell>
          <cell r="AY158">
            <v>0</v>
          </cell>
          <cell r="AZ158">
            <v>0</v>
          </cell>
          <cell r="BA158">
            <v>0</v>
          </cell>
        </row>
        <row r="159">
          <cell r="A159">
            <v>32001</v>
          </cell>
          <cell r="B159" t="str">
            <v>Colonial Manor Nursing Home</v>
          </cell>
          <cell r="C159">
            <v>2021</v>
          </cell>
          <cell r="D159">
            <v>44105</v>
          </cell>
          <cell r="E159" t="str">
            <v>Beginning Beds</v>
          </cell>
          <cell r="F159">
            <v>0</v>
          </cell>
          <cell r="G159">
            <v>37</v>
          </cell>
          <cell r="H159">
            <v>37</v>
          </cell>
          <cell r="I159">
            <v>0</v>
          </cell>
          <cell r="J159">
            <v>0</v>
          </cell>
          <cell r="K159">
            <v>0</v>
          </cell>
          <cell r="L159">
            <v>0</v>
          </cell>
          <cell r="M159">
            <v>37</v>
          </cell>
          <cell r="N159">
            <v>37</v>
          </cell>
          <cell r="O159">
            <v>0</v>
          </cell>
          <cell r="P159">
            <v>0</v>
          </cell>
          <cell r="Q159">
            <v>0</v>
          </cell>
          <cell r="R159">
            <v>0</v>
          </cell>
          <cell r="S159">
            <v>0</v>
          </cell>
          <cell r="T159">
            <v>0</v>
          </cell>
          <cell r="U159">
            <v>0</v>
          </cell>
          <cell r="V159">
            <v>0</v>
          </cell>
          <cell r="W159">
            <v>0</v>
          </cell>
          <cell r="X159">
            <v>0</v>
          </cell>
          <cell r="Y159">
            <v>37</v>
          </cell>
          <cell r="Z159">
            <v>37</v>
          </cell>
          <cell r="AA159">
            <v>0</v>
          </cell>
          <cell r="AB159">
            <v>0</v>
          </cell>
          <cell r="AC159">
            <v>0</v>
          </cell>
          <cell r="AD159">
            <v>0</v>
          </cell>
          <cell r="AE159">
            <v>37</v>
          </cell>
          <cell r="AF159">
            <v>37</v>
          </cell>
          <cell r="AG159">
            <v>13505</v>
          </cell>
          <cell r="AH159">
            <v>0</v>
          </cell>
          <cell r="AI159">
            <v>37</v>
          </cell>
          <cell r="AJ159">
            <v>0</v>
          </cell>
          <cell r="AK159">
            <v>0</v>
          </cell>
          <cell r="AL159">
            <v>37</v>
          </cell>
          <cell r="AM159">
            <v>0</v>
          </cell>
          <cell r="AN159">
            <v>0</v>
          </cell>
          <cell r="AO159">
            <v>0</v>
          </cell>
          <cell r="AP159">
            <v>0</v>
          </cell>
          <cell r="AQ159">
            <v>0</v>
          </cell>
          <cell r="AR159">
            <v>0</v>
          </cell>
          <cell r="AS159">
            <v>0</v>
          </cell>
          <cell r="AT159">
            <v>0</v>
          </cell>
          <cell r="AU159">
            <v>37</v>
          </cell>
          <cell r="AV159">
            <v>0</v>
          </cell>
          <cell r="AW159">
            <v>0</v>
          </cell>
          <cell r="AX159">
            <v>0</v>
          </cell>
          <cell r="AY159">
            <v>0</v>
          </cell>
          <cell r="AZ159">
            <v>0</v>
          </cell>
          <cell r="BA159">
            <v>0</v>
          </cell>
        </row>
        <row r="160">
          <cell r="A160">
            <v>32003</v>
          </cell>
          <cell r="B160" t="str">
            <v>Good Sam Society Jackson</v>
          </cell>
          <cell r="C160">
            <v>2021</v>
          </cell>
          <cell r="D160">
            <v>44105</v>
          </cell>
          <cell r="E160" t="str">
            <v>Beginning Beds</v>
          </cell>
          <cell r="F160">
            <v>0</v>
          </cell>
          <cell r="G160">
            <v>53</v>
          </cell>
          <cell r="H160">
            <v>53</v>
          </cell>
          <cell r="I160">
            <v>0</v>
          </cell>
          <cell r="J160">
            <v>0</v>
          </cell>
          <cell r="K160">
            <v>0</v>
          </cell>
          <cell r="L160">
            <v>0</v>
          </cell>
          <cell r="M160">
            <v>53</v>
          </cell>
          <cell r="N160">
            <v>53</v>
          </cell>
          <cell r="O160">
            <v>0</v>
          </cell>
          <cell r="P160">
            <v>-7</v>
          </cell>
          <cell r="Q160">
            <v>-7</v>
          </cell>
          <cell r="R160">
            <v>0</v>
          </cell>
          <cell r="S160">
            <v>0</v>
          </cell>
          <cell r="T160">
            <v>0</v>
          </cell>
          <cell r="U160">
            <v>0</v>
          </cell>
          <cell r="V160">
            <v>-7</v>
          </cell>
          <cell r="W160">
            <v>-7</v>
          </cell>
          <cell r="X160">
            <v>0</v>
          </cell>
          <cell r="Y160">
            <v>46</v>
          </cell>
          <cell r="Z160">
            <v>46</v>
          </cell>
          <cell r="AA160">
            <v>0</v>
          </cell>
          <cell r="AB160">
            <v>0</v>
          </cell>
          <cell r="AC160">
            <v>0</v>
          </cell>
          <cell r="AD160">
            <v>0</v>
          </cell>
          <cell r="AE160">
            <v>46</v>
          </cell>
          <cell r="AF160">
            <v>46</v>
          </cell>
          <cell r="AG160">
            <v>17427</v>
          </cell>
          <cell r="AH160">
            <v>0</v>
          </cell>
          <cell r="AI160">
            <v>46</v>
          </cell>
          <cell r="AJ160">
            <v>0</v>
          </cell>
          <cell r="AK160">
            <v>0</v>
          </cell>
          <cell r="AL160">
            <v>46</v>
          </cell>
          <cell r="AM160">
            <v>0</v>
          </cell>
          <cell r="AN160">
            <v>0</v>
          </cell>
          <cell r="AO160">
            <v>0</v>
          </cell>
          <cell r="AP160">
            <v>0</v>
          </cell>
          <cell r="AQ160">
            <v>0</v>
          </cell>
          <cell r="AR160">
            <v>0</v>
          </cell>
          <cell r="AS160">
            <v>0</v>
          </cell>
          <cell r="AT160">
            <v>0</v>
          </cell>
          <cell r="AU160">
            <v>46</v>
          </cell>
          <cell r="AV160">
            <v>0</v>
          </cell>
          <cell r="AW160">
            <v>0</v>
          </cell>
          <cell r="AX160">
            <v>0</v>
          </cell>
          <cell r="AY160">
            <v>0</v>
          </cell>
          <cell r="AZ160">
            <v>0</v>
          </cell>
          <cell r="BA160">
            <v>0</v>
          </cell>
        </row>
        <row r="161">
          <cell r="A161">
            <v>33001</v>
          </cell>
          <cell r="B161" t="str">
            <v>St Clare Living Community Of Mora</v>
          </cell>
          <cell r="C161">
            <v>2021</v>
          </cell>
          <cell r="D161">
            <v>44105</v>
          </cell>
          <cell r="F161">
            <v>0</v>
          </cell>
          <cell r="G161">
            <v>65</v>
          </cell>
          <cell r="H161">
            <v>65</v>
          </cell>
          <cell r="I161">
            <v>0</v>
          </cell>
          <cell r="J161">
            <v>0</v>
          </cell>
          <cell r="K161">
            <v>0</v>
          </cell>
          <cell r="L161">
            <v>0</v>
          </cell>
          <cell r="M161">
            <v>65</v>
          </cell>
          <cell r="N161">
            <v>65</v>
          </cell>
          <cell r="O161">
            <v>0</v>
          </cell>
          <cell r="P161">
            <v>0</v>
          </cell>
          <cell r="Q161">
            <v>0</v>
          </cell>
          <cell r="R161">
            <v>0</v>
          </cell>
          <cell r="S161">
            <v>0</v>
          </cell>
          <cell r="T161">
            <v>0</v>
          </cell>
          <cell r="U161">
            <v>0</v>
          </cell>
          <cell r="V161">
            <v>0</v>
          </cell>
          <cell r="W161">
            <v>0</v>
          </cell>
          <cell r="X161">
            <v>0</v>
          </cell>
          <cell r="Y161">
            <v>65</v>
          </cell>
          <cell r="Z161">
            <v>65</v>
          </cell>
          <cell r="AA161">
            <v>0</v>
          </cell>
          <cell r="AB161">
            <v>0</v>
          </cell>
          <cell r="AC161">
            <v>0</v>
          </cell>
          <cell r="AD161">
            <v>0</v>
          </cell>
          <cell r="AE161">
            <v>65</v>
          </cell>
          <cell r="AF161">
            <v>65</v>
          </cell>
          <cell r="AG161">
            <v>23725</v>
          </cell>
          <cell r="AH161">
            <v>0</v>
          </cell>
          <cell r="AI161">
            <v>65</v>
          </cell>
          <cell r="AJ161">
            <v>0</v>
          </cell>
          <cell r="AK161">
            <v>0</v>
          </cell>
          <cell r="AL161">
            <v>65</v>
          </cell>
          <cell r="AM161">
            <v>0</v>
          </cell>
          <cell r="AN161">
            <v>0</v>
          </cell>
          <cell r="AO161">
            <v>0</v>
          </cell>
          <cell r="AP161">
            <v>0</v>
          </cell>
          <cell r="AQ161">
            <v>0</v>
          </cell>
          <cell r="AR161">
            <v>0</v>
          </cell>
          <cell r="AS161">
            <v>0</v>
          </cell>
          <cell r="AT161">
            <v>0</v>
          </cell>
          <cell r="AU161">
            <v>65</v>
          </cell>
          <cell r="AV161">
            <v>0</v>
          </cell>
          <cell r="AW161">
            <v>0</v>
          </cell>
          <cell r="AX161">
            <v>0</v>
          </cell>
          <cell r="AY161">
            <v>0</v>
          </cell>
          <cell r="AZ161">
            <v>0</v>
          </cell>
          <cell r="BA161">
            <v>0</v>
          </cell>
        </row>
        <row r="162">
          <cell r="A162">
            <v>34001</v>
          </cell>
          <cell r="B162" t="str">
            <v>Bethesda</v>
          </cell>
          <cell r="C162">
            <v>2021</v>
          </cell>
          <cell r="D162">
            <v>44105</v>
          </cell>
          <cell r="E162" t="str">
            <v>Beginning Beds</v>
          </cell>
          <cell r="F162">
            <v>0</v>
          </cell>
          <cell r="G162">
            <v>248</v>
          </cell>
          <cell r="H162">
            <v>248</v>
          </cell>
          <cell r="I162">
            <v>0</v>
          </cell>
          <cell r="J162">
            <v>0</v>
          </cell>
          <cell r="K162">
            <v>0</v>
          </cell>
          <cell r="L162">
            <v>0</v>
          </cell>
          <cell r="M162">
            <v>248</v>
          </cell>
          <cell r="N162">
            <v>248</v>
          </cell>
          <cell r="O162">
            <v>0</v>
          </cell>
          <cell r="P162">
            <v>0</v>
          </cell>
          <cell r="Q162">
            <v>0</v>
          </cell>
          <cell r="R162">
            <v>0</v>
          </cell>
          <cell r="S162">
            <v>0</v>
          </cell>
          <cell r="T162">
            <v>0</v>
          </cell>
          <cell r="U162">
            <v>0</v>
          </cell>
          <cell r="V162">
            <v>0</v>
          </cell>
          <cell r="W162">
            <v>0</v>
          </cell>
          <cell r="X162">
            <v>0</v>
          </cell>
          <cell r="Y162">
            <v>248</v>
          </cell>
          <cell r="Z162">
            <v>248</v>
          </cell>
          <cell r="AA162">
            <v>0</v>
          </cell>
          <cell r="AB162">
            <v>0</v>
          </cell>
          <cell r="AC162">
            <v>0</v>
          </cell>
          <cell r="AD162">
            <v>0</v>
          </cell>
          <cell r="AE162">
            <v>248</v>
          </cell>
          <cell r="AF162">
            <v>248</v>
          </cell>
          <cell r="AG162">
            <v>90520</v>
          </cell>
          <cell r="AH162">
            <v>0</v>
          </cell>
          <cell r="AI162">
            <v>248</v>
          </cell>
          <cell r="AJ162">
            <v>0</v>
          </cell>
          <cell r="AK162">
            <v>0</v>
          </cell>
          <cell r="AL162">
            <v>248</v>
          </cell>
          <cell r="AM162">
            <v>0</v>
          </cell>
          <cell r="AN162">
            <v>0</v>
          </cell>
          <cell r="AO162">
            <v>0</v>
          </cell>
          <cell r="AP162">
            <v>0</v>
          </cell>
          <cell r="AQ162">
            <v>0</v>
          </cell>
          <cell r="AR162">
            <v>0</v>
          </cell>
          <cell r="AS162">
            <v>0</v>
          </cell>
          <cell r="AT162">
            <v>0</v>
          </cell>
          <cell r="AU162">
            <v>248</v>
          </cell>
          <cell r="AV162">
            <v>0</v>
          </cell>
          <cell r="AW162">
            <v>0</v>
          </cell>
          <cell r="AX162">
            <v>0</v>
          </cell>
          <cell r="AY162">
            <v>0</v>
          </cell>
          <cell r="AZ162">
            <v>0</v>
          </cell>
          <cell r="BA162">
            <v>0</v>
          </cell>
        </row>
        <row r="163">
          <cell r="A163">
            <v>34003</v>
          </cell>
          <cell r="B163" t="str">
            <v>Glenoaks Senior Living Campus</v>
          </cell>
          <cell r="C163">
            <v>2021</v>
          </cell>
          <cell r="D163">
            <v>44105</v>
          </cell>
          <cell r="E163" t="str">
            <v>Beginning Beds</v>
          </cell>
          <cell r="F163">
            <v>0</v>
          </cell>
          <cell r="G163">
            <v>52</v>
          </cell>
          <cell r="H163">
            <v>52</v>
          </cell>
          <cell r="I163">
            <v>0</v>
          </cell>
          <cell r="J163">
            <v>10</v>
          </cell>
          <cell r="K163">
            <v>10</v>
          </cell>
          <cell r="L163">
            <v>0</v>
          </cell>
          <cell r="M163">
            <v>62</v>
          </cell>
          <cell r="N163">
            <v>62</v>
          </cell>
          <cell r="O163">
            <v>0</v>
          </cell>
          <cell r="P163">
            <v>0</v>
          </cell>
          <cell r="Q163">
            <v>0</v>
          </cell>
          <cell r="R163">
            <v>0</v>
          </cell>
          <cell r="S163">
            <v>0</v>
          </cell>
          <cell r="T163">
            <v>0</v>
          </cell>
          <cell r="U163">
            <v>0</v>
          </cell>
          <cell r="V163">
            <v>0</v>
          </cell>
          <cell r="W163">
            <v>0</v>
          </cell>
          <cell r="X163">
            <v>0</v>
          </cell>
          <cell r="Y163">
            <v>52</v>
          </cell>
          <cell r="Z163">
            <v>52</v>
          </cell>
          <cell r="AA163">
            <v>0</v>
          </cell>
          <cell r="AB163">
            <v>10</v>
          </cell>
          <cell r="AC163">
            <v>10</v>
          </cell>
          <cell r="AD163">
            <v>0</v>
          </cell>
          <cell r="AE163">
            <v>62</v>
          </cell>
          <cell r="AF163">
            <v>62</v>
          </cell>
          <cell r="AG163">
            <v>18980</v>
          </cell>
          <cell r="AH163">
            <v>0</v>
          </cell>
          <cell r="AI163">
            <v>52</v>
          </cell>
          <cell r="AJ163">
            <v>0</v>
          </cell>
          <cell r="AK163">
            <v>0</v>
          </cell>
          <cell r="AL163">
            <v>52</v>
          </cell>
          <cell r="AM163">
            <v>0</v>
          </cell>
          <cell r="AN163">
            <v>0</v>
          </cell>
          <cell r="AO163">
            <v>0</v>
          </cell>
          <cell r="AP163">
            <v>10</v>
          </cell>
          <cell r="AQ163">
            <v>10</v>
          </cell>
          <cell r="AR163">
            <v>0</v>
          </cell>
          <cell r="AS163">
            <v>0</v>
          </cell>
          <cell r="AT163">
            <v>0</v>
          </cell>
          <cell r="AU163">
            <v>52</v>
          </cell>
          <cell r="AV163">
            <v>0</v>
          </cell>
          <cell r="AW163">
            <v>10</v>
          </cell>
          <cell r="AX163">
            <v>0</v>
          </cell>
          <cell r="AY163">
            <v>0</v>
          </cell>
          <cell r="AZ163">
            <v>0</v>
          </cell>
          <cell r="BA163">
            <v>0</v>
          </cell>
        </row>
        <row r="164">
          <cell r="A164">
            <v>34004</v>
          </cell>
          <cell r="B164" t="str">
            <v>Carris Health Care Center Therapy Suites</v>
          </cell>
          <cell r="C164">
            <v>2021</v>
          </cell>
          <cell r="D164">
            <v>44105</v>
          </cell>
          <cell r="E164" t="str">
            <v>Beginning Beds</v>
          </cell>
          <cell r="F164">
            <v>0</v>
          </cell>
          <cell r="G164">
            <v>78</v>
          </cell>
          <cell r="H164">
            <v>78</v>
          </cell>
          <cell r="I164">
            <v>0</v>
          </cell>
          <cell r="J164">
            <v>0</v>
          </cell>
          <cell r="K164">
            <v>0</v>
          </cell>
          <cell r="L164">
            <v>0</v>
          </cell>
          <cell r="M164">
            <v>78</v>
          </cell>
          <cell r="N164">
            <v>78</v>
          </cell>
          <cell r="O164">
            <v>0</v>
          </cell>
          <cell r="P164">
            <v>0</v>
          </cell>
          <cell r="Q164">
            <v>0</v>
          </cell>
          <cell r="R164">
            <v>0</v>
          </cell>
          <cell r="S164">
            <v>0</v>
          </cell>
          <cell r="T164">
            <v>0</v>
          </cell>
          <cell r="U164">
            <v>0</v>
          </cell>
          <cell r="V164">
            <v>0</v>
          </cell>
          <cell r="W164">
            <v>0</v>
          </cell>
          <cell r="X164">
            <v>0</v>
          </cell>
          <cell r="Y164">
            <v>78</v>
          </cell>
          <cell r="Z164">
            <v>78</v>
          </cell>
          <cell r="AA164">
            <v>0</v>
          </cell>
          <cell r="AB164">
            <v>0</v>
          </cell>
          <cell r="AC164">
            <v>0</v>
          </cell>
          <cell r="AD164">
            <v>0</v>
          </cell>
          <cell r="AE164">
            <v>78</v>
          </cell>
          <cell r="AF164">
            <v>78</v>
          </cell>
          <cell r="AG164">
            <v>28470</v>
          </cell>
          <cell r="AH164">
            <v>0</v>
          </cell>
          <cell r="AI164">
            <v>78</v>
          </cell>
          <cell r="AJ164">
            <v>0</v>
          </cell>
          <cell r="AK164">
            <v>0</v>
          </cell>
          <cell r="AL164">
            <v>78</v>
          </cell>
          <cell r="AM164">
            <v>0</v>
          </cell>
          <cell r="AN164">
            <v>0</v>
          </cell>
          <cell r="AO164">
            <v>0</v>
          </cell>
          <cell r="AP164">
            <v>0</v>
          </cell>
          <cell r="AQ164">
            <v>0</v>
          </cell>
          <cell r="AR164">
            <v>0</v>
          </cell>
          <cell r="AS164">
            <v>0</v>
          </cell>
          <cell r="AT164">
            <v>0</v>
          </cell>
          <cell r="AU164">
            <v>78</v>
          </cell>
          <cell r="AV164">
            <v>0</v>
          </cell>
          <cell r="AW164">
            <v>0</v>
          </cell>
          <cell r="AX164">
            <v>0</v>
          </cell>
          <cell r="AY164">
            <v>0</v>
          </cell>
          <cell r="AZ164">
            <v>0</v>
          </cell>
          <cell r="BA164">
            <v>0</v>
          </cell>
        </row>
        <row r="165">
          <cell r="A165">
            <v>35001</v>
          </cell>
          <cell r="B165" t="str">
            <v>Kittson Memorial Hospital</v>
          </cell>
          <cell r="C165">
            <v>2021</v>
          </cell>
          <cell r="D165">
            <v>44105</v>
          </cell>
          <cell r="E165" t="str">
            <v>Beginning Beds</v>
          </cell>
          <cell r="F165">
            <v>0</v>
          </cell>
          <cell r="G165">
            <v>60</v>
          </cell>
          <cell r="H165">
            <v>60</v>
          </cell>
          <cell r="I165">
            <v>0</v>
          </cell>
          <cell r="J165">
            <v>10</v>
          </cell>
          <cell r="K165">
            <v>10</v>
          </cell>
          <cell r="L165">
            <v>0</v>
          </cell>
          <cell r="M165">
            <v>70</v>
          </cell>
          <cell r="N165">
            <v>70</v>
          </cell>
          <cell r="O165">
            <v>0</v>
          </cell>
          <cell r="P165">
            <v>0</v>
          </cell>
          <cell r="Q165">
            <v>0</v>
          </cell>
          <cell r="R165">
            <v>0</v>
          </cell>
          <cell r="S165">
            <v>0</v>
          </cell>
          <cell r="T165">
            <v>0</v>
          </cell>
          <cell r="U165">
            <v>0</v>
          </cell>
          <cell r="V165">
            <v>0</v>
          </cell>
          <cell r="W165">
            <v>0</v>
          </cell>
          <cell r="X165">
            <v>0</v>
          </cell>
          <cell r="Y165">
            <v>60</v>
          </cell>
          <cell r="Z165">
            <v>60</v>
          </cell>
          <cell r="AA165">
            <v>0</v>
          </cell>
          <cell r="AB165">
            <v>10</v>
          </cell>
          <cell r="AC165">
            <v>10</v>
          </cell>
          <cell r="AD165">
            <v>0</v>
          </cell>
          <cell r="AE165">
            <v>70</v>
          </cell>
          <cell r="AF165">
            <v>70</v>
          </cell>
          <cell r="AG165">
            <v>21900</v>
          </cell>
          <cell r="AH165">
            <v>0</v>
          </cell>
          <cell r="AI165">
            <v>60</v>
          </cell>
          <cell r="AJ165">
            <v>0</v>
          </cell>
          <cell r="AK165">
            <v>0</v>
          </cell>
          <cell r="AL165">
            <v>60</v>
          </cell>
          <cell r="AM165">
            <v>0</v>
          </cell>
          <cell r="AN165">
            <v>0</v>
          </cell>
          <cell r="AO165">
            <v>0</v>
          </cell>
          <cell r="AP165">
            <v>10</v>
          </cell>
          <cell r="AQ165">
            <v>10</v>
          </cell>
          <cell r="AR165">
            <v>0</v>
          </cell>
          <cell r="AS165">
            <v>0</v>
          </cell>
          <cell r="AT165">
            <v>0</v>
          </cell>
          <cell r="AU165">
            <v>60</v>
          </cell>
          <cell r="AV165">
            <v>0</v>
          </cell>
          <cell r="AW165">
            <v>10</v>
          </cell>
          <cell r="AX165">
            <v>0</v>
          </cell>
          <cell r="AY165">
            <v>0</v>
          </cell>
          <cell r="AZ165">
            <v>0</v>
          </cell>
          <cell r="BA165">
            <v>0</v>
          </cell>
        </row>
        <row r="166">
          <cell r="A166">
            <v>35002</v>
          </cell>
          <cell r="B166" t="str">
            <v>Karlstad Healthcare Ctr Inc</v>
          </cell>
          <cell r="C166">
            <v>2021</v>
          </cell>
          <cell r="D166">
            <v>44105</v>
          </cell>
          <cell r="E166" t="str">
            <v>Beginning Beds</v>
          </cell>
          <cell r="F166">
            <v>0</v>
          </cell>
          <cell r="G166">
            <v>46</v>
          </cell>
          <cell r="H166">
            <v>46</v>
          </cell>
          <cell r="I166">
            <v>0</v>
          </cell>
          <cell r="J166">
            <v>0</v>
          </cell>
          <cell r="K166">
            <v>0</v>
          </cell>
          <cell r="L166">
            <v>0</v>
          </cell>
          <cell r="M166">
            <v>46</v>
          </cell>
          <cell r="N166">
            <v>46</v>
          </cell>
          <cell r="O166">
            <v>0</v>
          </cell>
          <cell r="P166">
            <v>0</v>
          </cell>
          <cell r="Q166">
            <v>0</v>
          </cell>
          <cell r="R166">
            <v>0</v>
          </cell>
          <cell r="S166">
            <v>0</v>
          </cell>
          <cell r="T166">
            <v>0</v>
          </cell>
          <cell r="U166">
            <v>0</v>
          </cell>
          <cell r="V166">
            <v>0</v>
          </cell>
          <cell r="W166">
            <v>0</v>
          </cell>
          <cell r="X166">
            <v>0</v>
          </cell>
          <cell r="Y166">
            <v>46</v>
          </cell>
          <cell r="Z166">
            <v>46</v>
          </cell>
          <cell r="AA166">
            <v>0</v>
          </cell>
          <cell r="AB166">
            <v>0</v>
          </cell>
          <cell r="AC166">
            <v>0</v>
          </cell>
          <cell r="AD166">
            <v>0</v>
          </cell>
          <cell r="AE166">
            <v>46</v>
          </cell>
          <cell r="AF166">
            <v>46</v>
          </cell>
          <cell r="AG166">
            <v>16790</v>
          </cell>
          <cell r="AH166">
            <v>0</v>
          </cell>
          <cell r="AI166">
            <v>46</v>
          </cell>
          <cell r="AJ166">
            <v>0</v>
          </cell>
          <cell r="AK166">
            <v>0</v>
          </cell>
          <cell r="AL166">
            <v>46</v>
          </cell>
          <cell r="AM166">
            <v>0</v>
          </cell>
          <cell r="AN166">
            <v>0</v>
          </cell>
          <cell r="AO166">
            <v>0</v>
          </cell>
          <cell r="AP166">
            <v>0</v>
          </cell>
          <cell r="AQ166">
            <v>0</v>
          </cell>
          <cell r="AR166">
            <v>0</v>
          </cell>
          <cell r="AS166">
            <v>0</v>
          </cell>
          <cell r="AT166">
            <v>0</v>
          </cell>
          <cell r="AU166">
            <v>46</v>
          </cell>
          <cell r="AV166">
            <v>0</v>
          </cell>
          <cell r="AW166">
            <v>0</v>
          </cell>
          <cell r="AX166">
            <v>0</v>
          </cell>
          <cell r="AY166">
            <v>0</v>
          </cell>
          <cell r="AZ166">
            <v>0</v>
          </cell>
          <cell r="BA166">
            <v>0</v>
          </cell>
        </row>
        <row r="167">
          <cell r="A167">
            <v>36002</v>
          </cell>
          <cell r="B167" t="str">
            <v>Good Sam Society Intl Falls</v>
          </cell>
          <cell r="C167">
            <v>2021</v>
          </cell>
          <cell r="D167">
            <v>44105</v>
          </cell>
          <cell r="E167" t="str">
            <v>Beginning Beds</v>
          </cell>
          <cell r="F167">
            <v>0</v>
          </cell>
          <cell r="G167">
            <v>54</v>
          </cell>
          <cell r="H167">
            <v>54</v>
          </cell>
          <cell r="I167">
            <v>0</v>
          </cell>
          <cell r="J167">
            <v>0</v>
          </cell>
          <cell r="K167">
            <v>0</v>
          </cell>
          <cell r="L167">
            <v>0</v>
          </cell>
          <cell r="M167">
            <v>54</v>
          </cell>
          <cell r="N167">
            <v>54</v>
          </cell>
          <cell r="O167">
            <v>0</v>
          </cell>
          <cell r="P167">
            <v>0</v>
          </cell>
          <cell r="Q167">
            <v>0</v>
          </cell>
          <cell r="R167">
            <v>0</v>
          </cell>
          <cell r="S167">
            <v>0</v>
          </cell>
          <cell r="T167">
            <v>0</v>
          </cell>
          <cell r="U167">
            <v>0</v>
          </cell>
          <cell r="V167">
            <v>0</v>
          </cell>
          <cell r="W167">
            <v>0</v>
          </cell>
          <cell r="X167">
            <v>0</v>
          </cell>
          <cell r="Y167">
            <v>54</v>
          </cell>
          <cell r="Z167">
            <v>54</v>
          </cell>
          <cell r="AA167">
            <v>0</v>
          </cell>
          <cell r="AB167">
            <v>0</v>
          </cell>
          <cell r="AC167">
            <v>0</v>
          </cell>
          <cell r="AD167">
            <v>0</v>
          </cell>
          <cell r="AE167">
            <v>54</v>
          </cell>
          <cell r="AF167">
            <v>54</v>
          </cell>
          <cell r="AG167">
            <v>19710</v>
          </cell>
          <cell r="AH167">
            <v>0</v>
          </cell>
          <cell r="AI167">
            <v>54</v>
          </cell>
          <cell r="AJ167">
            <v>0</v>
          </cell>
          <cell r="AK167">
            <v>0</v>
          </cell>
          <cell r="AL167">
            <v>54</v>
          </cell>
          <cell r="AM167">
            <v>0</v>
          </cell>
          <cell r="AN167">
            <v>0</v>
          </cell>
          <cell r="AO167">
            <v>0</v>
          </cell>
          <cell r="AP167">
            <v>0</v>
          </cell>
          <cell r="AQ167">
            <v>0</v>
          </cell>
          <cell r="AR167">
            <v>0</v>
          </cell>
          <cell r="AS167">
            <v>0</v>
          </cell>
          <cell r="AT167">
            <v>0</v>
          </cell>
          <cell r="AU167">
            <v>54</v>
          </cell>
          <cell r="AV167">
            <v>0</v>
          </cell>
          <cell r="AW167">
            <v>0</v>
          </cell>
          <cell r="AX167">
            <v>0</v>
          </cell>
          <cell r="AY167">
            <v>0</v>
          </cell>
          <cell r="AZ167">
            <v>0</v>
          </cell>
          <cell r="BA167">
            <v>0</v>
          </cell>
        </row>
        <row r="168">
          <cell r="A168">
            <v>36003</v>
          </cell>
          <cell r="B168" t="str">
            <v>Littlefork Medical Center</v>
          </cell>
          <cell r="C168">
            <v>2021</v>
          </cell>
          <cell r="D168">
            <v>44105</v>
          </cell>
          <cell r="E168" t="str">
            <v>Beginning Beds</v>
          </cell>
          <cell r="F168">
            <v>0</v>
          </cell>
          <cell r="G168">
            <v>49</v>
          </cell>
          <cell r="H168">
            <v>49</v>
          </cell>
          <cell r="I168">
            <v>0</v>
          </cell>
          <cell r="J168">
            <v>8</v>
          </cell>
          <cell r="K168">
            <v>8</v>
          </cell>
          <cell r="L168">
            <v>0</v>
          </cell>
          <cell r="M168">
            <v>57</v>
          </cell>
          <cell r="N168">
            <v>57</v>
          </cell>
          <cell r="O168">
            <v>0</v>
          </cell>
          <cell r="P168">
            <v>0</v>
          </cell>
          <cell r="Q168">
            <v>0</v>
          </cell>
          <cell r="R168">
            <v>0</v>
          </cell>
          <cell r="S168">
            <v>0</v>
          </cell>
          <cell r="T168">
            <v>0</v>
          </cell>
          <cell r="U168">
            <v>0</v>
          </cell>
          <cell r="V168">
            <v>0</v>
          </cell>
          <cell r="W168">
            <v>0</v>
          </cell>
          <cell r="X168">
            <v>0</v>
          </cell>
          <cell r="Y168">
            <v>49</v>
          </cell>
          <cell r="Z168">
            <v>49</v>
          </cell>
          <cell r="AA168">
            <v>0</v>
          </cell>
          <cell r="AB168">
            <v>8</v>
          </cell>
          <cell r="AC168">
            <v>8</v>
          </cell>
          <cell r="AD168">
            <v>0</v>
          </cell>
          <cell r="AE168">
            <v>57</v>
          </cell>
          <cell r="AF168">
            <v>57</v>
          </cell>
          <cell r="AG168">
            <v>17885</v>
          </cell>
          <cell r="AH168">
            <v>0</v>
          </cell>
          <cell r="AI168">
            <v>49</v>
          </cell>
          <cell r="AJ168">
            <v>0</v>
          </cell>
          <cell r="AK168">
            <v>0</v>
          </cell>
          <cell r="AL168">
            <v>49</v>
          </cell>
          <cell r="AM168">
            <v>0</v>
          </cell>
          <cell r="AN168">
            <v>0</v>
          </cell>
          <cell r="AO168">
            <v>0</v>
          </cell>
          <cell r="AP168">
            <v>8</v>
          </cell>
          <cell r="AQ168">
            <v>8</v>
          </cell>
          <cell r="AR168">
            <v>0</v>
          </cell>
          <cell r="AS168">
            <v>0</v>
          </cell>
          <cell r="AT168">
            <v>0</v>
          </cell>
          <cell r="AU168">
            <v>49</v>
          </cell>
          <cell r="AV168">
            <v>0</v>
          </cell>
          <cell r="AW168">
            <v>8</v>
          </cell>
          <cell r="AX168">
            <v>0</v>
          </cell>
          <cell r="AY168">
            <v>0</v>
          </cell>
          <cell r="AZ168">
            <v>0</v>
          </cell>
          <cell r="BA168">
            <v>0</v>
          </cell>
        </row>
        <row r="169">
          <cell r="A169">
            <v>37001</v>
          </cell>
          <cell r="B169" t="str">
            <v>MADISON HEALTHCARE SERVICES</v>
          </cell>
          <cell r="C169">
            <v>2021</v>
          </cell>
          <cell r="D169">
            <v>44105</v>
          </cell>
          <cell r="E169" t="str">
            <v>Beginning Beds</v>
          </cell>
          <cell r="F169">
            <v>0</v>
          </cell>
          <cell r="G169">
            <v>56</v>
          </cell>
          <cell r="H169">
            <v>56</v>
          </cell>
          <cell r="I169">
            <v>0</v>
          </cell>
          <cell r="J169">
            <v>0</v>
          </cell>
          <cell r="K169">
            <v>0</v>
          </cell>
          <cell r="L169">
            <v>0</v>
          </cell>
          <cell r="M169">
            <v>56</v>
          </cell>
          <cell r="N169">
            <v>56</v>
          </cell>
          <cell r="O169">
            <v>0</v>
          </cell>
          <cell r="P169">
            <v>0</v>
          </cell>
          <cell r="Q169">
            <v>0</v>
          </cell>
          <cell r="R169">
            <v>0</v>
          </cell>
          <cell r="S169">
            <v>0</v>
          </cell>
          <cell r="T169">
            <v>0</v>
          </cell>
          <cell r="U169">
            <v>0</v>
          </cell>
          <cell r="V169">
            <v>0</v>
          </cell>
          <cell r="W169">
            <v>0</v>
          </cell>
          <cell r="X169">
            <v>0</v>
          </cell>
          <cell r="Y169">
            <v>56</v>
          </cell>
          <cell r="Z169">
            <v>56</v>
          </cell>
          <cell r="AA169">
            <v>0</v>
          </cell>
          <cell r="AB169">
            <v>0</v>
          </cell>
          <cell r="AC169">
            <v>0</v>
          </cell>
          <cell r="AD169">
            <v>0</v>
          </cell>
          <cell r="AE169">
            <v>56</v>
          </cell>
          <cell r="AF169">
            <v>56</v>
          </cell>
          <cell r="AG169">
            <v>20440</v>
          </cell>
          <cell r="AH169">
            <v>0</v>
          </cell>
          <cell r="AI169">
            <v>56</v>
          </cell>
          <cell r="AJ169">
            <v>0</v>
          </cell>
          <cell r="AK169">
            <v>0</v>
          </cell>
          <cell r="AL169">
            <v>56</v>
          </cell>
          <cell r="AM169">
            <v>0</v>
          </cell>
          <cell r="AN169">
            <v>0</v>
          </cell>
          <cell r="AO169">
            <v>0</v>
          </cell>
          <cell r="AP169">
            <v>0</v>
          </cell>
          <cell r="AQ169">
            <v>0</v>
          </cell>
          <cell r="AR169">
            <v>0</v>
          </cell>
          <cell r="AS169">
            <v>0</v>
          </cell>
          <cell r="AT169">
            <v>0</v>
          </cell>
          <cell r="AU169">
            <v>56</v>
          </cell>
          <cell r="AV169">
            <v>0</v>
          </cell>
          <cell r="AW169">
            <v>0</v>
          </cell>
          <cell r="AX169">
            <v>0</v>
          </cell>
          <cell r="AY169">
            <v>0</v>
          </cell>
          <cell r="AZ169">
            <v>0</v>
          </cell>
          <cell r="BA169">
            <v>0</v>
          </cell>
        </row>
        <row r="170">
          <cell r="A170">
            <v>37002</v>
          </cell>
          <cell r="B170" t="str">
            <v>Johnson Memorial Hosp &amp; Home</v>
          </cell>
          <cell r="C170">
            <v>2021</v>
          </cell>
          <cell r="D170">
            <v>44105</v>
          </cell>
          <cell r="E170" t="str">
            <v>Beginning Beds</v>
          </cell>
          <cell r="F170">
            <v>0</v>
          </cell>
          <cell r="G170">
            <v>56</v>
          </cell>
          <cell r="H170">
            <v>56</v>
          </cell>
          <cell r="I170">
            <v>0</v>
          </cell>
          <cell r="J170">
            <v>0</v>
          </cell>
          <cell r="K170">
            <v>0</v>
          </cell>
          <cell r="L170">
            <v>0</v>
          </cell>
          <cell r="M170">
            <v>56</v>
          </cell>
          <cell r="N170">
            <v>56</v>
          </cell>
          <cell r="O170">
            <v>0</v>
          </cell>
          <cell r="P170">
            <v>0</v>
          </cell>
          <cell r="Q170">
            <v>0</v>
          </cell>
          <cell r="R170">
            <v>0</v>
          </cell>
          <cell r="S170">
            <v>0</v>
          </cell>
          <cell r="T170">
            <v>0</v>
          </cell>
          <cell r="U170">
            <v>0</v>
          </cell>
          <cell r="V170">
            <v>0</v>
          </cell>
          <cell r="W170">
            <v>0</v>
          </cell>
          <cell r="X170">
            <v>0</v>
          </cell>
          <cell r="Y170">
            <v>56</v>
          </cell>
          <cell r="Z170">
            <v>56</v>
          </cell>
          <cell r="AA170">
            <v>0</v>
          </cell>
          <cell r="AB170">
            <v>0</v>
          </cell>
          <cell r="AC170">
            <v>0</v>
          </cell>
          <cell r="AD170">
            <v>0</v>
          </cell>
          <cell r="AE170">
            <v>56</v>
          </cell>
          <cell r="AF170">
            <v>56</v>
          </cell>
          <cell r="AG170">
            <v>20440</v>
          </cell>
          <cell r="AH170">
            <v>0</v>
          </cell>
          <cell r="AI170">
            <v>56</v>
          </cell>
          <cell r="AJ170">
            <v>0</v>
          </cell>
          <cell r="AK170">
            <v>0</v>
          </cell>
          <cell r="AL170">
            <v>56</v>
          </cell>
          <cell r="AM170">
            <v>0</v>
          </cell>
          <cell r="AN170">
            <v>0</v>
          </cell>
          <cell r="AO170">
            <v>0</v>
          </cell>
          <cell r="AP170">
            <v>0</v>
          </cell>
          <cell r="AQ170">
            <v>0</v>
          </cell>
          <cell r="AR170">
            <v>0</v>
          </cell>
          <cell r="AS170">
            <v>0</v>
          </cell>
          <cell r="AT170">
            <v>0</v>
          </cell>
          <cell r="AU170">
            <v>56</v>
          </cell>
          <cell r="AV170">
            <v>0</v>
          </cell>
          <cell r="AW170">
            <v>0</v>
          </cell>
          <cell r="AX170">
            <v>0</v>
          </cell>
          <cell r="AY170">
            <v>0</v>
          </cell>
          <cell r="AZ170">
            <v>0</v>
          </cell>
          <cell r="BA170">
            <v>0</v>
          </cell>
        </row>
        <row r="171">
          <cell r="A171">
            <v>38002</v>
          </cell>
          <cell r="B171" t="str">
            <v>The Waterview Shores</v>
          </cell>
          <cell r="C171">
            <v>2021</v>
          </cell>
          <cell r="D171">
            <v>44105</v>
          </cell>
          <cell r="E171" t="str">
            <v>Beginning Beds</v>
          </cell>
          <cell r="F171">
            <v>0</v>
          </cell>
          <cell r="G171">
            <v>44</v>
          </cell>
          <cell r="H171">
            <v>44</v>
          </cell>
          <cell r="I171">
            <v>0</v>
          </cell>
          <cell r="J171">
            <v>1</v>
          </cell>
          <cell r="K171">
            <v>1</v>
          </cell>
          <cell r="L171">
            <v>0</v>
          </cell>
          <cell r="M171">
            <v>45</v>
          </cell>
          <cell r="N171">
            <v>45</v>
          </cell>
          <cell r="O171">
            <v>0</v>
          </cell>
          <cell r="P171">
            <v>0</v>
          </cell>
          <cell r="Q171">
            <v>0</v>
          </cell>
          <cell r="R171">
            <v>0</v>
          </cell>
          <cell r="S171">
            <v>0</v>
          </cell>
          <cell r="T171">
            <v>0</v>
          </cell>
          <cell r="U171">
            <v>0</v>
          </cell>
          <cell r="V171">
            <v>0</v>
          </cell>
          <cell r="W171">
            <v>0</v>
          </cell>
          <cell r="X171">
            <v>0</v>
          </cell>
          <cell r="Y171">
            <v>44</v>
          </cell>
          <cell r="Z171">
            <v>44</v>
          </cell>
          <cell r="AA171">
            <v>0</v>
          </cell>
          <cell r="AB171">
            <v>1</v>
          </cell>
          <cell r="AC171">
            <v>1</v>
          </cell>
          <cell r="AD171">
            <v>0</v>
          </cell>
          <cell r="AE171">
            <v>45</v>
          </cell>
          <cell r="AF171">
            <v>45</v>
          </cell>
          <cell r="AG171">
            <v>16060</v>
          </cell>
          <cell r="AH171">
            <v>0</v>
          </cell>
          <cell r="AI171">
            <v>44</v>
          </cell>
          <cell r="AJ171">
            <v>0</v>
          </cell>
          <cell r="AK171">
            <v>0</v>
          </cell>
          <cell r="AL171">
            <v>44</v>
          </cell>
          <cell r="AM171">
            <v>0</v>
          </cell>
          <cell r="AN171">
            <v>0</v>
          </cell>
          <cell r="AO171">
            <v>0</v>
          </cell>
          <cell r="AP171">
            <v>0</v>
          </cell>
          <cell r="AQ171">
            <v>0</v>
          </cell>
          <cell r="AR171">
            <v>0</v>
          </cell>
          <cell r="AS171">
            <v>1</v>
          </cell>
          <cell r="AT171">
            <v>0</v>
          </cell>
          <cell r="AU171">
            <v>44</v>
          </cell>
          <cell r="AV171">
            <v>0</v>
          </cell>
          <cell r="AW171">
            <v>1</v>
          </cell>
          <cell r="AX171">
            <v>0</v>
          </cell>
          <cell r="AY171">
            <v>0</v>
          </cell>
          <cell r="AZ171">
            <v>0</v>
          </cell>
          <cell r="BA171">
            <v>0</v>
          </cell>
          <cell r="BB171" t="str">
            <v>Been off for a very long time</v>
          </cell>
        </row>
        <row r="172">
          <cell r="A172">
            <v>39001</v>
          </cell>
          <cell r="B172" t="str">
            <v>Lakewood Care Center</v>
          </cell>
          <cell r="C172">
            <v>2021</v>
          </cell>
          <cell r="D172">
            <v>44105</v>
          </cell>
          <cell r="E172" t="str">
            <v>Beginning Beds</v>
          </cell>
          <cell r="F172">
            <v>0</v>
          </cell>
          <cell r="G172">
            <v>32</v>
          </cell>
          <cell r="H172">
            <v>32</v>
          </cell>
          <cell r="I172">
            <v>0</v>
          </cell>
          <cell r="J172">
            <v>0</v>
          </cell>
          <cell r="K172">
            <v>0</v>
          </cell>
          <cell r="L172">
            <v>0</v>
          </cell>
          <cell r="M172">
            <v>32</v>
          </cell>
          <cell r="N172">
            <v>32</v>
          </cell>
          <cell r="O172">
            <v>0</v>
          </cell>
          <cell r="P172">
            <v>0</v>
          </cell>
          <cell r="Q172">
            <v>0</v>
          </cell>
          <cell r="R172">
            <v>0</v>
          </cell>
          <cell r="S172">
            <v>0</v>
          </cell>
          <cell r="T172">
            <v>0</v>
          </cell>
          <cell r="U172">
            <v>0</v>
          </cell>
          <cell r="V172">
            <v>0</v>
          </cell>
          <cell r="W172">
            <v>0</v>
          </cell>
          <cell r="X172">
            <v>0</v>
          </cell>
          <cell r="Y172">
            <v>32</v>
          </cell>
          <cell r="Z172">
            <v>32</v>
          </cell>
          <cell r="AA172">
            <v>0</v>
          </cell>
          <cell r="AB172">
            <v>0</v>
          </cell>
          <cell r="AC172">
            <v>0</v>
          </cell>
          <cell r="AD172">
            <v>0</v>
          </cell>
          <cell r="AE172">
            <v>32</v>
          </cell>
          <cell r="AF172">
            <v>32</v>
          </cell>
          <cell r="AG172">
            <v>11680</v>
          </cell>
          <cell r="AH172">
            <v>0</v>
          </cell>
          <cell r="AI172">
            <v>32</v>
          </cell>
          <cell r="AJ172">
            <v>0</v>
          </cell>
          <cell r="AK172">
            <v>0</v>
          </cell>
          <cell r="AL172">
            <v>32</v>
          </cell>
          <cell r="AM172">
            <v>0</v>
          </cell>
          <cell r="AN172">
            <v>0</v>
          </cell>
          <cell r="AO172">
            <v>0</v>
          </cell>
          <cell r="AP172">
            <v>0</v>
          </cell>
          <cell r="AQ172">
            <v>0</v>
          </cell>
          <cell r="AR172">
            <v>0</v>
          </cell>
          <cell r="AS172">
            <v>0</v>
          </cell>
          <cell r="AT172">
            <v>0</v>
          </cell>
          <cell r="AU172">
            <v>32</v>
          </cell>
          <cell r="AV172">
            <v>0</v>
          </cell>
          <cell r="AW172">
            <v>0</v>
          </cell>
          <cell r="AX172">
            <v>0</v>
          </cell>
          <cell r="AY172">
            <v>0</v>
          </cell>
          <cell r="AZ172">
            <v>0</v>
          </cell>
          <cell r="BA172">
            <v>0</v>
          </cell>
        </row>
        <row r="173">
          <cell r="A173">
            <v>40003</v>
          </cell>
          <cell r="B173" t="str">
            <v>RIDGEVIEW LESUEUR MEDICAL CTR</v>
          </cell>
          <cell r="C173">
            <v>2021</v>
          </cell>
          <cell r="D173">
            <v>44105</v>
          </cell>
          <cell r="E173" t="str">
            <v>Beginning Beds</v>
          </cell>
          <cell r="F173">
            <v>0</v>
          </cell>
          <cell r="G173">
            <v>50</v>
          </cell>
          <cell r="H173">
            <v>50</v>
          </cell>
          <cell r="I173">
            <v>0</v>
          </cell>
          <cell r="J173">
            <v>5</v>
          </cell>
          <cell r="K173">
            <v>5</v>
          </cell>
          <cell r="L173">
            <v>0</v>
          </cell>
          <cell r="M173">
            <v>55</v>
          </cell>
          <cell r="N173">
            <v>55</v>
          </cell>
          <cell r="O173">
            <v>0</v>
          </cell>
          <cell r="P173">
            <v>0</v>
          </cell>
          <cell r="Q173">
            <v>0</v>
          </cell>
          <cell r="R173">
            <v>0</v>
          </cell>
          <cell r="S173">
            <v>0</v>
          </cell>
          <cell r="T173">
            <v>0</v>
          </cell>
          <cell r="U173">
            <v>0</v>
          </cell>
          <cell r="V173">
            <v>0</v>
          </cell>
          <cell r="W173">
            <v>0</v>
          </cell>
          <cell r="X173">
            <v>0</v>
          </cell>
          <cell r="Y173">
            <v>50</v>
          </cell>
          <cell r="Z173">
            <v>50</v>
          </cell>
          <cell r="AA173">
            <v>0</v>
          </cell>
          <cell r="AB173">
            <v>5</v>
          </cell>
          <cell r="AC173">
            <v>5</v>
          </cell>
          <cell r="AD173">
            <v>0</v>
          </cell>
          <cell r="AE173">
            <v>55</v>
          </cell>
          <cell r="AF173">
            <v>55</v>
          </cell>
          <cell r="AG173">
            <v>18250</v>
          </cell>
          <cell r="AH173">
            <v>0</v>
          </cell>
          <cell r="AI173">
            <v>50</v>
          </cell>
          <cell r="AJ173">
            <v>0</v>
          </cell>
          <cell r="AK173">
            <v>0</v>
          </cell>
          <cell r="AL173">
            <v>50</v>
          </cell>
          <cell r="AM173">
            <v>0</v>
          </cell>
          <cell r="AN173">
            <v>0</v>
          </cell>
          <cell r="AO173">
            <v>0</v>
          </cell>
          <cell r="AP173">
            <v>5</v>
          </cell>
          <cell r="AQ173">
            <v>5</v>
          </cell>
          <cell r="AR173">
            <v>0</v>
          </cell>
          <cell r="AS173">
            <v>0</v>
          </cell>
          <cell r="AT173">
            <v>0</v>
          </cell>
          <cell r="AU173">
            <v>50</v>
          </cell>
          <cell r="AV173">
            <v>0</v>
          </cell>
          <cell r="AW173">
            <v>5</v>
          </cell>
          <cell r="AX173">
            <v>0</v>
          </cell>
          <cell r="AY173">
            <v>0</v>
          </cell>
          <cell r="AZ173">
            <v>0</v>
          </cell>
          <cell r="BA173">
            <v>0</v>
          </cell>
        </row>
        <row r="174">
          <cell r="A174">
            <v>40004</v>
          </cell>
          <cell r="B174" t="str">
            <v>Central Health Care</v>
          </cell>
          <cell r="C174">
            <v>2021</v>
          </cell>
          <cell r="D174">
            <v>44105</v>
          </cell>
          <cell r="E174" t="str">
            <v>Beginning Beds</v>
          </cell>
          <cell r="F174">
            <v>0</v>
          </cell>
          <cell r="G174">
            <v>40</v>
          </cell>
          <cell r="H174">
            <v>40</v>
          </cell>
          <cell r="I174">
            <v>0</v>
          </cell>
          <cell r="J174">
            <v>14</v>
          </cell>
          <cell r="K174">
            <v>14</v>
          </cell>
          <cell r="L174">
            <v>0</v>
          </cell>
          <cell r="M174">
            <v>54</v>
          </cell>
          <cell r="N174">
            <v>54</v>
          </cell>
          <cell r="O174">
            <v>0</v>
          </cell>
          <cell r="P174">
            <v>0</v>
          </cell>
          <cell r="Q174">
            <v>0</v>
          </cell>
          <cell r="R174">
            <v>0</v>
          </cell>
          <cell r="S174">
            <v>0</v>
          </cell>
          <cell r="T174">
            <v>0</v>
          </cell>
          <cell r="U174">
            <v>0</v>
          </cell>
          <cell r="V174">
            <v>0</v>
          </cell>
          <cell r="W174">
            <v>0</v>
          </cell>
          <cell r="X174">
            <v>0</v>
          </cell>
          <cell r="Y174">
            <v>40</v>
          </cell>
          <cell r="Z174">
            <v>40</v>
          </cell>
          <cell r="AA174">
            <v>0</v>
          </cell>
          <cell r="AB174">
            <v>14</v>
          </cell>
          <cell r="AC174">
            <v>14</v>
          </cell>
          <cell r="AD174">
            <v>0</v>
          </cell>
          <cell r="AE174">
            <v>54</v>
          </cell>
          <cell r="AF174">
            <v>54</v>
          </cell>
          <cell r="AG174">
            <v>14600</v>
          </cell>
          <cell r="AH174">
            <v>0</v>
          </cell>
          <cell r="AI174">
            <v>40</v>
          </cell>
          <cell r="AJ174">
            <v>0</v>
          </cell>
          <cell r="AK174">
            <v>0</v>
          </cell>
          <cell r="AL174">
            <v>40</v>
          </cell>
          <cell r="AM174">
            <v>0</v>
          </cell>
          <cell r="AN174">
            <v>0</v>
          </cell>
          <cell r="AO174">
            <v>0</v>
          </cell>
          <cell r="AP174">
            <v>14</v>
          </cell>
          <cell r="AQ174">
            <v>14</v>
          </cell>
          <cell r="AR174">
            <v>0</v>
          </cell>
          <cell r="AS174">
            <v>0</v>
          </cell>
          <cell r="AT174">
            <v>0</v>
          </cell>
          <cell r="AU174">
            <v>40</v>
          </cell>
          <cell r="AV174">
            <v>0</v>
          </cell>
          <cell r="AW174">
            <v>14</v>
          </cell>
          <cell r="AX174">
            <v>0</v>
          </cell>
          <cell r="AY174">
            <v>0</v>
          </cell>
          <cell r="AZ174">
            <v>0</v>
          </cell>
          <cell r="BA174">
            <v>0</v>
          </cell>
        </row>
        <row r="175">
          <cell r="A175">
            <v>41001</v>
          </cell>
          <cell r="B175" t="str">
            <v>Divine Providence Health Center</v>
          </cell>
          <cell r="C175">
            <v>2021</v>
          </cell>
          <cell r="D175">
            <v>44105</v>
          </cell>
          <cell r="E175" t="str">
            <v>Beginning Beds</v>
          </cell>
          <cell r="F175">
            <v>0</v>
          </cell>
          <cell r="G175">
            <v>25</v>
          </cell>
          <cell r="H175">
            <v>25</v>
          </cell>
          <cell r="I175">
            <v>0</v>
          </cell>
          <cell r="J175">
            <v>0</v>
          </cell>
          <cell r="K175">
            <v>0</v>
          </cell>
          <cell r="L175">
            <v>0</v>
          </cell>
          <cell r="M175">
            <v>25</v>
          </cell>
          <cell r="N175">
            <v>25</v>
          </cell>
          <cell r="O175">
            <v>0</v>
          </cell>
          <cell r="P175">
            <v>0</v>
          </cell>
          <cell r="Q175">
            <v>0</v>
          </cell>
          <cell r="R175">
            <v>0</v>
          </cell>
          <cell r="S175">
            <v>0</v>
          </cell>
          <cell r="T175">
            <v>0</v>
          </cell>
          <cell r="U175">
            <v>0</v>
          </cell>
          <cell r="V175">
            <v>0</v>
          </cell>
          <cell r="W175">
            <v>0</v>
          </cell>
          <cell r="X175">
            <v>0</v>
          </cell>
          <cell r="Y175">
            <v>25</v>
          </cell>
          <cell r="Z175">
            <v>25</v>
          </cell>
          <cell r="AA175">
            <v>0</v>
          </cell>
          <cell r="AB175">
            <v>0</v>
          </cell>
          <cell r="AC175">
            <v>0</v>
          </cell>
          <cell r="AD175">
            <v>0</v>
          </cell>
          <cell r="AE175">
            <v>25</v>
          </cell>
          <cell r="AF175">
            <v>25</v>
          </cell>
          <cell r="AG175">
            <v>9125</v>
          </cell>
          <cell r="AH175">
            <v>0</v>
          </cell>
          <cell r="AI175">
            <v>25</v>
          </cell>
          <cell r="AJ175">
            <v>0</v>
          </cell>
          <cell r="AK175">
            <v>0</v>
          </cell>
          <cell r="AL175">
            <v>25</v>
          </cell>
          <cell r="AM175">
            <v>0</v>
          </cell>
          <cell r="AN175">
            <v>0</v>
          </cell>
          <cell r="AO175">
            <v>0</v>
          </cell>
          <cell r="AP175">
            <v>0</v>
          </cell>
          <cell r="AQ175">
            <v>0</v>
          </cell>
          <cell r="AR175">
            <v>0</v>
          </cell>
          <cell r="AS175">
            <v>0</v>
          </cell>
          <cell r="AT175">
            <v>0</v>
          </cell>
          <cell r="AU175">
            <v>25</v>
          </cell>
          <cell r="AV175">
            <v>0</v>
          </cell>
          <cell r="AW175">
            <v>0</v>
          </cell>
          <cell r="AX175">
            <v>0</v>
          </cell>
          <cell r="AY175">
            <v>0</v>
          </cell>
          <cell r="AZ175">
            <v>0</v>
          </cell>
          <cell r="BA175">
            <v>0</v>
          </cell>
        </row>
        <row r="176">
          <cell r="A176">
            <v>41002</v>
          </cell>
          <cell r="B176" t="str">
            <v>Hendricks Comm Hosp</v>
          </cell>
          <cell r="C176">
            <v>2021</v>
          </cell>
          <cell r="D176">
            <v>44105</v>
          </cell>
          <cell r="E176" t="str">
            <v>Beginning Beds</v>
          </cell>
          <cell r="F176">
            <v>0</v>
          </cell>
          <cell r="G176">
            <v>48</v>
          </cell>
          <cell r="H176">
            <v>48</v>
          </cell>
          <cell r="I176">
            <v>0</v>
          </cell>
          <cell r="J176">
            <v>6</v>
          </cell>
          <cell r="K176">
            <v>6</v>
          </cell>
          <cell r="L176">
            <v>0</v>
          </cell>
          <cell r="M176">
            <v>54</v>
          </cell>
          <cell r="N176">
            <v>54</v>
          </cell>
          <cell r="O176">
            <v>0</v>
          </cell>
          <cell r="P176">
            <v>0</v>
          </cell>
          <cell r="Q176">
            <v>0</v>
          </cell>
          <cell r="R176">
            <v>0</v>
          </cell>
          <cell r="S176">
            <v>0</v>
          </cell>
          <cell r="T176">
            <v>0</v>
          </cell>
          <cell r="U176">
            <v>0</v>
          </cell>
          <cell r="V176">
            <v>0</v>
          </cell>
          <cell r="W176">
            <v>0</v>
          </cell>
          <cell r="X176">
            <v>0</v>
          </cell>
          <cell r="Y176">
            <v>48</v>
          </cell>
          <cell r="Z176">
            <v>48</v>
          </cell>
          <cell r="AA176">
            <v>0</v>
          </cell>
          <cell r="AB176">
            <v>6</v>
          </cell>
          <cell r="AC176">
            <v>6</v>
          </cell>
          <cell r="AD176">
            <v>0</v>
          </cell>
          <cell r="AE176">
            <v>54</v>
          </cell>
          <cell r="AF176">
            <v>54</v>
          </cell>
          <cell r="AG176">
            <v>17520</v>
          </cell>
          <cell r="AH176">
            <v>0</v>
          </cell>
          <cell r="AI176">
            <v>48</v>
          </cell>
          <cell r="AJ176">
            <v>0</v>
          </cell>
          <cell r="AK176">
            <v>0</v>
          </cell>
          <cell r="AL176">
            <v>48</v>
          </cell>
          <cell r="AM176">
            <v>0</v>
          </cell>
          <cell r="AN176">
            <v>0</v>
          </cell>
          <cell r="AO176">
            <v>0</v>
          </cell>
          <cell r="AP176">
            <v>6</v>
          </cell>
          <cell r="AQ176">
            <v>6</v>
          </cell>
          <cell r="AR176">
            <v>0</v>
          </cell>
          <cell r="AS176">
            <v>0</v>
          </cell>
          <cell r="AT176">
            <v>0</v>
          </cell>
          <cell r="AU176">
            <v>48</v>
          </cell>
          <cell r="AV176">
            <v>0</v>
          </cell>
          <cell r="AW176">
            <v>6</v>
          </cell>
          <cell r="AX176">
            <v>0</v>
          </cell>
          <cell r="AY176">
            <v>0</v>
          </cell>
          <cell r="AZ176">
            <v>0</v>
          </cell>
          <cell r="BA176">
            <v>0</v>
          </cell>
        </row>
        <row r="177">
          <cell r="A177">
            <v>41003</v>
          </cell>
          <cell r="B177" t="str">
            <v>AVERA TYLER HOSPITAL</v>
          </cell>
          <cell r="C177">
            <v>2021</v>
          </cell>
          <cell r="D177">
            <v>44105</v>
          </cell>
          <cell r="E177" t="str">
            <v>Beginning Beds</v>
          </cell>
          <cell r="F177">
            <v>0</v>
          </cell>
          <cell r="G177">
            <v>30</v>
          </cell>
          <cell r="H177">
            <v>30</v>
          </cell>
          <cell r="I177">
            <v>0</v>
          </cell>
          <cell r="J177">
            <v>0</v>
          </cell>
          <cell r="K177">
            <v>0</v>
          </cell>
          <cell r="L177">
            <v>0</v>
          </cell>
          <cell r="M177">
            <v>30</v>
          </cell>
          <cell r="N177">
            <v>30</v>
          </cell>
          <cell r="O177">
            <v>0</v>
          </cell>
          <cell r="P177">
            <v>0</v>
          </cell>
          <cell r="Q177">
            <v>0</v>
          </cell>
          <cell r="R177">
            <v>0</v>
          </cell>
          <cell r="S177">
            <v>0</v>
          </cell>
          <cell r="T177">
            <v>0</v>
          </cell>
          <cell r="U177">
            <v>0</v>
          </cell>
          <cell r="V177">
            <v>0</v>
          </cell>
          <cell r="W177">
            <v>0</v>
          </cell>
          <cell r="X177">
            <v>0</v>
          </cell>
          <cell r="Y177">
            <v>30</v>
          </cell>
          <cell r="Z177">
            <v>30</v>
          </cell>
          <cell r="AA177">
            <v>0</v>
          </cell>
          <cell r="AB177">
            <v>0</v>
          </cell>
          <cell r="AC177">
            <v>0</v>
          </cell>
          <cell r="AD177">
            <v>0</v>
          </cell>
          <cell r="AE177">
            <v>30</v>
          </cell>
          <cell r="AF177">
            <v>30</v>
          </cell>
          <cell r="AG177">
            <v>10950</v>
          </cell>
          <cell r="AH177">
            <v>0</v>
          </cell>
          <cell r="AI177">
            <v>30</v>
          </cell>
          <cell r="AJ177">
            <v>0</v>
          </cell>
          <cell r="AK177">
            <v>0</v>
          </cell>
          <cell r="AL177">
            <v>30</v>
          </cell>
          <cell r="AM177">
            <v>0</v>
          </cell>
          <cell r="AN177">
            <v>0</v>
          </cell>
          <cell r="AO177">
            <v>0</v>
          </cell>
          <cell r="AP177">
            <v>0</v>
          </cell>
          <cell r="AQ177">
            <v>0</v>
          </cell>
          <cell r="AR177">
            <v>0</v>
          </cell>
          <cell r="AS177">
            <v>0</v>
          </cell>
          <cell r="AT177">
            <v>0</v>
          </cell>
          <cell r="AU177">
            <v>30</v>
          </cell>
          <cell r="AV177">
            <v>0</v>
          </cell>
          <cell r="AW177">
            <v>0</v>
          </cell>
          <cell r="AX177">
            <v>0</v>
          </cell>
          <cell r="AY177">
            <v>0</v>
          </cell>
          <cell r="AZ177">
            <v>0</v>
          </cell>
          <cell r="BA177">
            <v>0</v>
          </cell>
        </row>
        <row r="178">
          <cell r="A178">
            <v>42001</v>
          </cell>
          <cell r="B178" t="str">
            <v>Prairie View Senior Living</v>
          </cell>
          <cell r="C178">
            <v>2021</v>
          </cell>
          <cell r="D178">
            <v>44105</v>
          </cell>
          <cell r="E178" t="str">
            <v>Beginning Beds</v>
          </cell>
          <cell r="F178">
            <v>0</v>
          </cell>
          <cell r="G178">
            <v>45</v>
          </cell>
          <cell r="H178">
            <v>45</v>
          </cell>
          <cell r="I178">
            <v>0</v>
          </cell>
          <cell r="J178">
            <v>3</v>
          </cell>
          <cell r="K178">
            <v>3</v>
          </cell>
          <cell r="L178">
            <v>0</v>
          </cell>
          <cell r="M178">
            <v>48</v>
          </cell>
          <cell r="N178">
            <v>48</v>
          </cell>
          <cell r="O178">
            <v>0</v>
          </cell>
          <cell r="P178">
            <v>0</v>
          </cell>
          <cell r="Q178">
            <v>0</v>
          </cell>
          <cell r="R178">
            <v>0</v>
          </cell>
          <cell r="S178">
            <v>0</v>
          </cell>
          <cell r="T178">
            <v>0</v>
          </cell>
          <cell r="U178">
            <v>0</v>
          </cell>
          <cell r="V178">
            <v>0</v>
          </cell>
          <cell r="W178">
            <v>0</v>
          </cell>
          <cell r="X178">
            <v>0</v>
          </cell>
          <cell r="Y178">
            <v>45</v>
          </cell>
          <cell r="Z178">
            <v>45</v>
          </cell>
          <cell r="AA178">
            <v>0</v>
          </cell>
          <cell r="AB178">
            <v>3</v>
          </cell>
          <cell r="AC178">
            <v>3</v>
          </cell>
          <cell r="AD178">
            <v>0</v>
          </cell>
          <cell r="AE178">
            <v>48</v>
          </cell>
          <cell r="AF178">
            <v>48</v>
          </cell>
          <cell r="AG178">
            <v>16425</v>
          </cell>
          <cell r="AH178">
            <v>0</v>
          </cell>
          <cell r="AI178">
            <v>45</v>
          </cell>
          <cell r="AJ178">
            <v>0</v>
          </cell>
          <cell r="AK178">
            <v>0</v>
          </cell>
          <cell r="AL178">
            <v>45</v>
          </cell>
          <cell r="AM178">
            <v>0</v>
          </cell>
          <cell r="AN178">
            <v>0</v>
          </cell>
          <cell r="AO178">
            <v>0</v>
          </cell>
          <cell r="AP178">
            <v>3</v>
          </cell>
          <cell r="AQ178">
            <v>3</v>
          </cell>
          <cell r="AR178">
            <v>0</v>
          </cell>
          <cell r="AS178">
            <v>0</v>
          </cell>
          <cell r="AT178">
            <v>0</v>
          </cell>
          <cell r="AU178">
            <v>45</v>
          </cell>
          <cell r="AV178">
            <v>0</v>
          </cell>
          <cell r="AW178">
            <v>3</v>
          </cell>
          <cell r="AX178">
            <v>0</v>
          </cell>
          <cell r="AY178">
            <v>0</v>
          </cell>
          <cell r="AZ178">
            <v>0</v>
          </cell>
          <cell r="BA178">
            <v>0</v>
          </cell>
        </row>
        <row r="179">
          <cell r="A179">
            <v>42002</v>
          </cell>
          <cell r="B179" t="str">
            <v>Minneota Manor HCC</v>
          </cell>
          <cell r="C179">
            <v>2021</v>
          </cell>
          <cell r="D179">
            <v>44105</v>
          </cell>
          <cell r="E179" t="str">
            <v>Beginning Beds</v>
          </cell>
          <cell r="F179">
            <v>0</v>
          </cell>
          <cell r="G179">
            <v>55</v>
          </cell>
          <cell r="H179">
            <v>55</v>
          </cell>
          <cell r="I179">
            <v>0</v>
          </cell>
          <cell r="J179">
            <v>2</v>
          </cell>
          <cell r="K179">
            <v>2</v>
          </cell>
          <cell r="L179">
            <v>0</v>
          </cell>
          <cell r="M179">
            <v>57</v>
          </cell>
          <cell r="N179">
            <v>57</v>
          </cell>
          <cell r="O179">
            <v>0</v>
          </cell>
          <cell r="P179">
            <v>0</v>
          </cell>
          <cell r="Q179">
            <v>0</v>
          </cell>
          <cell r="R179">
            <v>0</v>
          </cell>
          <cell r="S179">
            <v>0</v>
          </cell>
          <cell r="T179">
            <v>0</v>
          </cell>
          <cell r="U179">
            <v>0</v>
          </cell>
          <cell r="V179">
            <v>0</v>
          </cell>
          <cell r="W179">
            <v>0</v>
          </cell>
          <cell r="X179">
            <v>0</v>
          </cell>
          <cell r="Y179">
            <v>55</v>
          </cell>
          <cell r="Z179">
            <v>55</v>
          </cell>
          <cell r="AA179">
            <v>0</v>
          </cell>
          <cell r="AB179">
            <v>2</v>
          </cell>
          <cell r="AC179">
            <v>2</v>
          </cell>
          <cell r="AD179">
            <v>0</v>
          </cell>
          <cell r="AE179">
            <v>57</v>
          </cell>
          <cell r="AF179">
            <v>57</v>
          </cell>
          <cell r="AG179">
            <v>20075</v>
          </cell>
          <cell r="AH179">
            <v>0</v>
          </cell>
          <cell r="AI179">
            <v>55</v>
          </cell>
          <cell r="AJ179">
            <v>0</v>
          </cell>
          <cell r="AK179">
            <v>0</v>
          </cell>
          <cell r="AL179">
            <v>55</v>
          </cell>
          <cell r="AM179">
            <v>0</v>
          </cell>
          <cell r="AN179">
            <v>0</v>
          </cell>
          <cell r="AO179">
            <v>0</v>
          </cell>
          <cell r="AP179">
            <v>2</v>
          </cell>
          <cell r="AQ179">
            <v>2</v>
          </cell>
          <cell r="AR179">
            <v>0</v>
          </cell>
          <cell r="AS179">
            <v>0</v>
          </cell>
          <cell r="AT179">
            <v>0</v>
          </cell>
          <cell r="AU179">
            <v>55</v>
          </cell>
          <cell r="AV179">
            <v>0</v>
          </cell>
          <cell r="AW179">
            <v>2</v>
          </cell>
          <cell r="AX179">
            <v>0</v>
          </cell>
          <cell r="AY179">
            <v>0</v>
          </cell>
          <cell r="AZ179">
            <v>0</v>
          </cell>
          <cell r="BA179">
            <v>0</v>
          </cell>
        </row>
        <row r="180">
          <cell r="A180">
            <v>42005</v>
          </cell>
          <cell r="B180" t="str">
            <v>Avera Marshall Reg Med Center</v>
          </cell>
          <cell r="C180">
            <v>2021</v>
          </cell>
          <cell r="D180">
            <v>44105</v>
          </cell>
          <cell r="E180" t="str">
            <v>Beginning Beds</v>
          </cell>
          <cell r="F180">
            <v>0</v>
          </cell>
          <cell r="G180">
            <v>76</v>
          </cell>
          <cell r="H180">
            <v>76</v>
          </cell>
          <cell r="I180">
            <v>0</v>
          </cell>
          <cell r="J180">
            <v>0</v>
          </cell>
          <cell r="K180">
            <v>0</v>
          </cell>
          <cell r="L180">
            <v>0</v>
          </cell>
          <cell r="M180">
            <v>76</v>
          </cell>
          <cell r="N180">
            <v>76</v>
          </cell>
          <cell r="O180">
            <v>0</v>
          </cell>
          <cell r="P180">
            <v>0</v>
          </cell>
          <cell r="Q180">
            <v>0</v>
          </cell>
          <cell r="R180">
            <v>0</v>
          </cell>
          <cell r="S180">
            <v>0</v>
          </cell>
          <cell r="T180">
            <v>0</v>
          </cell>
          <cell r="U180">
            <v>0</v>
          </cell>
          <cell r="V180">
            <v>0</v>
          </cell>
          <cell r="W180">
            <v>0</v>
          </cell>
          <cell r="X180">
            <v>0</v>
          </cell>
          <cell r="Y180">
            <v>76</v>
          </cell>
          <cell r="Z180">
            <v>76</v>
          </cell>
          <cell r="AA180">
            <v>0</v>
          </cell>
          <cell r="AB180">
            <v>0</v>
          </cell>
          <cell r="AC180">
            <v>0</v>
          </cell>
          <cell r="AD180">
            <v>0</v>
          </cell>
          <cell r="AE180">
            <v>76</v>
          </cell>
          <cell r="AF180">
            <v>76</v>
          </cell>
          <cell r="AG180">
            <v>27740</v>
          </cell>
          <cell r="AH180">
            <v>0</v>
          </cell>
          <cell r="AI180">
            <v>76</v>
          </cell>
          <cell r="AJ180">
            <v>0</v>
          </cell>
          <cell r="AK180">
            <v>0</v>
          </cell>
          <cell r="AL180">
            <v>76</v>
          </cell>
          <cell r="AM180">
            <v>0</v>
          </cell>
          <cell r="AN180">
            <v>0</v>
          </cell>
          <cell r="AO180">
            <v>0</v>
          </cell>
          <cell r="AP180">
            <v>0</v>
          </cell>
          <cell r="AQ180">
            <v>0</v>
          </cell>
          <cell r="AR180">
            <v>0</v>
          </cell>
          <cell r="AS180">
            <v>0</v>
          </cell>
          <cell r="AT180">
            <v>0</v>
          </cell>
          <cell r="AU180">
            <v>76</v>
          </cell>
          <cell r="AV180">
            <v>0</v>
          </cell>
          <cell r="AW180">
            <v>0</v>
          </cell>
          <cell r="AX180">
            <v>0</v>
          </cell>
          <cell r="AY180">
            <v>0</v>
          </cell>
          <cell r="AZ180">
            <v>0</v>
          </cell>
          <cell r="BA180">
            <v>0</v>
          </cell>
        </row>
        <row r="181">
          <cell r="A181">
            <v>43001</v>
          </cell>
          <cell r="B181" t="str">
            <v>The Gardens at Winsted LLC</v>
          </cell>
          <cell r="C181">
            <v>2021</v>
          </cell>
          <cell r="D181">
            <v>44105</v>
          </cell>
          <cell r="E181" t="str">
            <v>Beginning Beds</v>
          </cell>
          <cell r="F181">
            <v>0</v>
          </cell>
          <cell r="G181">
            <v>65</v>
          </cell>
          <cell r="H181">
            <v>65</v>
          </cell>
          <cell r="I181">
            <v>0</v>
          </cell>
          <cell r="J181">
            <v>5</v>
          </cell>
          <cell r="K181">
            <v>5</v>
          </cell>
          <cell r="L181">
            <v>0</v>
          </cell>
          <cell r="M181">
            <v>70</v>
          </cell>
          <cell r="N181">
            <v>70</v>
          </cell>
          <cell r="O181">
            <v>0</v>
          </cell>
          <cell r="P181">
            <v>0</v>
          </cell>
          <cell r="Q181">
            <v>0</v>
          </cell>
          <cell r="R181">
            <v>0</v>
          </cell>
          <cell r="S181">
            <v>0</v>
          </cell>
          <cell r="T181">
            <v>0</v>
          </cell>
          <cell r="U181">
            <v>0</v>
          </cell>
          <cell r="V181">
            <v>0</v>
          </cell>
          <cell r="W181">
            <v>0</v>
          </cell>
          <cell r="X181">
            <v>0</v>
          </cell>
          <cell r="Y181">
            <v>65</v>
          </cell>
          <cell r="Z181">
            <v>65</v>
          </cell>
          <cell r="AA181">
            <v>0</v>
          </cell>
          <cell r="AB181">
            <v>5</v>
          </cell>
          <cell r="AC181">
            <v>5</v>
          </cell>
          <cell r="AD181">
            <v>0</v>
          </cell>
          <cell r="AE181">
            <v>70</v>
          </cell>
          <cell r="AF181">
            <v>70</v>
          </cell>
          <cell r="AG181">
            <v>23725</v>
          </cell>
          <cell r="AH181">
            <v>0</v>
          </cell>
          <cell r="AI181">
            <v>65</v>
          </cell>
          <cell r="AJ181">
            <v>0</v>
          </cell>
          <cell r="AK181">
            <v>0</v>
          </cell>
          <cell r="AL181">
            <v>65</v>
          </cell>
          <cell r="AM181">
            <v>0</v>
          </cell>
          <cell r="AN181">
            <v>0</v>
          </cell>
          <cell r="AO181">
            <v>0</v>
          </cell>
          <cell r="AP181">
            <v>5</v>
          </cell>
          <cell r="AQ181">
            <v>5</v>
          </cell>
          <cell r="AR181">
            <v>0</v>
          </cell>
          <cell r="AS181">
            <v>0</v>
          </cell>
          <cell r="AT181">
            <v>0</v>
          </cell>
          <cell r="AU181">
            <v>65</v>
          </cell>
          <cell r="AV181">
            <v>0</v>
          </cell>
          <cell r="AW181">
            <v>5</v>
          </cell>
          <cell r="AX181">
            <v>0</v>
          </cell>
          <cell r="AY181">
            <v>0</v>
          </cell>
          <cell r="AZ181">
            <v>0</v>
          </cell>
          <cell r="BA181">
            <v>0</v>
          </cell>
        </row>
        <row r="182">
          <cell r="A182">
            <v>43002</v>
          </cell>
          <cell r="B182" t="str">
            <v>Harmony River Living Center</v>
          </cell>
          <cell r="C182">
            <v>2021</v>
          </cell>
          <cell r="D182">
            <v>44105</v>
          </cell>
          <cell r="E182" t="str">
            <v>Beginning Beds</v>
          </cell>
          <cell r="F182">
            <v>0</v>
          </cell>
          <cell r="G182">
            <v>120</v>
          </cell>
          <cell r="H182">
            <v>120</v>
          </cell>
          <cell r="I182">
            <v>0</v>
          </cell>
          <cell r="J182">
            <v>0</v>
          </cell>
          <cell r="K182">
            <v>0</v>
          </cell>
          <cell r="L182">
            <v>0</v>
          </cell>
          <cell r="M182">
            <v>120</v>
          </cell>
          <cell r="N182">
            <v>120</v>
          </cell>
          <cell r="O182">
            <v>0</v>
          </cell>
          <cell r="P182">
            <v>0</v>
          </cell>
          <cell r="Q182">
            <v>0</v>
          </cell>
          <cell r="R182">
            <v>0</v>
          </cell>
          <cell r="S182">
            <v>0</v>
          </cell>
          <cell r="T182">
            <v>0</v>
          </cell>
          <cell r="U182">
            <v>0</v>
          </cell>
          <cell r="V182">
            <v>0</v>
          </cell>
          <cell r="W182">
            <v>0</v>
          </cell>
          <cell r="X182">
            <v>0</v>
          </cell>
          <cell r="Y182">
            <v>120</v>
          </cell>
          <cell r="Z182">
            <v>120</v>
          </cell>
          <cell r="AA182">
            <v>0</v>
          </cell>
          <cell r="AB182">
            <v>0</v>
          </cell>
          <cell r="AC182">
            <v>0</v>
          </cell>
          <cell r="AD182">
            <v>0</v>
          </cell>
          <cell r="AE182">
            <v>120</v>
          </cell>
          <cell r="AF182">
            <v>120</v>
          </cell>
          <cell r="AG182">
            <v>43800</v>
          </cell>
          <cell r="AH182">
            <v>0</v>
          </cell>
          <cell r="AI182">
            <v>120</v>
          </cell>
          <cell r="AJ182">
            <v>0</v>
          </cell>
          <cell r="AK182">
            <v>0</v>
          </cell>
          <cell r="AL182">
            <v>120</v>
          </cell>
          <cell r="AM182">
            <v>0</v>
          </cell>
          <cell r="AN182">
            <v>0</v>
          </cell>
          <cell r="AO182">
            <v>0</v>
          </cell>
          <cell r="AP182">
            <v>0</v>
          </cell>
          <cell r="AQ182">
            <v>0</v>
          </cell>
          <cell r="AR182">
            <v>0</v>
          </cell>
          <cell r="AS182">
            <v>0</v>
          </cell>
          <cell r="AT182">
            <v>0</v>
          </cell>
          <cell r="AU182">
            <v>120</v>
          </cell>
          <cell r="AV182">
            <v>0</v>
          </cell>
          <cell r="AW182">
            <v>0</v>
          </cell>
          <cell r="AX182">
            <v>0</v>
          </cell>
          <cell r="AY182">
            <v>0</v>
          </cell>
          <cell r="AZ182">
            <v>0</v>
          </cell>
          <cell r="BA182">
            <v>0</v>
          </cell>
        </row>
        <row r="183">
          <cell r="A183">
            <v>43003</v>
          </cell>
          <cell r="B183" t="str">
            <v>Glencoe Regional Health Srvcs</v>
          </cell>
          <cell r="C183">
            <v>2021</v>
          </cell>
          <cell r="D183">
            <v>44105</v>
          </cell>
          <cell r="E183" t="str">
            <v>Beginning Beds</v>
          </cell>
          <cell r="F183">
            <v>0</v>
          </cell>
          <cell r="G183">
            <v>108</v>
          </cell>
          <cell r="H183">
            <v>108</v>
          </cell>
          <cell r="I183">
            <v>0</v>
          </cell>
          <cell r="J183">
            <v>0</v>
          </cell>
          <cell r="K183">
            <v>0</v>
          </cell>
          <cell r="L183">
            <v>0</v>
          </cell>
          <cell r="M183">
            <v>108</v>
          </cell>
          <cell r="N183">
            <v>108</v>
          </cell>
          <cell r="O183">
            <v>0</v>
          </cell>
          <cell r="P183">
            <v>0</v>
          </cell>
          <cell r="Q183">
            <v>0</v>
          </cell>
          <cell r="R183">
            <v>0</v>
          </cell>
          <cell r="S183">
            <v>0</v>
          </cell>
          <cell r="T183">
            <v>0</v>
          </cell>
          <cell r="U183">
            <v>0</v>
          </cell>
          <cell r="V183">
            <v>0</v>
          </cell>
          <cell r="W183">
            <v>0</v>
          </cell>
          <cell r="X183">
            <v>0</v>
          </cell>
          <cell r="Y183">
            <v>108</v>
          </cell>
          <cell r="Z183">
            <v>108</v>
          </cell>
          <cell r="AA183">
            <v>0</v>
          </cell>
          <cell r="AB183">
            <v>0</v>
          </cell>
          <cell r="AC183">
            <v>0</v>
          </cell>
          <cell r="AD183">
            <v>0</v>
          </cell>
          <cell r="AE183">
            <v>108</v>
          </cell>
          <cell r="AF183">
            <v>108</v>
          </cell>
          <cell r="AG183">
            <v>39420</v>
          </cell>
          <cell r="AH183">
            <v>0</v>
          </cell>
          <cell r="AI183">
            <v>108</v>
          </cell>
          <cell r="AJ183">
            <v>0</v>
          </cell>
          <cell r="AK183">
            <v>0</v>
          </cell>
          <cell r="AL183">
            <v>108</v>
          </cell>
          <cell r="AM183">
            <v>0</v>
          </cell>
          <cell r="AN183">
            <v>0</v>
          </cell>
          <cell r="AO183">
            <v>0</v>
          </cell>
          <cell r="AP183">
            <v>0</v>
          </cell>
          <cell r="AQ183">
            <v>0</v>
          </cell>
          <cell r="AR183">
            <v>0</v>
          </cell>
          <cell r="AS183">
            <v>0</v>
          </cell>
          <cell r="AT183">
            <v>0</v>
          </cell>
          <cell r="AU183">
            <v>108</v>
          </cell>
          <cell r="AV183">
            <v>0</v>
          </cell>
          <cell r="AW183">
            <v>0</v>
          </cell>
          <cell r="AX183">
            <v>0</v>
          </cell>
          <cell r="AY183">
            <v>0</v>
          </cell>
          <cell r="AZ183">
            <v>0</v>
          </cell>
          <cell r="BA183">
            <v>0</v>
          </cell>
        </row>
        <row r="184">
          <cell r="A184">
            <v>44001</v>
          </cell>
          <cell r="B184" t="str">
            <v>Mahnomen Health Center</v>
          </cell>
          <cell r="C184">
            <v>2021</v>
          </cell>
          <cell r="D184">
            <v>44105</v>
          </cell>
          <cell r="E184" t="str">
            <v>Beginning Beds</v>
          </cell>
          <cell r="F184">
            <v>0</v>
          </cell>
          <cell r="G184">
            <v>32</v>
          </cell>
          <cell r="H184">
            <v>32</v>
          </cell>
          <cell r="I184">
            <v>0</v>
          </cell>
          <cell r="J184">
            <v>0</v>
          </cell>
          <cell r="K184">
            <v>0</v>
          </cell>
          <cell r="L184">
            <v>0</v>
          </cell>
          <cell r="M184">
            <v>32</v>
          </cell>
          <cell r="N184">
            <v>32</v>
          </cell>
          <cell r="O184">
            <v>0</v>
          </cell>
          <cell r="P184">
            <v>0</v>
          </cell>
          <cell r="Q184">
            <v>0</v>
          </cell>
          <cell r="R184">
            <v>0</v>
          </cell>
          <cell r="S184">
            <v>0</v>
          </cell>
          <cell r="T184">
            <v>0</v>
          </cell>
          <cell r="U184">
            <v>0</v>
          </cell>
          <cell r="V184">
            <v>0</v>
          </cell>
          <cell r="W184">
            <v>0</v>
          </cell>
          <cell r="X184">
            <v>0</v>
          </cell>
          <cell r="Y184">
            <v>32</v>
          </cell>
          <cell r="Z184">
            <v>32</v>
          </cell>
          <cell r="AA184">
            <v>0</v>
          </cell>
          <cell r="AB184">
            <v>0</v>
          </cell>
          <cell r="AC184">
            <v>0</v>
          </cell>
          <cell r="AD184">
            <v>0</v>
          </cell>
          <cell r="AE184">
            <v>32</v>
          </cell>
          <cell r="AF184">
            <v>32</v>
          </cell>
          <cell r="AG184">
            <v>11680</v>
          </cell>
          <cell r="AH184">
            <v>0</v>
          </cell>
          <cell r="AI184">
            <v>32</v>
          </cell>
          <cell r="AJ184">
            <v>0</v>
          </cell>
          <cell r="AK184">
            <v>0</v>
          </cell>
          <cell r="AL184">
            <v>32</v>
          </cell>
          <cell r="AM184">
            <v>0</v>
          </cell>
          <cell r="AN184">
            <v>0</v>
          </cell>
          <cell r="AO184">
            <v>0</v>
          </cell>
          <cell r="AP184">
            <v>0</v>
          </cell>
          <cell r="AQ184">
            <v>0</v>
          </cell>
          <cell r="AR184">
            <v>0</v>
          </cell>
          <cell r="AS184">
            <v>0</v>
          </cell>
          <cell r="AT184">
            <v>0</v>
          </cell>
          <cell r="AU184">
            <v>32</v>
          </cell>
          <cell r="AV184">
            <v>0</v>
          </cell>
          <cell r="AW184">
            <v>0</v>
          </cell>
          <cell r="AX184">
            <v>0</v>
          </cell>
          <cell r="AY184">
            <v>0</v>
          </cell>
          <cell r="AZ184">
            <v>0</v>
          </cell>
          <cell r="BA184">
            <v>0</v>
          </cell>
        </row>
        <row r="185">
          <cell r="A185">
            <v>45001</v>
          </cell>
          <cell r="B185" t="str">
            <v>North Star Manor</v>
          </cell>
          <cell r="C185">
            <v>2021</v>
          </cell>
          <cell r="D185">
            <v>44105</v>
          </cell>
          <cell r="E185" t="str">
            <v>Beginning Beds</v>
          </cell>
          <cell r="F185">
            <v>0</v>
          </cell>
          <cell r="G185">
            <v>45</v>
          </cell>
          <cell r="H185">
            <v>45</v>
          </cell>
          <cell r="I185">
            <v>0</v>
          </cell>
          <cell r="J185">
            <v>15</v>
          </cell>
          <cell r="K185">
            <v>15</v>
          </cell>
          <cell r="L185">
            <v>0</v>
          </cell>
          <cell r="M185">
            <v>60</v>
          </cell>
          <cell r="N185">
            <v>60</v>
          </cell>
          <cell r="O185">
            <v>0</v>
          </cell>
          <cell r="P185">
            <v>0</v>
          </cell>
          <cell r="Q185">
            <v>0</v>
          </cell>
          <cell r="R185">
            <v>0</v>
          </cell>
          <cell r="S185">
            <v>0</v>
          </cell>
          <cell r="T185">
            <v>0</v>
          </cell>
          <cell r="U185">
            <v>0</v>
          </cell>
          <cell r="V185">
            <v>0</v>
          </cell>
          <cell r="W185">
            <v>0</v>
          </cell>
          <cell r="X185">
            <v>0</v>
          </cell>
          <cell r="Y185">
            <v>45</v>
          </cell>
          <cell r="Z185">
            <v>45</v>
          </cell>
          <cell r="AA185">
            <v>0</v>
          </cell>
          <cell r="AB185">
            <v>15</v>
          </cell>
          <cell r="AC185">
            <v>15</v>
          </cell>
          <cell r="AD185">
            <v>0</v>
          </cell>
          <cell r="AE185">
            <v>60</v>
          </cell>
          <cell r="AF185">
            <v>60</v>
          </cell>
          <cell r="AG185">
            <v>16425</v>
          </cell>
          <cell r="AH185">
            <v>0</v>
          </cell>
          <cell r="AI185">
            <v>45</v>
          </cell>
          <cell r="AJ185">
            <v>0</v>
          </cell>
          <cell r="AK185">
            <v>0</v>
          </cell>
          <cell r="AL185">
            <v>45</v>
          </cell>
          <cell r="AM185">
            <v>0</v>
          </cell>
          <cell r="AN185">
            <v>0</v>
          </cell>
          <cell r="AO185">
            <v>0</v>
          </cell>
          <cell r="AP185">
            <v>15</v>
          </cell>
          <cell r="AQ185">
            <v>15</v>
          </cell>
          <cell r="AR185">
            <v>0</v>
          </cell>
          <cell r="AS185">
            <v>0</v>
          </cell>
          <cell r="AT185">
            <v>0</v>
          </cell>
          <cell r="AU185">
            <v>45</v>
          </cell>
          <cell r="AV185">
            <v>0</v>
          </cell>
          <cell r="AW185">
            <v>15</v>
          </cell>
          <cell r="AX185">
            <v>0</v>
          </cell>
          <cell r="AY185">
            <v>0</v>
          </cell>
          <cell r="AZ185">
            <v>0</v>
          </cell>
          <cell r="BA185">
            <v>0</v>
          </cell>
        </row>
        <row r="186">
          <cell r="A186">
            <v>46002</v>
          </cell>
          <cell r="B186" t="str">
            <v>Lakeview Methodist HCC</v>
          </cell>
          <cell r="C186">
            <v>2021</v>
          </cell>
          <cell r="D186">
            <v>44105</v>
          </cell>
          <cell r="E186" t="str">
            <v>Beginning Beds</v>
          </cell>
          <cell r="F186">
            <v>0</v>
          </cell>
          <cell r="G186">
            <v>82</v>
          </cell>
          <cell r="H186">
            <v>82</v>
          </cell>
          <cell r="I186">
            <v>0</v>
          </cell>
          <cell r="J186">
            <v>13</v>
          </cell>
          <cell r="K186">
            <v>13</v>
          </cell>
          <cell r="L186">
            <v>0</v>
          </cell>
          <cell r="M186">
            <v>95</v>
          </cell>
          <cell r="N186">
            <v>95</v>
          </cell>
          <cell r="O186">
            <v>0</v>
          </cell>
          <cell r="P186">
            <v>0</v>
          </cell>
          <cell r="Q186">
            <v>0</v>
          </cell>
          <cell r="R186">
            <v>0</v>
          </cell>
          <cell r="S186">
            <v>0</v>
          </cell>
          <cell r="T186">
            <v>0</v>
          </cell>
          <cell r="U186">
            <v>0</v>
          </cell>
          <cell r="V186">
            <v>0</v>
          </cell>
          <cell r="W186">
            <v>0</v>
          </cell>
          <cell r="X186">
            <v>0</v>
          </cell>
          <cell r="Y186">
            <v>82</v>
          </cell>
          <cell r="Z186">
            <v>82</v>
          </cell>
          <cell r="AA186">
            <v>0</v>
          </cell>
          <cell r="AB186">
            <v>13</v>
          </cell>
          <cell r="AC186">
            <v>13</v>
          </cell>
          <cell r="AD186">
            <v>0</v>
          </cell>
          <cell r="AE186">
            <v>95</v>
          </cell>
          <cell r="AF186">
            <v>95</v>
          </cell>
          <cell r="AG186">
            <v>29930</v>
          </cell>
          <cell r="AH186">
            <v>0</v>
          </cell>
          <cell r="AI186">
            <v>82</v>
          </cell>
          <cell r="AJ186">
            <v>0</v>
          </cell>
          <cell r="AK186">
            <v>0</v>
          </cell>
          <cell r="AL186">
            <v>82</v>
          </cell>
          <cell r="AM186">
            <v>0</v>
          </cell>
          <cell r="AN186">
            <v>0</v>
          </cell>
          <cell r="AO186">
            <v>0</v>
          </cell>
          <cell r="AP186">
            <v>13</v>
          </cell>
          <cell r="AQ186">
            <v>13</v>
          </cell>
          <cell r="AR186">
            <v>0</v>
          </cell>
          <cell r="AS186">
            <v>0</v>
          </cell>
          <cell r="AT186">
            <v>0</v>
          </cell>
          <cell r="AU186">
            <v>82</v>
          </cell>
          <cell r="AV186">
            <v>0</v>
          </cell>
          <cell r="AW186">
            <v>13</v>
          </cell>
          <cell r="AX186">
            <v>0</v>
          </cell>
          <cell r="AY186">
            <v>0</v>
          </cell>
          <cell r="AZ186">
            <v>0</v>
          </cell>
          <cell r="BA186">
            <v>0</v>
          </cell>
        </row>
        <row r="187">
          <cell r="A187">
            <v>46003</v>
          </cell>
          <cell r="B187" t="str">
            <v>Truman Senior Living</v>
          </cell>
          <cell r="C187">
            <v>2021</v>
          </cell>
          <cell r="D187">
            <v>44105</v>
          </cell>
          <cell r="E187" t="str">
            <v>Beginning Beds</v>
          </cell>
          <cell r="F187">
            <v>0</v>
          </cell>
          <cell r="G187">
            <v>40</v>
          </cell>
          <cell r="H187">
            <v>40</v>
          </cell>
          <cell r="I187">
            <v>0</v>
          </cell>
          <cell r="J187">
            <v>10</v>
          </cell>
          <cell r="K187">
            <v>10</v>
          </cell>
          <cell r="L187">
            <v>0</v>
          </cell>
          <cell r="M187">
            <v>50</v>
          </cell>
          <cell r="N187">
            <v>50</v>
          </cell>
          <cell r="O187">
            <v>0</v>
          </cell>
          <cell r="P187">
            <v>-5</v>
          </cell>
          <cell r="Q187">
            <v>-5</v>
          </cell>
          <cell r="R187">
            <v>0</v>
          </cell>
          <cell r="S187">
            <v>5</v>
          </cell>
          <cell r="T187">
            <v>5</v>
          </cell>
          <cell r="U187">
            <v>0</v>
          </cell>
          <cell r="V187">
            <v>0</v>
          </cell>
          <cell r="W187">
            <v>0</v>
          </cell>
          <cell r="X187">
            <v>0</v>
          </cell>
          <cell r="Y187">
            <v>35</v>
          </cell>
          <cell r="Z187">
            <v>35</v>
          </cell>
          <cell r="AA187">
            <v>0</v>
          </cell>
          <cell r="AB187">
            <v>15</v>
          </cell>
          <cell r="AC187">
            <v>15</v>
          </cell>
          <cell r="AD187">
            <v>0</v>
          </cell>
          <cell r="AE187">
            <v>50</v>
          </cell>
          <cell r="AF187">
            <v>50</v>
          </cell>
          <cell r="AG187">
            <v>13235</v>
          </cell>
          <cell r="AH187">
            <v>0</v>
          </cell>
          <cell r="AI187">
            <v>35</v>
          </cell>
          <cell r="AJ187">
            <v>0</v>
          </cell>
          <cell r="AK187">
            <v>0</v>
          </cell>
          <cell r="AL187">
            <v>35</v>
          </cell>
          <cell r="AM187">
            <v>0</v>
          </cell>
          <cell r="AN187">
            <v>0</v>
          </cell>
          <cell r="AO187">
            <v>0</v>
          </cell>
          <cell r="AP187">
            <v>15</v>
          </cell>
          <cell r="AQ187">
            <v>15</v>
          </cell>
          <cell r="AR187">
            <v>0</v>
          </cell>
          <cell r="AS187">
            <v>0</v>
          </cell>
          <cell r="AT187">
            <v>0</v>
          </cell>
          <cell r="AU187">
            <v>35</v>
          </cell>
          <cell r="AV187">
            <v>0</v>
          </cell>
          <cell r="AW187">
            <v>15</v>
          </cell>
          <cell r="AX187">
            <v>0</v>
          </cell>
          <cell r="AY187">
            <v>0</v>
          </cell>
          <cell r="AZ187">
            <v>0</v>
          </cell>
          <cell r="BA187">
            <v>0</v>
          </cell>
        </row>
        <row r="188">
          <cell r="A188">
            <v>46004</v>
          </cell>
          <cell r="B188" t="str">
            <v>Seasons Healthcare</v>
          </cell>
          <cell r="C188">
            <v>2021</v>
          </cell>
          <cell r="D188">
            <v>44105</v>
          </cell>
          <cell r="E188" t="str">
            <v>Beginning Beds</v>
          </cell>
          <cell r="F188">
            <v>0</v>
          </cell>
          <cell r="G188">
            <v>33</v>
          </cell>
          <cell r="H188">
            <v>33</v>
          </cell>
          <cell r="I188">
            <v>0</v>
          </cell>
          <cell r="J188">
            <v>5</v>
          </cell>
          <cell r="K188">
            <v>5</v>
          </cell>
          <cell r="L188">
            <v>0</v>
          </cell>
          <cell r="M188">
            <v>38</v>
          </cell>
          <cell r="N188">
            <v>38</v>
          </cell>
          <cell r="O188">
            <v>0</v>
          </cell>
          <cell r="P188">
            <v>0</v>
          </cell>
          <cell r="Q188">
            <v>0</v>
          </cell>
          <cell r="R188">
            <v>0</v>
          </cell>
          <cell r="S188">
            <v>0</v>
          </cell>
          <cell r="T188">
            <v>0</v>
          </cell>
          <cell r="U188">
            <v>0</v>
          </cell>
          <cell r="V188">
            <v>0</v>
          </cell>
          <cell r="W188">
            <v>0</v>
          </cell>
          <cell r="X188">
            <v>0</v>
          </cell>
          <cell r="Y188">
            <v>33</v>
          </cell>
          <cell r="Z188">
            <v>33</v>
          </cell>
          <cell r="AA188">
            <v>0</v>
          </cell>
          <cell r="AB188">
            <v>5</v>
          </cell>
          <cell r="AC188">
            <v>5</v>
          </cell>
          <cell r="AD188">
            <v>0</v>
          </cell>
          <cell r="AE188">
            <v>38</v>
          </cell>
          <cell r="AF188">
            <v>38</v>
          </cell>
          <cell r="AG188">
            <v>12045</v>
          </cell>
          <cell r="AH188">
            <v>0</v>
          </cell>
          <cell r="AI188">
            <v>33</v>
          </cell>
          <cell r="AJ188">
            <v>0</v>
          </cell>
          <cell r="AK188">
            <v>0</v>
          </cell>
          <cell r="AL188">
            <v>33</v>
          </cell>
          <cell r="AM188">
            <v>0</v>
          </cell>
          <cell r="AN188">
            <v>0</v>
          </cell>
          <cell r="AO188">
            <v>0</v>
          </cell>
          <cell r="AP188">
            <v>5</v>
          </cell>
          <cell r="AQ188">
            <v>5</v>
          </cell>
          <cell r="AR188">
            <v>0</v>
          </cell>
          <cell r="AS188">
            <v>0</v>
          </cell>
          <cell r="AT188">
            <v>0</v>
          </cell>
          <cell r="AU188">
            <v>33</v>
          </cell>
          <cell r="AV188">
            <v>0</v>
          </cell>
          <cell r="AW188">
            <v>5</v>
          </cell>
          <cell r="AX188">
            <v>0</v>
          </cell>
          <cell r="AY188">
            <v>0</v>
          </cell>
          <cell r="AZ188">
            <v>0</v>
          </cell>
          <cell r="BA188">
            <v>0</v>
          </cell>
        </row>
        <row r="189">
          <cell r="A189">
            <v>47002</v>
          </cell>
          <cell r="B189" t="str">
            <v>Meeker Manor Rehab Center LLC</v>
          </cell>
          <cell r="C189">
            <v>2021</v>
          </cell>
          <cell r="D189">
            <v>44105</v>
          </cell>
          <cell r="E189" t="str">
            <v>Beginning Beds</v>
          </cell>
          <cell r="F189">
            <v>0</v>
          </cell>
          <cell r="G189">
            <v>75</v>
          </cell>
          <cell r="H189">
            <v>75</v>
          </cell>
          <cell r="I189">
            <v>0</v>
          </cell>
          <cell r="J189">
            <v>15</v>
          </cell>
          <cell r="K189">
            <v>15</v>
          </cell>
          <cell r="L189">
            <v>0</v>
          </cell>
          <cell r="M189">
            <v>90</v>
          </cell>
          <cell r="N189">
            <v>90</v>
          </cell>
          <cell r="O189">
            <v>0</v>
          </cell>
          <cell r="P189">
            <v>0</v>
          </cell>
          <cell r="Q189">
            <v>0</v>
          </cell>
          <cell r="R189">
            <v>0</v>
          </cell>
          <cell r="S189">
            <v>0</v>
          </cell>
          <cell r="T189">
            <v>0</v>
          </cell>
          <cell r="U189">
            <v>0</v>
          </cell>
          <cell r="V189">
            <v>0</v>
          </cell>
          <cell r="W189">
            <v>0</v>
          </cell>
          <cell r="X189">
            <v>0</v>
          </cell>
          <cell r="Y189">
            <v>75</v>
          </cell>
          <cell r="Z189">
            <v>75</v>
          </cell>
          <cell r="AA189">
            <v>0</v>
          </cell>
          <cell r="AB189">
            <v>15</v>
          </cell>
          <cell r="AC189">
            <v>15</v>
          </cell>
          <cell r="AD189">
            <v>0</v>
          </cell>
          <cell r="AE189">
            <v>90</v>
          </cell>
          <cell r="AF189">
            <v>90</v>
          </cell>
          <cell r="AG189">
            <v>27375</v>
          </cell>
          <cell r="AH189">
            <v>0</v>
          </cell>
          <cell r="AI189">
            <v>75</v>
          </cell>
          <cell r="AJ189">
            <v>0</v>
          </cell>
          <cell r="AK189">
            <v>0</v>
          </cell>
          <cell r="AL189">
            <v>75</v>
          </cell>
          <cell r="AM189">
            <v>0</v>
          </cell>
          <cell r="AN189">
            <v>0</v>
          </cell>
          <cell r="AO189">
            <v>0</v>
          </cell>
          <cell r="AP189">
            <v>15</v>
          </cell>
          <cell r="AQ189">
            <v>15</v>
          </cell>
          <cell r="AR189">
            <v>0</v>
          </cell>
          <cell r="AS189">
            <v>0</v>
          </cell>
          <cell r="AT189">
            <v>0</v>
          </cell>
          <cell r="AU189">
            <v>75</v>
          </cell>
          <cell r="AV189">
            <v>0</v>
          </cell>
          <cell r="AW189">
            <v>15</v>
          </cell>
          <cell r="AX189">
            <v>0</v>
          </cell>
          <cell r="AY189">
            <v>0</v>
          </cell>
          <cell r="AZ189">
            <v>0</v>
          </cell>
          <cell r="BA189">
            <v>0</v>
          </cell>
        </row>
        <row r="190">
          <cell r="A190">
            <v>47003</v>
          </cell>
          <cell r="B190" t="str">
            <v>Hilltop Health Care Center</v>
          </cell>
          <cell r="C190">
            <v>2021</v>
          </cell>
          <cell r="D190">
            <v>44105</v>
          </cell>
          <cell r="E190" t="str">
            <v>Beginning Beds</v>
          </cell>
          <cell r="F190">
            <v>0</v>
          </cell>
          <cell r="G190">
            <v>50</v>
          </cell>
          <cell r="H190">
            <v>50</v>
          </cell>
          <cell r="I190">
            <v>0</v>
          </cell>
          <cell r="J190">
            <v>0</v>
          </cell>
          <cell r="K190">
            <v>0</v>
          </cell>
          <cell r="L190">
            <v>0</v>
          </cell>
          <cell r="M190">
            <v>50</v>
          </cell>
          <cell r="N190">
            <v>50</v>
          </cell>
          <cell r="O190">
            <v>0</v>
          </cell>
          <cell r="P190">
            <v>0</v>
          </cell>
          <cell r="Q190">
            <v>0</v>
          </cell>
          <cell r="R190">
            <v>0</v>
          </cell>
          <cell r="S190">
            <v>0</v>
          </cell>
          <cell r="T190">
            <v>0</v>
          </cell>
          <cell r="U190">
            <v>0</v>
          </cell>
          <cell r="V190">
            <v>0</v>
          </cell>
          <cell r="W190">
            <v>0</v>
          </cell>
          <cell r="X190">
            <v>0</v>
          </cell>
          <cell r="Y190">
            <v>50</v>
          </cell>
          <cell r="Z190">
            <v>50</v>
          </cell>
          <cell r="AA190">
            <v>0</v>
          </cell>
          <cell r="AB190">
            <v>0</v>
          </cell>
          <cell r="AC190">
            <v>0</v>
          </cell>
          <cell r="AD190">
            <v>0</v>
          </cell>
          <cell r="AE190">
            <v>50</v>
          </cell>
          <cell r="AF190">
            <v>50</v>
          </cell>
          <cell r="AG190">
            <v>18250</v>
          </cell>
          <cell r="AH190">
            <v>0</v>
          </cell>
          <cell r="AI190">
            <v>50</v>
          </cell>
          <cell r="AJ190">
            <v>0</v>
          </cell>
          <cell r="AK190">
            <v>0</v>
          </cell>
          <cell r="AL190">
            <v>50</v>
          </cell>
          <cell r="AM190">
            <v>0</v>
          </cell>
          <cell r="AN190">
            <v>0</v>
          </cell>
          <cell r="AO190">
            <v>0</v>
          </cell>
          <cell r="AP190">
            <v>0</v>
          </cell>
          <cell r="AQ190">
            <v>0</v>
          </cell>
          <cell r="AR190">
            <v>0</v>
          </cell>
          <cell r="AS190">
            <v>0</v>
          </cell>
          <cell r="AT190">
            <v>0</v>
          </cell>
          <cell r="AU190">
            <v>50</v>
          </cell>
          <cell r="AV190">
            <v>0</v>
          </cell>
          <cell r="AW190">
            <v>0</v>
          </cell>
          <cell r="AX190">
            <v>0</v>
          </cell>
          <cell r="AY190">
            <v>0</v>
          </cell>
          <cell r="AZ190">
            <v>0</v>
          </cell>
          <cell r="BA190">
            <v>0</v>
          </cell>
        </row>
        <row r="191">
          <cell r="A191">
            <v>47005</v>
          </cell>
          <cell r="B191" t="str">
            <v>Lakeside Health Care Center</v>
          </cell>
          <cell r="C191">
            <v>2021</v>
          </cell>
          <cell r="D191">
            <v>44105</v>
          </cell>
          <cell r="E191" t="str">
            <v>Beginning Beds</v>
          </cell>
          <cell r="F191">
            <v>0</v>
          </cell>
          <cell r="G191">
            <v>58</v>
          </cell>
          <cell r="H191">
            <v>58</v>
          </cell>
          <cell r="I191">
            <v>0</v>
          </cell>
          <cell r="J191">
            <v>0</v>
          </cell>
          <cell r="K191">
            <v>0</v>
          </cell>
          <cell r="L191">
            <v>0</v>
          </cell>
          <cell r="M191">
            <v>58</v>
          </cell>
          <cell r="N191">
            <v>58</v>
          </cell>
          <cell r="O191">
            <v>0</v>
          </cell>
          <cell r="P191">
            <v>-4</v>
          </cell>
          <cell r="Q191">
            <v>-4</v>
          </cell>
          <cell r="R191">
            <v>0</v>
          </cell>
          <cell r="S191">
            <v>4</v>
          </cell>
          <cell r="T191">
            <v>4</v>
          </cell>
          <cell r="U191">
            <v>0</v>
          </cell>
          <cell r="V191">
            <v>0</v>
          </cell>
          <cell r="W191">
            <v>0</v>
          </cell>
          <cell r="X191">
            <v>0</v>
          </cell>
          <cell r="Y191">
            <v>54</v>
          </cell>
          <cell r="Z191">
            <v>54</v>
          </cell>
          <cell r="AA191">
            <v>0</v>
          </cell>
          <cell r="AB191">
            <v>4</v>
          </cell>
          <cell r="AC191">
            <v>4</v>
          </cell>
          <cell r="AD191">
            <v>0</v>
          </cell>
          <cell r="AE191">
            <v>58</v>
          </cell>
          <cell r="AF191">
            <v>58</v>
          </cell>
          <cell r="AG191">
            <v>20558</v>
          </cell>
          <cell r="AH191">
            <v>0</v>
          </cell>
          <cell r="AI191">
            <v>54</v>
          </cell>
          <cell r="AJ191">
            <v>0</v>
          </cell>
          <cell r="AK191">
            <v>0</v>
          </cell>
          <cell r="AL191">
            <v>54</v>
          </cell>
          <cell r="AM191">
            <v>0</v>
          </cell>
          <cell r="AN191">
            <v>0</v>
          </cell>
          <cell r="AO191">
            <v>0</v>
          </cell>
          <cell r="AP191">
            <v>4</v>
          </cell>
          <cell r="AQ191">
            <v>4</v>
          </cell>
          <cell r="AR191">
            <v>0</v>
          </cell>
          <cell r="AS191">
            <v>0</v>
          </cell>
          <cell r="AT191">
            <v>0</v>
          </cell>
          <cell r="AU191">
            <v>54</v>
          </cell>
          <cell r="AV191">
            <v>0</v>
          </cell>
          <cell r="AW191">
            <v>4</v>
          </cell>
          <cell r="AX191">
            <v>0</v>
          </cell>
          <cell r="AY191">
            <v>0</v>
          </cell>
          <cell r="AZ191">
            <v>0</v>
          </cell>
          <cell r="BA191">
            <v>0</v>
          </cell>
        </row>
        <row r="192">
          <cell r="A192">
            <v>48001</v>
          </cell>
          <cell r="B192" t="str">
            <v>Elim Home - Milaca</v>
          </cell>
          <cell r="C192">
            <v>2021</v>
          </cell>
          <cell r="D192">
            <v>44105</v>
          </cell>
          <cell r="E192" t="str">
            <v>Beginning Beds</v>
          </cell>
          <cell r="F192">
            <v>0</v>
          </cell>
          <cell r="G192">
            <v>70</v>
          </cell>
          <cell r="H192">
            <v>70</v>
          </cell>
          <cell r="I192">
            <v>0</v>
          </cell>
          <cell r="J192">
            <v>33</v>
          </cell>
          <cell r="K192">
            <v>33</v>
          </cell>
          <cell r="L192">
            <v>0</v>
          </cell>
          <cell r="M192">
            <v>103</v>
          </cell>
          <cell r="N192">
            <v>103</v>
          </cell>
          <cell r="O192">
            <v>0</v>
          </cell>
          <cell r="P192">
            <v>0</v>
          </cell>
          <cell r="Q192">
            <v>0</v>
          </cell>
          <cell r="R192">
            <v>0</v>
          </cell>
          <cell r="S192">
            <v>0</v>
          </cell>
          <cell r="T192">
            <v>0</v>
          </cell>
          <cell r="U192">
            <v>0</v>
          </cell>
          <cell r="V192">
            <v>0</v>
          </cell>
          <cell r="W192">
            <v>0</v>
          </cell>
          <cell r="X192">
            <v>0</v>
          </cell>
          <cell r="Y192">
            <v>70</v>
          </cell>
          <cell r="Z192">
            <v>70</v>
          </cell>
          <cell r="AA192">
            <v>0</v>
          </cell>
          <cell r="AB192">
            <v>33</v>
          </cell>
          <cell r="AC192">
            <v>33</v>
          </cell>
          <cell r="AD192">
            <v>0</v>
          </cell>
          <cell r="AE192">
            <v>103</v>
          </cell>
          <cell r="AF192">
            <v>103</v>
          </cell>
          <cell r="AG192">
            <v>25550</v>
          </cell>
          <cell r="AH192">
            <v>0</v>
          </cell>
          <cell r="AI192">
            <v>70</v>
          </cell>
          <cell r="AJ192">
            <v>0</v>
          </cell>
          <cell r="AK192">
            <v>0</v>
          </cell>
          <cell r="AL192">
            <v>70</v>
          </cell>
          <cell r="AM192">
            <v>0</v>
          </cell>
          <cell r="AN192">
            <v>0</v>
          </cell>
          <cell r="AO192">
            <v>0</v>
          </cell>
          <cell r="AP192">
            <v>33</v>
          </cell>
          <cell r="AQ192">
            <v>33</v>
          </cell>
          <cell r="AR192">
            <v>0</v>
          </cell>
          <cell r="AS192">
            <v>0</v>
          </cell>
          <cell r="AT192">
            <v>0</v>
          </cell>
          <cell r="AU192">
            <v>70</v>
          </cell>
          <cell r="AV192">
            <v>0</v>
          </cell>
          <cell r="AW192">
            <v>33</v>
          </cell>
          <cell r="AX192">
            <v>0</v>
          </cell>
          <cell r="AY192">
            <v>0</v>
          </cell>
          <cell r="AZ192">
            <v>0</v>
          </cell>
          <cell r="BA192">
            <v>0</v>
          </cell>
        </row>
        <row r="193">
          <cell r="A193">
            <v>48002</v>
          </cell>
          <cell r="B193" t="str">
            <v>Elim Home</v>
          </cell>
          <cell r="C193">
            <v>2021</v>
          </cell>
          <cell r="D193">
            <v>44105</v>
          </cell>
          <cell r="E193" t="str">
            <v>Beginning Beds</v>
          </cell>
          <cell r="F193">
            <v>0</v>
          </cell>
          <cell r="G193">
            <v>107</v>
          </cell>
          <cell r="H193">
            <v>107</v>
          </cell>
          <cell r="I193">
            <v>0</v>
          </cell>
          <cell r="J193">
            <v>19</v>
          </cell>
          <cell r="K193">
            <v>19</v>
          </cell>
          <cell r="L193">
            <v>0</v>
          </cell>
          <cell r="M193">
            <v>126</v>
          </cell>
          <cell r="N193">
            <v>126</v>
          </cell>
          <cell r="O193">
            <v>0</v>
          </cell>
          <cell r="P193">
            <v>0</v>
          </cell>
          <cell r="Q193">
            <v>0</v>
          </cell>
          <cell r="R193">
            <v>0</v>
          </cell>
          <cell r="S193">
            <v>0</v>
          </cell>
          <cell r="T193">
            <v>0</v>
          </cell>
          <cell r="U193">
            <v>0</v>
          </cell>
          <cell r="V193">
            <v>0</v>
          </cell>
          <cell r="W193">
            <v>0</v>
          </cell>
          <cell r="X193">
            <v>0</v>
          </cell>
          <cell r="Y193">
            <v>107</v>
          </cell>
          <cell r="Z193">
            <v>107</v>
          </cell>
          <cell r="AA193">
            <v>0</v>
          </cell>
          <cell r="AB193">
            <v>19</v>
          </cell>
          <cell r="AC193">
            <v>19</v>
          </cell>
          <cell r="AD193">
            <v>0</v>
          </cell>
          <cell r="AE193">
            <v>126</v>
          </cell>
          <cell r="AF193">
            <v>126</v>
          </cell>
          <cell r="AG193">
            <v>39055</v>
          </cell>
          <cell r="AH193">
            <v>0</v>
          </cell>
          <cell r="AI193">
            <v>105</v>
          </cell>
          <cell r="AJ193">
            <v>0</v>
          </cell>
          <cell r="AK193">
            <v>0</v>
          </cell>
          <cell r="AL193">
            <v>105</v>
          </cell>
          <cell r="AM193">
            <v>0</v>
          </cell>
          <cell r="AN193">
            <v>2</v>
          </cell>
          <cell r="AO193">
            <v>0</v>
          </cell>
          <cell r="AP193">
            <v>19</v>
          </cell>
          <cell r="AQ193">
            <v>19</v>
          </cell>
          <cell r="AR193">
            <v>0</v>
          </cell>
          <cell r="AS193">
            <v>0</v>
          </cell>
          <cell r="AT193">
            <v>0</v>
          </cell>
          <cell r="AU193">
            <v>107</v>
          </cell>
          <cell r="AV193">
            <v>0</v>
          </cell>
          <cell r="AW193">
            <v>19</v>
          </cell>
          <cell r="AX193">
            <v>0</v>
          </cell>
          <cell r="AY193">
            <v>0</v>
          </cell>
          <cell r="AZ193">
            <v>0</v>
          </cell>
          <cell r="BA193">
            <v>0</v>
          </cell>
          <cell r="BB193" t="str">
            <v>Been off for a very long time</v>
          </cell>
        </row>
        <row r="194">
          <cell r="A194">
            <v>48003</v>
          </cell>
          <cell r="B194" t="str">
            <v>Mille Lacs Health System</v>
          </cell>
          <cell r="C194">
            <v>2021</v>
          </cell>
          <cell r="D194">
            <v>44105</v>
          </cell>
          <cell r="E194" t="str">
            <v>Beginning Beds</v>
          </cell>
          <cell r="F194">
            <v>0</v>
          </cell>
          <cell r="G194">
            <v>57</v>
          </cell>
          <cell r="H194">
            <v>57</v>
          </cell>
          <cell r="I194">
            <v>0</v>
          </cell>
          <cell r="J194">
            <v>0</v>
          </cell>
          <cell r="K194">
            <v>0</v>
          </cell>
          <cell r="L194">
            <v>0</v>
          </cell>
          <cell r="M194">
            <v>57</v>
          </cell>
          <cell r="N194">
            <v>57</v>
          </cell>
          <cell r="O194">
            <v>0</v>
          </cell>
          <cell r="P194">
            <v>0</v>
          </cell>
          <cell r="Q194">
            <v>0</v>
          </cell>
          <cell r="R194">
            <v>0</v>
          </cell>
          <cell r="S194">
            <v>0</v>
          </cell>
          <cell r="T194">
            <v>0</v>
          </cell>
          <cell r="U194">
            <v>0</v>
          </cell>
          <cell r="V194">
            <v>0</v>
          </cell>
          <cell r="W194">
            <v>0</v>
          </cell>
          <cell r="X194">
            <v>0</v>
          </cell>
          <cell r="Y194">
            <v>57</v>
          </cell>
          <cell r="Z194">
            <v>57</v>
          </cell>
          <cell r="AA194">
            <v>0</v>
          </cell>
          <cell r="AB194">
            <v>0</v>
          </cell>
          <cell r="AC194">
            <v>0</v>
          </cell>
          <cell r="AD194">
            <v>0</v>
          </cell>
          <cell r="AE194">
            <v>57</v>
          </cell>
          <cell r="AF194">
            <v>57</v>
          </cell>
          <cell r="AG194">
            <v>20805</v>
          </cell>
          <cell r="AH194">
            <v>0</v>
          </cell>
          <cell r="AI194">
            <v>57</v>
          </cell>
          <cell r="AJ194">
            <v>0</v>
          </cell>
          <cell r="AK194">
            <v>0</v>
          </cell>
          <cell r="AL194">
            <v>57</v>
          </cell>
          <cell r="AM194">
            <v>0</v>
          </cell>
          <cell r="AN194">
            <v>0</v>
          </cell>
          <cell r="AO194">
            <v>0</v>
          </cell>
          <cell r="AP194">
            <v>0</v>
          </cell>
          <cell r="AQ194">
            <v>0</v>
          </cell>
          <cell r="AR194">
            <v>0</v>
          </cell>
          <cell r="AS194">
            <v>0</v>
          </cell>
          <cell r="AT194">
            <v>0</v>
          </cell>
          <cell r="AU194">
            <v>57</v>
          </cell>
          <cell r="AV194">
            <v>0</v>
          </cell>
          <cell r="AW194">
            <v>0</v>
          </cell>
          <cell r="AX194">
            <v>0</v>
          </cell>
          <cell r="AY194">
            <v>0</v>
          </cell>
          <cell r="AZ194">
            <v>0</v>
          </cell>
          <cell r="BA194">
            <v>0</v>
          </cell>
        </row>
        <row r="195">
          <cell r="A195">
            <v>49001</v>
          </cell>
          <cell r="B195" t="str">
            <v>Little Falls Care Center</v>
          </cell>
          <cell r="C195">
            <v>2021</v>
          </cell>
          <cell r="D195">
            <v>44105</v>
          </cell>
          <cell r="E195" t="str">
            <v>Beginning Beds</v>
          </cell>
          <cell r="F195">
            <v>0</v>
          </cell>
          <cell r="G195">
            <v>64</v>
          </cell>
          <cell r="H195">
            <v>64</v>
          </cell>
          <cell r="I195">
            <v>0</v>
          </cell>
          <cell r="J195">
            <v>0</v>
          </cell>
          <cell r="K195">
            <v>0</v>
          </cell>
          <cell r="L195">
            <v>0</v>
          </cell>
          <cell r="M195">
            <v>64</v>
          </cell>
          <cell r="N195">
            <v>64</v>
          </cell>
          <cell r="O195">
            <v>0</v>
          </cell>
          <cell r="P195">
            <v>0</v>
          </cell>
          <cell r="Q195">
            <v>0</v>
          </cell>
          <cell r="R195">
            <v>0</v>
          </cell>
          <cell r="S195">
            <v>0</v>
          </cell>
          <cell r="T195">
            <v>0</v>
          </cell>
          <cell r="U195">
            <v>0</v>
          </cell>
          <cell r="V195">
            <v>0</v>
          </cell>
          <cell r="W195">
            <v>0</v>
          </cell>
          <cell r="X195">
            <v>0</v>
          </cell>
          <cell r="Y195">
            <v>64</v>
          </cell>
          <cell r="Z195">
            <v>64</v>
          </cell>
          <cell r="AA195">
            <v>0</v>
          </cell>
          <cell r="AB195">
            <v>0</v>
          </cell>
          <cell r="AC195">
            <v>0</v>
          </cell>
          <cell r="AD195">
            <v>0</v>
          </cell>
          <cell r="AE195">
            <v>64</v>
          </cell>
          <cell r="AF195">
            <v>64</v>
          </cell>
          <cell r="AG195">
            <v>23360</v>
          </cell>
          <cell r="AH195">
            <v>0</v>
          </cell>
          <cell r="AI195">
            <v>64</v>
          </cell>
          <cell r="AJ195">
            <v>0</v>
          </cell>
          <cell r="AK195">
            <v>0</v>
          </cell>
          <cell r="AL195">
            <v>64</v>
          </cell>
          <cell r="AM195">
            <v>0</v>
          </cell>
          <cell r="AN195">
            <v>0</v>
          </cell>
          <cell r="AO195">
            <v>0</v>
          </cell>
          <cell r="AP195">
            <v>0</v>
          </cell>
          <cell r="AQ195">
            <v>0</v>
          </cell>
          <cell r="AR195">
            <v>0</v>
          </cell>
          <cell r="AS195">
            <v>0</v>
          </cell>
          <cell r="AT195">
            <v>0</v>
          </cell>
          <cell r="AU195">
            <v>64</v>
          </cell>
          <cell r="AV195">
            <v>0</v>
          </cell>
          <cell r="AW195">
            <v>0</v>
          </cell>
          <cell r="AX195">
            <v>0</v>
          </cell>
          <cell r="AY195">
            <v>0</v>
          </cell>
          <cell r="AZ195">
            <v>0</v>
          </cell>
          <cell r="BA195">
            <v>0</v>
          </cell>
        </row>
        <row r="196">
          <cell r="A196">
            <v>49002</v>
          </cell>
          <cell r="B196" t="str">
            <v>ST OTTOS CARE CENTER INC</v>
          </cell>
          <cell r="C196">
            <v>2021</v>
          </cell>
          <cell r="D196">
            <v>44105</v>
          </cell>
          <cell r="E196" t="str">
            <v>Beginning Beds</v>
          </cell>
          <cell r="F196">
            <v>0</v>
          </cell>
          <cell r="G196">
            <v>91</v>
          </cell>
          <cell r="H196">
            <v>91</v>
          </cell>
          <cell r="I196">
            <v>0</v>
          </cell>
          <cell r="J196">
            <v>0</v>
          </cell>
          <cell r="K196">
            <v>0</v>
          </cell>
          <cell r="L196">
            <v>0</v>
          </cell>
          <cell r="M196">
            <v>91</v>
          </cell>
          <cell r="N196">
            <v>91</v>
          </cell>
          <cell r="O196">
            <v>0</v>
          </cell>
          <cell r="P196">
            <v>0</v>
          </cell>
          <cell r="Q196">
            <v>0</v>
          </cell>
          <cell r="R196">
            <v>0</v>
          </cell>
          <cell r="S196">
            <v>0</v>
          </cell>
          <cell r="T196">
            <v>0</v>
          </cell>
          <cell r="U196">
            <v>0</v>
          </cell>
          <cell r="V196">
            <v>0</v>
          </cell>
          <cell r="W196">
            <v>0</v>
          </cell>
          <cell r="X196">
            <v>0</v>
          </cell>
          <cell r="Y196">
            <v>91</v>
          </cell>
          <cell r="Z196">
            <v>91</v>
          </cell>
          <cell r="AA196">
            <v>0</v>
          </cell>
          <cell r="AB196">
            <v>0</v>
          </cell>
          <cell r="AC196">
            <v>0</v>
          </cell>
          <cell r="AD196">
            <v>0</v>
          </cell>
          <cell r="AE196">
            <v>91</v>
          </cell>
          <cell r="AF196">
            <v>91</v>
          </cell>
          <cell r="AG196">
            <v>33215</v>
          </cell>
          <cell r="AH196">
            <v>0</v>
          </cell>
          <cell r="AI196">
            <v>91</v>
          </cell>
          <cell r="AJ196">
            <v>0</v>
          </cell>
          <cell r="AK196">
            <v>0</v>
          </cell>
          <cell r="AL196">
            <v>91</v>
          </cell>
          <cell r="AM196">
            <v>0</v>
          </cell>
          <cell r="AN196">
            <v>0</v>
          </cell>
          <cell r="AO196">
            <v>0</v>
          </cell>
          <cell r="AP196">
            <v>0</v>
          </cell>
          <cell r="AQ196">
            <v>0</v>
          </cell>
          <cell r="AR196">
            <v>0</v>
          </cell>
          <cell r="AS196">
            <v>0</v>
          </cell>
          <cell r="AT196">
            <v>0</v>
          </cell>
          <cell r="AU196">
            <v>91</v>
          </cell>
          <cell r="AV196">
            <v>0</v>
          </cell>
          <cell r="AW196">
            <v>0</v>
          </cell>
          <cell r="AX196">
            <v>0</v>
          </cell>
          <cell r="AY196">
            <v>0</v>
          </cell>
          <cell r="AZ196">
            <v>0</v>
          </cell>
          <cell r="BA196">
            <v>0</v>
          </cell>
        </row>
        <row r="197">
          <cell r="A197">
            <v>49003</v>
          </cell>
          <cell r="B197" t="str">
            <v>Pierz Villa Inc</v>
          </cell>
          <cell r="C197">
            <v>2021</v>
          </cell>
          <cell r="D197">
            <v>44105</v>
          </cell>
          <cell r="E197" t="str">
            <v>Beginning Beds</v>
          </cell>
          <cell r="F197">
            <v>0</v>
          </cell>
          <cell r="G197">
            <v>50</v>
          </cell>
          <cell r="H197">
            <v>50</v>
          </cell>
          <cell r="I197">
            <v>0</v>
          </cell>
          <cell r="J197">
            <v>0</v>
          </cell>
          <cell r="K197">
            <v>0</v>
          </cell>
          <cell r="L197">
            <v>0</v>
          </cell>
          <cell r="M197">
            <v>50</v>
          </cell>
          <cell r="N197">
            <v>50</v>
          </cell>
          <cell r="O197">
            <v>0</v>
          </cell>
          <cell r="P197">
            <v>0</v>
          </cell>
          <cell r="Q197">
            <v>0</v>
          </cell>
          <cell r="R197">
            <v>0</v>
          </cell>
          <cell r="S197">
            <v>0</v>
          </cell>
          <cell r="T197">
            <v>0</v>
          </cell>
          <cell r="U197">
            <v>0</v>
          </cell>
          <cell r="V197">
            <v>0</v>
          </cell>
          <cell r="W197">
            <v>0</v>
          </cell>
          <cell r="X197">
            <v>0</v>
          </cell>
          <cell r="Y197">
            <v>50</v>
          </cell>
          <cell r="Z197">
            <v>50</v>
          </cell>
          <cell r="AA197">
            <v>0</v>
          </cell>
          <cell r="AB197">
            <v>0</v>
          </cell>
          <cell r="AC197">
            <v>0</v>
          </cell>
          <cell r="AD197">
            <v>0</v>
          </cell>
          <cell r="AE197">
            <v>50</v>
          </cell>
          <cell r="AF197">
            <v>50</v>
          </cell>
          <cell r="AG197">
            <v>18250</v>
          </cell>
          <cell r="AH197">
            <v>0</v>
          </cell>
          <cell r="AI197">
            <v>50</v>
          </cell>
          <cell r="AJ197">
            <v>0</v>
          </cell>
          <cell r="AK197">
            <v>0</v>
          </cell>
          <cell r="AL197">
            <v>50</v>
          </cell>
          <cell r="AM197">
            <v>0</v>
          </cell>
          <cell r="AN197">
            <v>0</v>
          </cell>
          <cell r="AO197">
            <v>0</v>
          </cell>
          <cell r="AP197">
            <v>0</v>
          </cell>
          <cell r="AQ197">
            <v>0</v>
          </cell>
          <cell r="AR197">
            <v>0</v>
          </cell>
          <cell r="AS197">
            <v>0</v>
          </cell>
          <cell r="AT197">
            <v>0</v>
          </cell>
          <cell r="AU197">
            <v>50</v>
          </cell>
          <cell r="AV197">
            <v>0</v>
          </cell>
          <cell r="AW197">
            <v>0</v>
          </cell>
          <cell r="AX197">
            <v>0</v>
          </cell>
          <cell r="AY197">
            <v>0</v>
          </cell>
          <cell r="AZ197">
            <v>0</v>
          </cell>
          <cell r="BA197">
            <v>0</v>
          </cell>
        </row>
        <row r="198">
          <cell r="A198">
            <v>50001</v>
          </cell>
          <cell r="B198" t="str">
            <v>Sacred Heart Care Center Inc</v>
          </cell>
          <cell r="C198">
            <v>2021</v>
          </cell>
          <cell r="D198">
            <v>44105</v>
          </cell>
          <cell r="E198" t="str">
            <v>Beginning Beds</v>
          </cell>
          <cell r="F198">
            <v>0</v>
          </cell>
          <cell r="G198">
            <v>59</v>
          </cell>
          <cell r="H198">
            <v>59</v>
          </cell>
          <cell r="I198">
            <v>0</v>
          </cell>
          <cell r="J198">
            <v>0</v>
          </cell>
          <cell r="K198">
            <v>0</v>
          </cell>
          <cell r="L198">
            <v>0</v>
          </cell>
          <cell r="M198">
            <v>59</v>
          </cell>
          <cell r="N198">
            <v>59</v>
          </cell>
          <cell r="O198">
            <v>0</v>
          </cell>
          <cell r="P198">
            <v>0</v>
          </cell>
          <cell r="Q198">
            <v>0</v>
          </cell>
          <cell r="R198">
            <v>0</v>
          </cell>
          <cell r="S198">
            <v>0</v>
          </cell>
          <cell r="T198">
            <v>0</v>
          </cell>
          <cell r="U198">
            <v>0</v>
          </cell>
          <cell r="V198">
            <v>0</v>
          </cell>
          <cell r="W198">
            <v>0</v>
          </cell>
          <cell r="X198">
            <v>0</v>
          </cell>
          <cell r="Y198">
            <v>59</v>
          </cell>
          <cell r="Z198">
            <v>59</v>
          </cell>
          <cell r="AA198">
            <v>0</v>
          </cell>
          <cell r="AB198">
            <v>0</v>
          </cell>
          <cell r="AC198">
            <v>0</v>
          </cell>
          <cell r="AD198">
            <v>0</v>
          </cell>
          <cell r="AE198">
            <v>59</v>
          </cell>
          <cell r="AF198">
            <v>59</v>
          </cell>
          <cell r="AG198">
            <v>21535</v>
          </cell>
          <cell r="AH198">
            <v>0</v>
          </cell>
          <cell r="AI198">
            <v>59</v>
          </cell>
          <cell r="AJ198">
            <v>0</v>
          </cell>
          <cell r="AK198">
            <v>0</v>
          </cell>
          <cell r="AL198">
            <v>59</v>
          </cell>
          <cell r="AM198">
            <v>0</v>
          </cell>
          <cell r="AN198">
            <v>0</v>
          </cell>
          <cell r="AO198">
            <v>0</v>
          </cell>
          <cell r="AP198">
            <v>0</v>
          </cell>
          <cell r="AQ198">
            <v>0</v>
          </cell>
          <cell r="AR198">
            <v>0</v>
          </cell>
          <cell r="AS198">
            <v>0</v>
          </cell>
          <cell r="AT198">
            <v>0</v>
          </cell>
          <cell r="AU198">
            <v>59</v>
          </cell>
          <cell r="AV198">
            <v>0</v>
          </cell>
          <cell r="AW198">
            <v>0</v>
          </cell>
          <cell r="AX198">
            <v>0</v>
          </cell>
          <cell r="AY198">
            <v>0</v>
          </cell>
          <cell r="AZ198">
            <v>0</v>
          </cell>
          <cell r="BA198">
            <v>0</v>
          </cell>
        </row>
        <row r="199">
          <cell r="A199">
            <v>50002</v>
          </cell>
          <cell r="B199" t="str">
            <v>Adams Senior Living Solutions</v>
          </cell>
          <cell r="C199">
            <v>2021</v>
          </cell>
          <cell r="D199">
            <v>44105</v>
          </cell>
          <cell r="E199" t="str">
            <v>Beginning Beds</v>
          </cell>
          <cell r="F199">
            <v>0</v>
          </cell>
          <cell r="G199">
            <v>30</v>
          </cell>
          <cell r="H199">
            <v>30</v>
          </cell>
          <cell r="I199">
            <v>0</v>
          </cell>
          <cell r="J199">
            <v>16</v>
          </cell>
          <cell r="K199">
            <v>16</v>
          </cell>
          <cell r="L199">
            <v>0</v>
          </cell>
          <cell r="M199">
            <v>46</v>
          </cell>
          <cell r="N199">
            <v>46</v>
          </cell>
          <cell r="O199">
            <v>0</v>
          </cell>
          <cell r="P199">
            <v>-30</v>
          </cell>
          <cell r="Q199">
            <v>-30</v>
          </cell>
          <cell r="R199">
            <v>0</v>
          </cell>
          <cell r="S199">
            <v>-16</v>
          </cell>
          <cell r="T199">
            <v>-16</v>
          </cell>
          <cell r="U199">
            <v>0</v>
          </cell>
          <cell r="V199">
            <v>-46</v>
          </cell>
          <cell r="W199">
            <v>-46</v>
          </cell>
          <cell r="X199">
            <v>0</v>
          </cell>
          <cell r="Y199">
            <v>0</v>
          </cell>
          <cell r="Z199">
            <v>0</v>
          </cell>
          <cell r="AA199">
            <v>0</v>
          </cell>
          <cell r="AB199">
            <v>0</v>
          </cell>
          <cell r="AC199">
            <v>0</v>
          </cell>
          <cell r="AD199">
            <v>0</v>
          </cell>
          <cell r="AE199">
            <v>0</v>
          </cell>
          <cell r="AF199">
            <v>0</v>
          </cell>
          <cell r="AG199">
            <v>2610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row>
        <row r="200">
          <cell r="A200">
            <v>50003</v>
          </cell>
          <cell r="B200" t="str">
            <v>St Marks Lutheran Home</v>
          </cell>
          <cell r="C200">
            <v>2021</v>
          </cell>
          <cell r="D200">
            <v>44105</v>
          </cell>
          <cell r="E200" t="str">
            <v>Beginning Beds</v>
          </cell>
          <cell r="F200">
            <v>0</v>
          </cell>
          <cell r="G200">
            <v>57</v>
          </cell>
          <cell r="H200">
            <v>57</v>
          </cell>
          <cell r="I200">
            <v>0</v>
          </cell>
          <cell r="J200">
            <v>0</v>
          </cell>
          <cell r="K200">
            <v>0</v>
          </cell>
          <cell r="L200">
            <v>0</v>
          </cell>
          <cell r="M200">
            <v>57</v>
          </cell>
          <cell r="N200">
            <v>57</v>
          </cell>
          <cell r="O200">
            <v>0</v>
          </cell>
          <cell r="P200">
            <v>0</v>
          </cell>
          <cell r="Q200">
            <v>0</v>
          </cell>
          <cell r="R200">
            <v>0</v>
          </cell>
          <cell r="S200">
            <v>0</v>
          </cell>
          <cell r="T200">
            <v>0</v>
          </cell>
          <cell r="U200">
            <v>0</v>
          </cell>
          <cell r="V200">
            <v>0</v>
          </cell>
          <cell r="W200">
            <v>0</v>
          </cell>
          <cell r="X200">
            <v>0</v>
          </cell>
          <cell r="Y200">
            <v>57</v>
          </cell>
          <cell r="Z200">
            <v>57</v>
          </cell>
          <cell r="AA200">
            <v>0</v>
          </cell>
          <cell r="AB200">
            <v>0</v>
          </cell>
          <cell r="AC200">
            <v>0</v>
          </cell>
          <cell r="AD200">
            <v>0</v>
          </cell>
          <cell r="AE200">
            <v>57</v>
          </cell>
          <cell r="AF200">
            <v>57</v>
          </cell>
          <cell r="AG200">
            <v>20805</v>
          </cell>
          <cell r="AH200">
            <v>0</v>
          </cell>
          <cell r="AI200">
            <v>57</v>
          </cell>
          <cell r="AJ200">
            <v>0</v>
          </cell>
          <cell r="AK200">
            <v>0</v>
          </cell>
          <cell r="AL200">
            <v>57</v>
          </cell>
          <cell r="AM200">
            <v>0</v>
          </cell>
          <cell r="AN200">
            <v>0</v>
          </cell>
          <cell r="AO200">
            <v>0</v>
          </cell>
          <cell r="AP200">
            <v>0</v>
          </cell>
          <cell r="AQ200">
            <v>0</v>
          </cell>
          <cell r="AR200">
            <v>0</v>
          </cell>
          <cell r="AS200">
            <v>0</v>
          </cell>
          <cell r="AT200">
            <v>0</v>
          </cell>
          <cell r="AU200">
            <v>57</v>
          </cell>
          <cell r="AV200">
            <v>0</v>
          </cell>
          <cell r="AW200">
            <v>0</v>
          </cell>
          <cell r="AX200">
            <v>0</v>
          </cell>
          <cell r="AY200">
            <v>0</v>
          </cell>
          <cell r="AZ200">
            <v>0</v>
          </cell>
          <cell r="BA200">
            <v>0</v>
          </cell>
        </row>
        <row r="201">
          <cell r="A201">
            <v>50005</v>
          </cell>
          <cell r="B201" t="str">
            <v>Meadow Manor</v>
          </cell>
          <cell r="C201">
            <v>2021</v>
          </cell>
          <cell r="D201">
            <v>44105</v>
          </cell>
          <cell r="E201" t="str">
            <v>Beginning Beds</v>
          </cell>
          <cell r="F201">
            <v>0</v>
          </cell>
          <cell r="G201">
            <v>26</v>
          </cell>
          <cell r="H201">
            <v>26</v>
          </cell>
          <cell r="I201">
            <v>0</v>
          </cell>
          <cell r="J201">
            <v>12</v>
          </cell>
          <cell r="K201">
            <v>12</v>
          </cell>
          <cell r="L201">
            <v>0</v>
          </cell>
          <cell r="M201">
            <v>38</v>
          </cell>
          <cell r="N201">
            <v>38</v>
          </cell>
          <cell r="O201">
            <v>0</v>
          </cell>
          <cell r="P201">
            <v>0</v>
          </cell>
          <cell r="Q201">
            <v>0</v>
          </cell>
          <cell r="R201">
            <v>0</v>
          </cell>
          <cell r="S201">
            <v>0</v>
          </cell>
          <cell r="T201">
            <v>0</v>
          </cell>
          <cell r="U201">
            <v>0</v>
          </cell>
          <cell r="V201">
            <v>0</v>
          </cell>
          <cell r="W201">
            <v>0</v>
          </cell>
          <cell r="X201">
            <v>0</v>
          </cell>
          <cell r="Y201">
            <v>26</v>
          </cell>
          <cell r="Z201">
            <v>26</v>
          </cell>
          <cell r="AA201">
            <v>0</v>
          </cell>
          <cell r="AB201">
            <v>12</v>
          </cell>
          <cell r="AC201">
            <v>12</v>
          </cell>
          <cell r="AD201">
            <v>0</v>
          </cell>
          <cell r="AE201">
            <v>38</v>
          </cell>
          <cell r="AF201">
            <v>38</v>
          </cell>
          <cell r="AG201">
            <v>9490</v>
          </cell>
          <cell r="AH201">
            <v>0</v>
          </cell>
          <cell r="AI201">
            <v>26</v>
          </cell>
          <cell r="AJ201">
            <v>0</v>
          </cell>
          <cell r="AK201">
            <v>0</v>
          </cell>
          <cell r="AL201">
            <v>26</v>
          </cell>
          <cell r="AM201">
            <v>0</v>
          </cell>
          <cell r="AN201">
            <v>0</v>
          </cell>
          <cell r="AO201">
            <v>0</v>
          </cell>
          <cell r="AP201">
            <v>12</v>
          </cell>
          <cell r="AQ201">
            <v>12</v>
          </cell>
          <cell r="AR201">
            <v>0</v>
          </cell>
          <cell r="AS201">
            <v>0</v>
          </cell>
          <cell r="AT201">
            <v>0</v>
          </cell>
          <cell r="AU201">
            <v>26</v>
          </cell>
          <cell r="AV201">
            <v>0</v>
          </cell>
          <cell r="AW201">
            <v>12</v>
          </cell>
          <cell r="AX201">
            <v>0</v>
          </cell>
          <cell r="AY201">
            <v>0</v>
          </cell>
          <cell r="AZ201">
            <v>0</v>
          </cell>
          <cell r="BA201">
            <v>0</v>
          </cell>
        </row>
        <row r="202">
          <cell r="A202">
            <v>50006</v>
          </cell>
          <cell r="B202" t="str">
            <v>Good Sam Society Comforcare</v>
          </cell>
          <cell r="C202">
            <v>2021</v>
          </cell>
          <cell r="D202">
            <v>44105</v>
          </cell>
          <cell r="E202" t="str">
            <v>Beginning Beds</v>
          </cell>
          <cell r="F202">
            <v>0</v>
          </cell>
          <cell r="G202">
            <v>45</v>
          </cell>
          <cell r="H202">
            <v>45</v>
          </cell>
          <cell r="I202">
            <v>0</v>
          </cell>
          <cell r="J202">
            <v>0</v>
          </cell>
          <cell r="K202">
            <v>0</v>
          </cell>
          <cell r="L202">
            <v>0</v>
          </cell>
          <cell r="M202">
            <v>45</v>
          </cell>
          <cell r="N202">
            <v>45</v>
          </cell>
          <cell r="O202">
            <v>0</v>
          </cell>
          <cell r="P202">
            <v>0</v>
          </cell>
          <cell r="Q202">
            <v>0</v>
          </cell>
          <cell r="R202">
            <v>0</v>
          </cell>
          <cell r="S202">
            <v>0</v>
          </cell>
          <cell r="T202">
            <v>0</v>
          </cell>
          <cell r="U202">
            <v>0</v>
          </cell>
          <cell r="V202">
            <v>0</v>
          </cell>
          <cell r="W202">
            <v>0</v>
          </cell>
          <cell r="X202">
            <v>0</v>
          </cell>
          <cell r="Y202">
            <v>45</v>
          </cell>
          <cell r="Z202">
            <v>45</v>
          </cell>
          <cell r="AA202">
            <v>0</v>
          </cell>
          <cell r="AB202">
            <v>0</v>
          </cell>
          <cell r="AC202">
            <v>0</v>
          </cell>
          <cell r="AD202">
            <v>0</v>
          </cell>
          <cell r="AE202">
            <v>45</v>
          </cell>
          <cell r="AF202">
            <v>45</v>
          </cell>
          <cell r="AG202">
            <v>16425</v>
          </cell>
          <cell r="AH202">
            <v>0</v>
          </cell>
          <cell r="AI202">
            <v>45</v>
          </cell>
          <cell r="AJ202">
            <v>0</v>
          </cell>
          <cell r="AK202">
            <v>0</v>
          </cell>
          <cell r="AL202">
            <v>45</v>
          </cell>
          <cell r="AM202">
            <v>0</v>
          </cell>
          <cell r="AN202">
            <v>0</v>
          </cell>
          <cell r="AO202">
            <v>0</v>
          </cell>
          <cell r="AP202">
            <v>0</v>
          </cell>
          <cell r="AQ202">
            <v>0</v>
          </cell>
          <cell r="AR202">
            <v>0</v>
          </cell>
          <cell r="AS202">
            <v>0</v>
          </cell>
          <cell r="AT202">
            <v>0</v>
          </cell>
          <cell r="AU202">
            <v>45</v>
          </cell>
          <cell r="AV202">
            <v>0</v>
          </cell>
          <cell r="AW202">
            <v>0</v>
          </cell>
          <cell r="AX202">
            <v>0</v>
          </cell>
          <cell r="AY202">
            <v>0</v>
          </cell>
          <cell r="AZ202">
            <v>0</v>
          </cell>
          <cell r="BA202">
            <v>0</v>
          </cell>
        </row>
        <row r="203">
          <cell r="A203">
            <v>51002</v>
          </cell>
          <cell r="B203" t="str">
            <v>Maple Lawn Nursing Home</v>
          </cell>
          <cell r="C203">
            <v>2021</v>
          </cell>
          <cell r="D203">
            <v>44105</v>
          </cell>
          <cell r="E203" t="str">
            <v>Beginning Beds</v>
          </cell>
          <cell r="F203">
            <v>0</v>
          </cell>
          <cell r="G203">
            <v>54</v>
          </cell>
          <cell r="H203">
            <v>54</v>
          </cell>
          <cell r="I203">
            <v>0</v>
          </cell>
          <cell r="J203">
            <v>0</v>
          </cell>
          <cell r="K203">
            <v>0</v>
          </cell>
          <cell r="L203">
            <v>0</v>
          </cell>
          <cell r="M203">
            <v>54</v>
          </cell>
          <cell r="N203">
            <v>54</v>
          </cell>
          <cell r="O203">
            <v>0</v>
          </cell>
          <cell r="P203">
            <v>0</v>
          </cell>
          <cell r="Q203">
            <v>0</v>
          </cell>
          <cell r="R203">
            <v>0</v>
          </cell>
          <cell r="S203">
            <v>0</v>
          </cell>
          <cell r="T203">
            <v>0</v>
          </cell>
          <cell r="U203">
            <v>0</v>
          </cell>
          <cell r="V203">
            <v>0</v>
          </cell>
          <cell r="W203">
            <v>0</v>
          </cell>
          <cell r="X203">
            <v>0</v>
          </cell>
          <cell r="Y203">
            <v>54</v>
          </cell>
          <cell r="Z203">
            <v>54</v>
          </cell>
          <cell r="AA203">
            <v>0</v>
          </cell>
          <cell r="AB203">
            <v>0</v>
          </cell>
          <cell r="AC203">
            <v>0</v>
          </cell>
          <cell r="AD203">
            <v>0</v>
          </cell>
          <cell r="AE203">
            <v>54</v>
          </cell>
          <cell r="AF203">
            <v>54</v>
          </cell>
          <cell r="AG203">
            <v>19710</v>
          </cell>
          <cell r="AH203">
            <v>0</v>
          </cell>
          <cell r="AI203">
            <v>54</v>
          </cell>
          <cell r="AJ203">
            <v>0</v>
          </cell>
          <cell r="AK203">
            <v>0</v>
          </cell>
          <cell r="AL203">
            <v>54</v>
          </cell>
          <cell r="AM203">
            <v>0</v>
          </cell>
          <cell r="AN203">
            <v>0</v>
          </cell>
          <cell r="AO203">
            <v>0</v>
          </cell>
          <cell r="AP203">
            <v>0</v>
          </cell>
          <cell r="AQ203">
            <v>0</v>
          </cell>
          <cell r="AR203">
            <v>0</v>
          </cell>
          <cell r="AS203">
            <v>0</v>
          </cell>
          <cell r="AT203">
            <v>0</v>
          </cell>
          <cell r="AU203">
            <v>54</v>
          </cell>
          <cell r="AV203">
            <v>0</v>
          </cell>
          <cell r="AW203">
            <v>0</v>
          </cell>
          <cell r="AX203">
            <v>0</v>
          </cell>
          <cell r="AY203">
            <v>0</v>
          </cell>
          <cell r="AZ203">
            <v>0</v>
          </cell>
          <cell r="BA203">
            <v>0</v>
          </cell>
        </row>
        <row r="204">
          <cell r="A204">
            <v>52003</v>
          </cell>
          <cell r="B204" t="str">
            <v>Benedictine Living Community</v>
          </cell>
          <cell r="C204">
            <v>2021</v>
          </cell>
          <cell r="D204">
            <v>44105</v>
          </cell>
          <cell r="E204" t="str">
            <v>Beginning Beds</v>
          </cell>
          <cell r="F204">
            <v>0</v>
          </cell>
          <cell r="G204">
            <v>79</v>
          </cell>
          <cell r="H204">
            <v>79</v>
          </cell>
          <cell r="I204">
            <v>0</v>
          </cell>
          <cell r="J204">
            <v>0</v>
          </cell>
          <cell r="K204">
            <v>0</v>
          </cell>
          <cell r="L204">
            <v>0</v>
          </cell>
          <cell r="M204">
            <v>79</v>
          </cell>
          <cell r="N204">
            <v>79</v>
          </cell>
          <cell r="O204">
            <v>0</v>
          </cell>
          <cell r="P204">
            <v>0</v>
          </cell>
          <cell r="Q204">
            <v>0</v>
          </cell>
          <cell r="R204">
            <v>0</v>
          </cell>
          <cell r="S204">
            <v>0</v>
          </cell>
          <cell r="T204">
            <v>0</v>
          </cell>
          <cell r="U204">
            <v>0</v>
          </cell>
          <cell r="V204">
            <v>0</v>
          </cell>
          <cell r="W204">
            <v>0</v>
          </cell>
          <cell r="X204">
            <v>0</v>
          </cell>
          <cell r="Y204">
            <v>79</v>
          </cell>
          <cell r="Z204">
            <v>79</v>
          </cell>
          <cell r="AA204">
            <v>0</v>
          </cell>
          <cell r="AB204">
            <v>0</v>
          </cell>
          <cell r="AC204">
            <v>0</v>
          </cell>
          <cell r="AD204">
            <v>0</v>
          </cell>
          <cell r="AE204">
            <v>79</v>
          </cell>
          <cell r="AF204">
            <v>79</v>
          </cell>
          <cell r="AG204">
            <v>28835</v>
          </cell>
          <cell r="AH204">
            <v>0</v>
          </cell>
          <cell r="AI204">
            <v>79</v>
          </cell>
          <cell r="AJ204">
            <v>0</v>
          </cell>
          <cell r="AK204">
            <v>0</v>
          </cell>
          <cell r="AL204">
            <v>79</v>
          </cell>
          <cell r="AM204">
            <v>0</v>
          </cell>
          <cell r="AN204">
            <v>0</v>
          </cell>
          <cell r="AO204">
            <v>0</v>
          </cell>
          <cell r="AP204">
            <v>0</v>
          </cell>
          <cell r="AQ204">
            <v>0</v>
          </cell>
          <cell r="AR204">
            <v>0</v>
          </cell>
          <cell r="AS204">
            <v>0</v>
          </cell>
          <cell r="AT204">
            <v>0</v>
          </cell>
          <cell r="AU204">
            <v>79</v>
          </cell>
          <cell r="AV204">
            <v>0</v>
          </cell>
          <cell r="AW204">
            <v>0</v>
          </cell>
          <cell r="AX204">
            <v>0</v>
          </cell>
          <cell r="AY204">
            <v>0</v>
          </cell>
          <cell r="AZ204">
            <v>0</v>
          </cell>
          <cell r="BA204">
            <v>0</v>
          </cell>
        </row>
        <row r="205">
          <cell r="A205">
            <v>53002</v>
          </cell>
          <cell r="B205" t="str">
            <v>Crossroads Care Center</v>
          </cell>
          <cell r="C205">
            <v>2021</v>
          </cell>
          <cell r="D205">
            <v>44105</v>
          </cell>
          <cell r="E205" t="str">
            <v>Beginning Beds</v>
          </cell>
          <cell r="F205">
            <v>0</v>
          </cell>
          <cell r="G205">
            <v>50</v>
          </cell>
          <cell r="H205">
            <v>50</v>
          </cell>
          <cell r="I205">
            <v>0</v>
          </cell>
          <cell r="J205">
            <v>2</v>
          </cell>
          <cell r="K205">
            <v>2</v>
          </cell>
          <cell r="L205">
            <v>0</v>
          </cell>
          <cell r="M205">
            <v>52</v>
          </cell>
          <cell r="N205">
            <v>52</v>
          </cell>
          <cell r="O205">
            <v>0</v>
          </cell>
          <cell r="P205">
            <v>2</v>
          </cell>
          <cell r="Q205">
            <v>2</v>
          </cell>
          <cell r="R205">
            <v>0</v>
          </cell>
          <cell r="S205">
            <v>-2</v>
          </cell>
          <cell r="T205">
            <v>-2</v>
          </cell>
          <cell r="U205">
            <v>0</v>
          </cell>
          <cell r="V205">
            <v>0</v>
          </cell>
          <cell r="W205">
            <v>0</v>
          </cell>
          <cell r="X205">
            <v>0</v>
          </cell>
          <cell r="Y205">
            <v>52</v>
          </cell>
          <cell r="Z205">
            <v>52</v>
          </cell>
          <cell r="AA205">
            <v>0</v>
          </cell>
          <cell r="AB205">
            <v>0</v>
          </cell>
          <cell r="AC205">
            <v>0</v>
          </cell>
          <cell r="AD205">
            <v>0</v>
          </cell>
          <cell r="AE205">
            <v>52</v>
          </cell>
          <cell r="AF205">
            <v>52</v>
          </cell>
          <cell r="AG205">
            <v>18556</v>
          </cell>
          <cell r="AH205">
            <v>0</v>
          </cell>
          <cell r="AI205">
            <v>50</v>
          </cell>
          <cell r="AJ205">
            <v>0</v>
          </cell>
          <cell r="AK205">
            <v>0</v>
          </cell>
          <cell r="AL205">
            <v>50</v>
          </cell>
          <cell r="AM205">
            <v>0</v>
          </cell>
          <cell r="AN205">
            <v>2</v>
          </cell>
          <cell r="AO205">
            <v>0</v>
          </cell>
          <cell r="AP205">
            <v>0</v>
          </cell>
          <cell r="AQ205">
            <v>0</v>
          </cell>
          <cell r="AR205">
            <v>0</v>
          </cell>
          <cell r="AS205">
            <v>0</v>
          </cell>
          <cell r="AT205">
            <v>0</v>
          </cell>
          <cell r="AU205">
            <v>52</v>
          </cell>
          <cell r="AV205">
            <v>0</v>
          </cell>
          <cell r="AW205">
            <v>0</v>
          </cell>
          <cell r="AX205">
            <v>0</v>
          </cell>
          <cell r="AY205">
            <v>0</v>
          </cell>
          <cell r="AZ205">
            <v>0</v>
          </cell>
          <cell r="BA205">
            <v>0</v>
          </cell>
          <cell r="BB205" t="str">
            <v>Not showing on MDH</v>
          </cell>
        </row>
        <row r="206">
          <cell r="A206">
            <v>53004</v>
          </cell>
          <cell r="B206" t="str">
            <v>South Shore Care Center</v>
          </cell>
          <cell r="C206">
            <v>2021</v>
          </cell>
          <cell r="D206">
            <v>44105</v>
          </cell>
          <cell r="E206" t="str">
            <v>Beginning Beds</v>
          </cell>
          <cell r="F206">
            <v>0</v>
          </cell>
          <cell r="G206">
            <v>54</v>
          </cell>
          <cell r="H206">
            <v>54</v>
          </cell>
          <cell r="I206">
            <v>0</v>
          </cell>
          <cell r="J206">
            <v>15</v>
          </cell>
          <cell r="K206">
            <v>15</v>
          </cell>
          <cell r="L206">
            <v>0</v>
          </cell>
          <cell r="M206">
            <v>69</v>
          </cell>
          <cell r="N206">
            <v>69</v>
          </cell>
          <cell r="O206">
            <v>0</v>
          </cell>
          <cell r="P206">
            <v>5</v>
          </cell>
          <cell r="Q206">
            <v>5</v>
          </cell>
          <cell r="R206">
            <v>0</v>
          </cell>
          <cell r="S206">
            <v>-5</v>
          </cell>
          <cell r="T206">
            <v>-5</v>
          </cell>
          <cell r="U206">
            <v>0</v>
          </cell>
          <cell r="V206">
            <v>0</v>
          </cell>
          <cell r="W206">
            <v>0</v>
          </cell>
          <cell r="X206">
            <v>0</v>
          </cell>
          <cell r="Y206">
            <v>59</v>
          </cell>
          <cell r="Z206">
            <v>59</v>
          </cell>
          <cell r="AA206">
            <v>0</v>
          </cell>
          <cell r="AB206">
            <v>10</v>
          </cell>
          <cell r="AC206">
            <v>10</v>
          </cell>
          <cell r="AD206">
            <v>0</v>
          </cell>
          <cell r="AE206">
            <v>69</v>
          </cell>
          <cell r="AF206">
            <v>69</v>
          </cell>
          <cell r="AG206">
            <v>20475</v>
          </cell>
          <cell r="AH206">
            <v>0</v>
          </cell>
          <cell r="AI206">
            <v>54</v>
          </cell>
          <cell r="AJ206">
            <v>0</v>
          </cell>
          <cell r="AK206">
            <v>0</v>
          </cell>
          <cell r="AL206">
            <v>54</v>
          </cell>
          <cell r="AM206">
            <v>0</v>
          </cell>
          <cell r="AN206">
            <v>5</v>
          </cell>
          <cell r="AO206">
            <v>0</v>
          </cell>
          <cell r="AP206">
            <v>10</v>
          </cell>
          <cell r="AQ206">
            <v>10</v>
          </cell>
          <cell r="AR206">
            <v>0</v>
          </cell>
          <cell r="AS206">
            <v>0</v>
          </cell>
          <cell r="AT206">
            <v>0</v>
          </cell>
          <cell r="AU206">
            <v>59</v>
          </cell>
          <cell r="AV206">
            <v>0</v>
          </cell>
          <cell r="AW206">
            <v>10</v>
          </cell>
          <cell r="AX206">
            <v>0</v>
          </cell>
          <cell r="AY206">
            <v>0</v>
          </cell>
          <cell r="AZ206">
            <v>0</v>
          </cell>
          <cell r="BA206">
            <v>0</v>
          </cell>
          <cell r="BB206" t="str">
            <v>Not showing on MDH</v>
          </cell>
        </row>
        <row r="207">
          <cell r="A207">
            <v>53005</v>
          </cell>
          <cell r="B207" t="str">
            <v>Parkview Manor Nursing Home</v>
          </cell>
          <cell r="C207">
            <v>2021</v>
          </cell>
          <cell r="D207">
            <v>44105</v>
          </cell>
          <cell r="E207" t="str">
            <v>Beginning Beds</v>
          </cell>
          <cell r="F207">
            <v>0</v>
          </cell>
          <cell r="G207">
            <v>37</v>
          </cell>
          <cell r="H207">
            <v>37</v>
          </cell>
          <cell r="I207">
            <v>0</v>
          </cell>
          <cell r="J207">
            <v>8</v>
          </cell>
          <cell r="K207">
            <v>8</v>
          </cell>
          <cell r="L207">
            <v>0</v>
          </cell>
          <cell r="M207">
            <v>45</v>
          </cell>
          <cell r="N207">
            <v>45</v>
          </cell>
          <cell r="O207">
            <v>0</v>
          </cell>
          <cell r="P207">
            <v>0</v>
          </cell>
          <cell r="Q207">
            <v>0</v>
          </cell>
          <cell r="R207">
            <v>0</v>
          </cell>
          <cell r="S207">
            <v>0</v>
          </cell>
          <cell r="T207">
            <v>0</v>
          </cell>
          <cell r="U207">
            <v>0</v>
          </cell>
          <cell r="V207">
            <v>0</v>
          </cell>
          <cell r="W207">
            <v>0</v>
          </cell>
          <cell r="X207">
            <v>0</v>
          </cell>
          <cell r="Y207">
            <v>37</v>
          </cell>
          <cell r="Z207">
            <v>37</v>
          </cell>
          <cell r="AA207">
            <v>0</v>
          </cell>
          <cell r="AB207">
            <v>8</v>
          </cell>
          <cell r="AC207">
            <v>8</v>
          </cell>
          <cell r="AD207">
            <v>0</v>
          </cell>
          <cell r="AE207">
            <v>45</v>
          </cell>
          <cell r="AF207">
            <v>45</v>
          </cell>
          <cell r="AG207">
            <v>13505</v>
          </cell>
          <cell r="AH207">
            <v>0</v>
          </cell>
          <cell r="AI207">
            <v>37</v>
          </cell>
          <cell r="AJ207">
            <v>0</v>
          </cell>
          <cell r="AK207">
            <v>0</v>
          </cell>
          <cell r="AL207">
            <v>37</v>
          </cell>
          <cell r="AM207">
            <v>0</v>
          </cell>
          <cell r="AN207">
            <v>0</v>
          </cell>
          <cell r="AO207">
            <v>0</v>
          </cell>
          <cell r="AP207">
            <v>8</v>
          </cell>
          <cell r="AQ207">
            <v>8</v>
          </cell>
          <cell r="AR207">
            <v>0</v>
          </cell>
          <cell r="AS207">
            <v>0</v>
          </cell>
          <cell r="AT207">
            <v>0</v>
          </cell>
          <cell r="AU207">
            <v>37</v>
          </cell>
          <cell r="AV207">
            <v>0</v>
          </cell>
          <cell r="AW207">
            <v>8</v>
          </cell>
          <cell r="AX207">
            <v>0</v>
          </cell>
          <cell r="AY207">
            <v>0</v>
          </cell>
          <cell r="AZ207">
            <v>0</v>
          </cell>
          <cell r="BA207">
            <v>0</v>
          </cell>
        </row>
        <row r="208">
          <cell r="A208">
            <v>54002</v>
          </cell>
          <cell r="B208" t="str">
            <v>Halstad Living Center</v>
          </cell>
          <cell r="C208">
            <v>2021</v>
          </cell>
          <cell r="D208">
            <v>44105</v>
          </cell>
          <cell r="E208" t="str">
            <v>Beginning Beds</v>
          </cell>
          <cell r="F208">
            <v>0</v>
          </cell>
          <cell r="G208">
            <v>44</v>
          </cell>
          <cell r="H208">
            <v>44</v>
          </cell>
          <cell r="I208">
            <v>0</v>
          </cell>
          <cell r="J208">
            <v>0</v>
          </cell>
          <cell r="K208">
            <v>0</v>
          </cell>
          <cell r="L208">
            <v>0</v>
          </cell>
          <cell r="M208">
            <v>44</v>
          </cell>
          <cell r="N208">
            <v>44</v>
          </cell>
          <cell r="O208">
            <v>0</v>
          </cell>
          <cell r="P208">
            <v>0</v>
          </cell>
          <cell r="Q208">
            <v>0</v>
          </cell>
          <cell r="R208">
            <v>0</v>
          </cell>
          <cell r="S208">
            <v>0</v>
          </cell>
          <cell r="T208">
            <v>0</v>
          </cell>
          <cell r="U208">
            <v>0</v>
          </cell>
          <cell r="V208">
            <v>0</v>
          </cell>
          <cell r="W208">
            <v>0</v>
          </cell>
          <cell r="X208">
            <v>0</v>
          </cell>
          <cell r="Y208">
            <v>44</v>
          </cell>
          <cell r="Z208">
            <v>44</v>
          </cell>
          <cell r="AA208">
            <v>0</v>
          </cell>
          <cell r="AB208">
            <v>0</v>
          </cell>
          <cell r="AC208">
            <v>0</v>
          </cell>
          <cell r="AD208">
            <v>0</v>
          </cell>
          <cell r="AE208">
            <v>44</v>
          </cell>
          <cell r="AF208">
            <v>44</v>
          </cell>
          <cell r="AG208">
            <v>16060</v>
          </cell>
          <cell r="AH208">
            <v>0</v>
          </cell>
          <cell r="AI208">
            <v>44</v>
          </cell>
          <cell r="AJ208">
            <v>0</v>
          </cell>
          <cell r="AK208">
            <v>0</v>
          </cell>
          <cell r="AL208">
            <v>44</v>
          </cell>
          <cell r="AM208">
            <v>0</v>
          </cell>
          <cell r="AN208">
            <v>0</v>
          </cell>
          <cell r="AO208">
            <v>0</v>
          </cell>
          <cell r="AP208">
            <v>0</v>
          </cell>
          <cell r="AQ208">
            <v>0</v>
          </cell>
          <cell r="AR208">
            <v>0</v>
          </cell>
          <cell r="AS208">
            <v>0</v>
          </cell>
          <cell r="AT208">
            <v>0</v>
          </cell>
          <cell r="AU208">
            <v>44</v>
          </cell>
          <cell r="AV208">
            <v>0</v>
          </cell>
          <cell r="AW208">
            <v>0</v>
          </cell>
          <cell r="AX208">
            <v>0</v>
          </cell>
          <cell r="AY208">
            <v>0</v>
          </cell>
          <cell r="AZ208">
            <v>0</v>
          </cell>
          <cell r="BA208">
            <v>0</v>
          </cell>
        </row>
        <row r="209">
          <cell r="A209">
            <v>54003</v>
          </cell>
          <cell r="B209" t="str">
            <v>Benedictine Care Community</v>
          </cell>
          <cell r="C209">
            <v>2021</v>
          </cell>
          <cell r="D209">
            <v>44105</v>
          </cell>
          <cell r="E209" t="str">
            <v>Beginning Beds</v>
          </cell>
          <cell r="F209">
            <v>0</v>
          </cell>
          <cell r="G209">
            <v>49</v>
          </cell>
          <cell r="H209">
            <v>49</v>
          </cell>
          <cell r="I209">
            <v>0</v>
          </cell>
          <cell r="J209">
            <v>0</v>
          </cell>
          <cell r="K209">
            <v>0</v>
          </cell>
          <cell r="L209">
            <v>0</v>
          </cell>
          <cell r="M209">
            <v>49</v>
          </cell>
          <cell r="N209">
            <v>49</v>
          </cell>
          <cell r="O209">
            <v>0</v>
          </cell>
          <cell r="P209">
            <v>0</v>
          </cell>
          <cell r="Q209">
            <v>0</v>
          </cell>
          <cell r="R209">
            <v>0</v>
          </cell>
          <cell r="S209">
            <v>0</v>
          </cell>
          <cell r="T209">
            <v>0</v>
          </cell>
          <cell r="U209">
            <v>0</v>
          </cell>
          <cell r="V209">
            <v>0</v>
          </cell>
          <cell r="W209">
            <v>0</v>
          </cell>
          <cell r="X209">
            <v>0</v>
          </cell>
          <cell r="Y209">
            <v>49</v>
          </cell>
          <cell r="Z209">
            <v>49</v>
          </cell>
          <cell r="AA209">
            <v>0</v>
          </cell>
          <cell r="AB209">
            <v>0</v>
          </cell>
          <cell r="AC209">
            <v>0</v>
          </cell>
          <cell r="AD209">
            <v>0</v>
          </cell>
          <cell r="AE209">
            <v>49</v>
          </cell>
          <cell r="AF209">
            <v>49</v>
          </cell>
          <cell r="AG209">
            <v>17885</v>
          </cell>
          <cell r="AH209">
            <v>0</v>
          </cell>
          <cell r="AI209">
            <v>49</v>
          </cell>
          <cell r="AJ209">
            <v>0</v>
          </cell>
          <cell r="AK209">
            <v>0</v>
          </cell>
          <cell r="AL209">
            <v>49</v>
          </cell>
          <cell r="AM209">
            <v>0</v>
          </cell>
          <cell r="AN209">
            <v>0</v>
          </cell>
          <cell r="AO209">
            <v>0</v>
          </cell>
          <cell r="AP209">
            <v>0</v>
          </cell>
          <cell r="AQ209">
            <v>0</v>
          </cell>
          <cell r="AR209">
            <v>0</v>
          </cell>
          <cell r="AS209">
            <v>0</v>
          </cell>
          <cell r="AT209">
            <v>0</v>
          </cell>
          <cell r="AU209">
            <v>49</v>
          </cell>
          <cell r="AV209">
            <v>0</v>
          </cell>
          <cell r="AW209">
            <v>0</v>
          </cell>
          <cell r="AX209">
            <v>0</v>
          </cell>
          <cell r="AY209">
            <v>0</v>
          </cell>
          <cell r="AZ209">
            <v>0</v>
          </cell>
          <cell r="BA209">
            <v>0</v>
          </cell>
        </row>
        <row r="210">
          <cell r="A210">
            <v>55001</v>
          </cell>
          <cell r="B210" t="str">
            <v>Rochester West Health Services</v>
          </cell>
          <cell r="C210">
            <v>2021</v>
          </cell>
          <cell r="D210">
            <v>44105</v>
          </cell>
          <cell r="E210" t="str">
            <v>Beginning Beds</v>
          </cell>
          <cell r="F210">
            <v>0</v>
          </cell>
          <cell r="G210">
            <v>48</v>
          </cell>
          <cell r="H210">
            <v>48</v>
          </cell>
          <cell r="I210">
            <v>0</v>
          </cell>
          <cell r="J210">
            <v>6</v>
          </cell>
          <cell r="K210">
            <v>6</v>
          </cell>
          <cell r="L210">
            <v>0</v>
          </cell>
          <cell r="M210">
            <v>54</v>
          </cell>
          <cell r="N210">
            <v>54</v>
          </cell>
          <cell r="O210">
            <v>0</v>
          </cell>
          <cell r="P210">
            <v>0</v>
          </cell>
          <cell r="Q210">
            <v>0</v>
          </cell>
          <cell r="R210">
            <v>0</v>
          </cell>
          <cell r="S210">
            <v>0</v>
          </cell>
          <cell r="T210">
            <v>0</v>
          </cell>
          <cell r="U210">
            <v>0</v>
          </cell>
          <cell r="V210">
            <v>0</v>
          </cell>
          <cell r="W210">
            <v>0</v>
          </cell>
          <cell r="X210">
            <v>0</v>
          </cell>
          <cell r="Y210">
            <v>48</v>
          </cell>
          <cell r="Z210">
            <v>48</v>
          </cell>
          <cell r="AA210">
            <v>0</v>
          </cell>
          <cell r="AB210">
            <v>6</v>
          </cell>
          <cell r="AC210">
            <v>6</v>
          </cell>
          <cell r="AD210">
            <v>0</v>
          </cell>
          <cell r="AE210">
            <v>54</v>
          </cell>
          <cell r="AF210">
            <v>54</v>
          </cell>
          <cell r="AG210">
            <v>17520</v>
          </cell>
          <cell r="AH210">
            <v>0</v>
          </cell>
          <cell r="AI210">
            <v>48</v>
          </cell>
          <cell r="AJ210">
            <v>0</v>
          </cell>
          <cell r="AK210">
            <v>0</v>
          </cell>
          <cell r="AL210">
            <v>48</v>
          </cell>
          <cell r="AM210">
            <v>0</v>
          </cell>
          <cell r="AN210">
            <v>0</v>
          </cell>
          <cell r="AO210">
            <v>0</v>
          </cell>
          <cell r="AP210">
            <v>6</v>
          </cell>
          <cell r="AQ210">
            <v>6</v>
          </cell>
          <cell r="AR210">
            <v>0</v>
          </cell>
          <cell r="AS210">
            <v>0</v>
          </cell>
          <cell r="AT210">
            <v>0</v>
          </cell>
          <cell r="AU210">
            <v>48</v>
          </cell>
          <cell r="AV210">
            <v>0</v>
          </cell>
          <cell r="AW210">
            <v>6</v>
          </cell>
          <cell r="AX210">
            <v>0</v>
          </cell>
          <cell r="AY210">
            <v>0</v>
          </cell>
          <cell r="AZ210">
            <v>0</v>
          </cell>
          <cell r="BA210">
            <v>0</v>
          </cell>
        </row>
        <row r="211">
          <cell r="A211">
            <v>55002</v>
          </cell>
          <cell r="B211" t="str">
            <v>ROCHESTER EAST HLTH SVCS</v>
          </cell>
          <cell r="C211">
            <v>2021</v>
          </cell>
          <cell r="D211">
            <v>44105</v>
          </cell>
          <cell r="E211" t="str">
            <v>Beginning Beds</v>
          </cell>
          <cell r="F211">
            <v>0</v>
          </cell>
          <cell r="G211">
            <v>111</v>
          </cell>
          <cell r="H211">
            <v>111</v>
          </cell>
          <cell r="I211">
            <v>0</v>
          </cell>
          <cell r="J211">
            <v>5</v>
          </cell>
          <cell r="K211">
            <v>5</v>
          </cell>
          <cell r="L211">
            <v>0</v>
          </cell>
          <cell r="M211">
            <v>116</v>
          </cell>
          <cell r="N211">
            <v>116</v>
          </cell>
          <cell r="O211">
            <v>0</v>
          </cell>
          <cell r="P211">
            <v>0</v>
          </cell>
          <cell r="Q211">
            <v>0</v>
          </cell>
          <cell r="R211">
            <v>0</v>
          </cell>
          <cell r="S211">
            <v>0</v>
          </cell>
          <cell r="T211">
            <v>0</v>
          </cell>
          <cell r="U211">
            <v>0</v>
          </cell>
          <cell r="V211">
            <v>0</v>
          </cell>
          <cell r="W211">
            <v>0</v>
          </cell>
          <cell r="X211">
            <v>0</v>
          </cell>
          <cell r="Y211">
            <v>111</v>
          </cell>
          <cell r="Z211">
            <v>111</v>
          </cell>
          <cell r="AA211">
            <v>0</v>
          </cell>
          <cell r="AB211">
            <v>5</v>
          </cell>
          <cell r="AC211">
            <v>5</v>
          </cell>
          <cell r="AD211">
            <v>0</v>
          </cell>
          <cell r="AE211">
            <v>116</v>
          </cell>
          <cell r="AF211">
            <v>116</v>
          </cell>
          <cell r="AG211">
            <v>40515</v>
          </cell>
          <cell r="AH211">
            <v>0</v>
          </cell>
          <cell r="AI211">
            <v>111</v>
          </cell>
          <cell r="AJ211">
            <v>0</v>
          </cell>
          <cell r="AK211">
            <v>0</v>
          </cell>
          <cell r="AL211">
            <v>111</v>
          </cell>
          <cell r="AM211">
            <v>0</v>
          </cell>
          <cell r="AN211">
            <v>0</v>
          </cell>
          <cell r="AO211">
            <v>0</v>
          </cell>
          <cell r="AP211">
            <v>5</v>
          </cell>
          <cell r="AQ211">
            <v>5</v>
          </cell>
          <cell r="AR211">
            <v>0</v>
          </cell>
          <cell r="AS211">
            <v>0</v>
          </cell>
          <cell r="AT211">
            <v>0</v>
          </cell>
          <cell r="AU211">
            <v>111</v>
          </cell>
          <cell r="AV211">
            <v>0</v>
          </cell>
          <cell r="AW211">
            <v>5</v>
          </cell>
          <cell r="AX211">
            <v>0</v>
          </cell>
          <cell r="AY211">
            <v>0</v>
          </cell>
          <cell r="AZ211">
            <v>0</v>
          </cell>
          <cell r="BA211">
            <v>0</v>
          </cell>
        </row>
        <row r="212">
          <cell r="A212">
            <v>55003</v>
          </cell>
          <cell r="B212" t="str">
            <v>MADONNA TOWERS OF ROCHESTER</v>
          </cell>
          <cell r="C212">
            <v>2021</v>
          </cell>
          <cell r="D212">
            <v>44105</v>
          </cell>
          <cell r="E212" t="str">
            <v>Beginning Beds</v>
          </cell>
          <cell r="F212">
            <v>0</v>
          </cell>
          <cell r="G212">
            <v>62</v>
          </cell>
          <cell r="H212">
            <v>62</v>
          </cell>
          <cell r="I212">
            <v>0</v>
          </cell>
          <cell r="J212">
            <v>0</v>
          </cell>
          <cell r="K212">
            <v>0</v>
          </cell>
          <cell r="L212">
            <v>0</v>
          </cell>
          <cell r="M212">
            <v>62</v>
          </cell>
          <cell r="N212">
            <v>62</v>
          </cell>
          <cell r="O212">
            <v>0</v>
          </cell>
          <cell r="P212">
            <v>0</v>
          </cell>
          <cell r="Q212">
            <v>0</v>
          </cell>
          <cell r="R212">
            <v>0</v>
          </cell>
          <cell r="S212">
            <v>0</v>
          </cell>
          <cell r="T212">
            <v>0</v>
          </cell>
          <cell r="U212">
            <v>0</v>
          </cell>
          <cell r="V212">
            <v>0</v>
          </cell>
          <cell r="W212">
            <v>0</v>
          </cell>
          <cell r="X212">
            <v>0</v>
          </cell>
          <cell r="Y212">
            <v>62</v>
          </cell>
          <cell r="Z212">
            <v>62</v>
          </cell>
          <cell r="AA212">
            <v>0</v>
          </cell>
          <cell r="AB212">
            <v>0</v>
          </cell>
          <cell r="AC212">
            <v>0</v>
          </cell>
          <cell r="AD212">
            <v>0</v>
          </cell>
          <cell r="AE212">
            <v>62</v>
          </cell>
          <cell r="AF212">
            <v>62</v>
          </cell>
          <cell r="AG212">
            <v>22630</v>
          </cell>
          <cell r="AH212">
            <v>2</v>
          </cell>
          <cell r="AI212">
            <v>60</v>
          </cell>
          <cell r="AJ212">
            <v>0</v>
          </cell>
          <cell r="AK212">
            <v>0</v>
          </cell>
          <cell r="AL212">
            <v>62</v>
          </cell>
          <cell r="AM212">
            <v>0</v>
          </cell>
          <cell r="AN212">
            <v>0</v>
          </cell>
          <cell r="AO212">
            <v>0</v>
          </cell>
          <cell r="AP212">
            <v>0</v>
          </cell>
          <cell r="AQ212">
            <v>0</v>
          </cell>
          <cell r="AR212">
            <v>0</v>
          </cell>
          <cell r="AS212">
            <v>0</v>
          </cell>
          <cell r="AT212">
            <v>0</v>
          </cell>
          <cell r="AU212">
            <v>62</v>
          </cell>
          <cell r="AV212">
            <v>0</v>
          </cell>
          <cell r="AW212">
            <v>0</v>
          </cell>
          <cell r="AX212">
            <v>0</v>
          </cell>
          <cell r="AY212">
            <v>0</v>
          </cell>
          <cell r="AZ212">
            <v>0</v>
          </cell>
          <cell r="BA212">
            <v>0</v>
          </cell>
        </row>
        <row r="213">
          <cell r="A213">
            <v>55004</v>
          </cell>
          <cell r="B213" t="str">
            <v>Stewartville Care Center</v>
          </cell>
          <cell r="C213">
            <v>2021</v>
          </cell>
          <cell r="D213">
            <v>44105</v>
          </cell>
          <cell r="E213" t="str">
            <v>Beginning Beds</v>
          </cell>
          <cell r="F213">
            <v>0</v>
          </cell>
          <cell r="G213">
            <v>58</v>
          </cell>
          <cell r="H213">
            <v>58</v>
          </cell>
          <cell r="I213">
            <v>0</v>
          </cell>
          <cell r="J213">
            <v>27</v>
          </cell>
          <cell r="K213">
            <v>27</v>
          </cell>
          <cell r="L213">
            <v>0</v>
          </cell>
          <cell r="M213">
            <v>85</v>
          </cell>
          <cell r="N213">
            <v>85</v>
          </cell>
          <cell r="O213">
            <v>0</v>
          </cell>
          <cell r="P213">
            <v>0</v>
          </cell>
          <cell r="Q213">
            <v>0</v>
          </cell>
          <cell r="R213">
            <v>0</v>
          </cell>
          <cell r="S213">
            <v>0</v>
          </cell>
          <cell r="T213">
            <v>0</v>
          </cell>
          <cell r="U213">
            <v>0</v>
          </cell>
          <cell r="V213">
            <v>0</v>
          </cell>
          <cell r="W213">
            <v>0</v>
          </cell>
          <cell r="X213">
            <v>0</v>
          </cell>
          <cell r="Y213">
            <v>58</v>
          </cell>
          <cell r="Z213">
            <v>58</v>
          </cell>
          <cell r="AA213">
            <v>0</v>
          </cell>
          <cell r="AB213">
            <v>27</v>
          </cell>
          <cell r="AC213">
            <v>27</v>
          </cell>
          <cell r="AD213">
            <v>0</v>
          </cell>
          <cell r="AE213">
            <v>85</v>
          </cell>
          <cell r="AF213">
            <v>85</v>
          </cell>
          <cell r="AG213">
            <v>21170</v>
          </cell>
          <cell r="AH213">
            <v>0</v>
          </cell>
          <cell r="AI213">
            <v>58</v>
          </cell>
          <cell r="AJ213">
            <v>0</v>
          </cell>
          <cell r="AK213">
            <v>0</v>
          </cell>
          <cell r="AL213">
            <v>58</v>
          </cell>
          <cell r="AM213">
            <v>0</v>
          </cell>
          <cell r="AN213">
            <v>0</v>
          </cell>
          <cell r="AO213">
            <v>0</v>
          </cell>
          <cell r="AP213">
            <v>27</v>
          </cell>
          <cell r="AQ213">
            <v>27</v>
          </cell>
          <cell r="AR213">
            <v>0</v>
          </cell>
          <cell r="AS213">
            <v>0</v>
          </cell>
          <cell r="AT213">
            <v>0</v>
          </cell>
          <cell r="AU213">
            <v>58</v>
          </cell>
          <cell r="AV213">
            <v>0</v>
          </cell>
          <cell r="AW213">
            <v>27</v>
          </cell>
          <cell r="AX213">
            <v>0</v>
          </cell>
          <cell r="AY213">
            <v>0</v>
          </cell>
          <cell r="AZ213">
            <v>0</v>
          </cell>
          <cell r="BA213">
            <v>0</v>
          </cell>
        </row>
        <row r="214">
          <cell r="A214">
            <v>55005</v>
          </cell>
          <cell r="B214" t="str">
            <v>MAPLE MANOR NURSING AND REHAB</v>
          </cell>
          <cell r="C214">
            <v>2021</v>
          </cell>
          <cell r="D214">
            <v>44105</v>
          </cell>
          <cell r="E214" t="str">
            <v>Beginning Beds</v>
          </cell>
          <cell r="F214">
            <v>0</v>
          </cell>
          <cell r="G214">
            <v>81</v>
          </cell>
          <cell r="H214">
            <v>81</v>
          </cell>
          <cell r="I214">
            <v>0</v>
          </cell>
          <cell r="J214">
            <v>0</v>
          </cell>
          <cell r="K214">
            <v>0</v>
          </cell>
          <cell r="L214">
            <v>0</v>
          </cell>
          <cell r="M214">
            <v>81</v>
          </cell>
          <cell r="N214">
            <v>81</v>
          </cell>
          <cell r="O214">
            <v>0</v>
          </cell>
          <cell r="P214">
            <v>0</v>
          </cell>
          <cell r="Q214">
            <v>0</v>
          </cell>
          <cell r="R214">
            <v>0</v>
          </cell>
          <cell r="S214">
            <v>0</v>
          </cell>
          <cell r="T214">
            <v>0</v>
          </cell>
          <cell r="U214">
            <v>0</v>
          </cell>
          <cell r="V214">
            <v>0</v>
          </cell>
          <cell r="W214">
            <v>0</v>
          </cell>
          <cell r="X214">
            <v>0</v>
          </cell>
          <cell r="Y214">
            <v>81</v>
          </cell>
          <cell r="Z214">
            <v>81</v>
          </cell>
          <cell r="AA214">
            <v>0</v>
          </cell>
          <cell r="AB214">
            <v>0</v>
          </cell>
          <cell r="AC214">
            <v>0</v>
          </cell>
          <cell r="AD214">
            <v>0</v>
          </cell>
          <cell r="AE214">
            <v>81</v>
          </cell>
          <cell r="AF214">
            <v>81</v>
          </cell>
          <cell r="AG214">
            <v>29565</v>
          </cell>
          <cell r="AH214">
            <v>0</v>
          </cell>
          <cell r="AI214">
            <v>81</v>
          </cell>
          <cell r="AJ214">
            <v>0</v>
          </cell>
          <cell r="AK214">
            <v>0</v>
          </cell>
          <cell r="AL214">
            <v>81</v>
          </cell>
          <cell r="AM214">
            <v>0</v>
          </cell>
          <cell r="AN214">
            <v>0</v>
          </cell>
          <cell r="AO214">
            <v>0</v>
          </cell>
          <cell r="AP214">
            <v>0</v>
          </cell>
          <cell r="AQ214">
            <v>0</v>
          </cell>
          <cell r="AR214">
            <v>0</v>
          </cell>
          <cell r="AS214">
            <v>0</v>
          </cell>
          <cell r="AT214">
            <v>0</v>
          </cell>
          <cell r="AU214">
            <v>81</v>
          </cell>
          <cell r="AV214">
            <v>0</v>
          </cell>
          <cell r="AW214">
            <v>0</v>
          </cell>
          <cell r="AX214">
            <v>0</v>
          </cell>
          <cell r="AY214">
            <v>0</v>
          </cell>
          <cell r="AZ214">
            <v>0</v>
          </cell>
          <cell r="BA214">
            <v>0</v>
          </cell>
        </row>
        <row r="215">
          <cell r="A215">
            <v>55007</v>
          </cell>
          <cell r="B215" t="str">
            <v>Samaritan Bethany Home On Eighth</v>
          </cell>
          <cell r="C215">
            <v>2021</v>
          </cell>
          <cell r="D215">
            <v>44105</v>
          </cell>
          <cell r="E215" t="str">
            <v>Beginning Beds</v>
          </cell>
          <cell r="F215">
            <v>0</v>
          </cell>
          <cell r="G215">
            <v>155</v>
          </cell>
          <cell r="H215">
            <v>155</v>
          </cell>
          <cell r="I215">
            <v>0</v>
          </cell>
          <cell r="J215">
            <v>27</v>
          </cell>
          <cell r="K215">
            <v>27</v>
          </cell>
          <cell r="L215">
            <v>0</v>
          </cell>
          <cell r="M215">
            <v>182</v>
          </cell>
          <cell r="N215">
            <v>182</v>
          </cell>
          <cell r="O215">
            <v>0</v>
          </cell>
          <cell r="P215">
            <v>0</v>
          </cell>
          <cell r="Q215">
            <v>0</v>
          </cell>
          <cell r="R215">
            <v>0</v>
          </cell>
          <cell r="S215">
            <v>0</v>
          </cell>
          <cell r="T215">
            <v>0</v>
          </cell>
          <cell r="U215">
            <v>0</v>
          </cell>
          <cell r="V215">
            <v>0</v>
          </cell>
          <cell r="W215">
            <v>0</v>
          </cell>
          <cell r="X215">
            <v>0</v>
          </cell>
          <cell r="Y215">
            <v>155</v>
          </cell>
          <cell r="Z215">
            <v>155</v>
          </cell>
          <cell r="AA215">
            <v>0</v>
          </cell>
          <cell r="AB215">
            <v>27</v>
          </cell>
          <cell r="AC215">
            <v>27</v>
          </cell>
          <cell r="AD215">
            <v>0</v>
          </cell>
          <cell r="AE215">
            <v>182</v>
          </cell>
          <cell r="AF215">
            <v>182</v>
          </cell>
          <cell r="AG215">
            <v>56575</v>
          </cell>
          <cell r="AH215">
            <v>0</v>
          </cell>
          <cell r="AI215">
            <v>155</v>
          </cell>
          <cell r="AJ215">
            <v>0</v>
          </cell>
          <cell r="AK215">
            <v>0</v>
          </cell>
          <cell r="AL215">
            <v>155</v>
          </cell>
          <cell r="AM215">
            <v>0</v>
          </cell>
          <cell r="AN215">
            <v>0</v>
          </cell>
          <cell r="AO215">
            <v>0</v>
          </cell>
          <cell r="AP215">
            <v>27</v>
          </cell>
          <cell r="AQ215">
            <v>27</v>
          </cell>
          <cell r="AR215">
            <v>0</v>
          </cell>
          <cell r="AS215">
            <v>0</v>
          </cell>
          <cell r="AT215">
            <v>0</v>
          </cell>
          <cell r="AU215">
            <v>155</v>
          </cell>
          <cell r="AV215">
            <v>0</v>
          </cell>
          <cell r="AW215">
            <v>27</v>
          </cell>
          <cell r="AX215">
            <v>0</v>
          </cell>
          <cell r="AY215">
            <v>0</v>
          </cell>
          <cell r="AZ215">
            <v>0</v>
          </cell>
          <cell r="BA215">
            <v>0</v>
          </cell>
        </row>
        <row r="216">
          <cell r="A216">
            <v>55009</v>
          </cell>
          <cell r="B216" t="str">
            <v>Rochester Rehab and Living Center</v>
          </cell>
          <cell r="C216">
            <v>2021</v>
          </cell>
          <cell r="D216">
            <v>44105</v>
          </cell>
          <cell r="E216" t="str">
            <v>Beginning Beds</v>
          </cell>
          <cell r="F216">
            <v>0</v>
          </cell>
          <cell r="G216">
            <v>56</v>
          </cell>
          <cell r="H216">
            <v>56</v>
          </cell>
          <cell r="I216">
            <v>0</v>
          </cell>
          <cell r="J216">
            <v>0</v>
          </cell>
          <cell r="K216">
            <v>0</v>
          </cell>
          <cell r="L216">
            <v>0</v>
          </cell>
          <cell r="M216">
            <v>56</v>
          </cell>
          <cell r="N216">
            <v>56</v>
          </cell>
          <cell r="O216">
            <v>0</v>
          </cell>
          <cell r="P216">
            <v>0</v>
          </cell>
          <cell r="Q216">
            <v>0</v>
          </cell>
          <cell r="R216">
            <v>0</v>
          </cell>
          <cell r="S216">
            <v>0</v>
          </cell>
          <cell r="T216">
            <v>0</v>
          </cell>
          <cell r="U216">
            <v>0</v>
          </cell>
          <cell r="V216">
            <v>0</v>
          </cell>
          <cell r="W216">
            <v>0</v>
          </cell>
          <cell r="X216">
            <v>0</v>
          </cell>
          <cell r="Y216">
            <v>56</v>
          </cell>
          <cell r="Z216">
            <v>56</v>
          </cell>
          <cell r="AA216">
            <v>0</v>
          </cell>
          <cell r="AB216">
            <v>0</v>
          </cell>
          <cell r="AC216">
            <v>0</v>
          </cell>
          <cell r="AD216">
            <v>0</v>
          </cell>
          <cell r="AE216">
            <v>56</v>
          </cell>
          <cell r="AF216">
            <v>56</v>
          </cell>
          <cell r="AG216">
            <v>20440</v>
          </cell>
          <cell r="AH216">
            <v>0</v>
          </cell>
          <cell r="AI216">
            <v>56</v>
          </cell>
          <cell r="AJ216">
            <v>0</v>
          </cell>
          <cell r="AK216">
            <v>0</v>
          </cell>
          <cell r="AL216">
            <v>56</v>
          </cell>
          <cell r="AM216">
            <v>0</v>
          </cell>
          <cell r="AN216">
            <v>0</v>
          </cell>
          <cell r="AO216">
            <v>0</v>
          </cell>
          <cell r="AP216">
            <v>0</v>
          </cell>
          <cell r="AQ216">
            <v>0</v>
          </cell>
          <cell r="AR216">
            <v>0</v>
          </cell>
          <cell r="AS216">
            <v>0</v>
          </cell>
          <cell r="AT216">
            <v>0</v>
          </cell>
          <cell r="AU216">
            <v>56</v>
          </cell>
          <cell r="AV216">
            <v>0</v>
          </cell>
          <cell r="AW216">
            <v>0</v>
          </cell>
          <cell r="AX216">
            <v>0</v>
          </cell>
          <cell r="AY216">
            <v>0</v>
          </cell>
          <cell r="AZ216">
            <v>0</v>
          </cell>
          <cell r="BA216">
            <v>0</v>
          </cell>
        </row>
        <row r="217">
          <cell r="A217">
            <v>56001</v>
          </cell>
          <cell r="B217" t="str">
            <v>Perham Living</v>
          </cell>
          <cell r="C217">
            <v>2021</v>
          </cell>
          <cell r="D217">
            <v>44105</v>
          </cell>
          <cell r="E217" t="str">
            <v>Beginning Beds</v>
          </cell>
          <cell r="F217">
            <v>0</v>
          </cell>
          <cell r="G217">
            <v>96</v>
          </cell>
          <cell r="H217">
            <v>96</v>
          </cell>
          <cell r="I217">
            <v>0</v>
          </cell>
          <cell r="J217">
            <v>0</v>
          </cell>
          <cell r="K217">
            <v>0</v>
          </cell>
          <cell r="L217">
            <v>0</v>
          </cell>
          <cell r="M217">
            <v>96</v>
          </cell>
          <cell r="N217">
            <v>96</v>
          </cell>
          <cell r="O217">
            <v>0</v>
          </cell>
          <cell r="P217">
            <v>0</v>
          </cell>
          <cell r="Q217">
            <v>0</v>
          </cell>
          <cell r="R217">
            <v>0</v>
          </cell>
          <cell r="S217">
            <v>0</v>
          </cell>
          <cell r="T217">
            <v>0</v>
          </cell>
          <cell r="U217">
            <v>0</v>
          </cell>
          <cell r="V217">
            <v>0</v>
          </cell>
          <cell r="W217">
            <v>0</v>
          </cell>
          <cell r="X217">
            <v>0</v>
          </cell>
          <cell r="Y217">
            <v>96</v>
          </cell>
          <cell r="Z217">
            <v>96</v>
          </cell>
          <cell r="AA217">
            <v>0</v>
          </cell>
          <cell r="AB217">
            <v>0</v>
          </cell>
          <cell r="AC217">
            <v>0</v>
          </cell>
          <cell r="AD217">
            <v>0</v>
          </cell>
          <cell r="AE217">
            <v>96</v>
          </cell>
          <cell r="AF217">
            <v>96</v>
          </cell>
          <cell r="AG217">
            <v>35040</v>
          </cell>
          <cell r="AH217">
            <v>0</v>
          </cell>
          <cell r="AI217">
            <v>96</v>
          </cell>
          <cell r="AJ217">
            <v>0</v>
          </cell>
          <cell r="AK217">
            <v>0</v>
          </cell>
          <cell r="AL217">
            <v>96</v>
          </cell>
          <cell r="AM217">
            <v>0</v>
          </cell>
          <cell r="AN217">
            <v>0</v>
          </cell>
          <cell r="AO217">
            <v>0</v>
          </cell>
          <cell r="AP217">
            <v>0</v>
          </cell>
          <cell r="AQ217">
            <v>0</v>
          </cell>
          <cell r="AR217">
            <v>0</v>
          </cell>
          <cell r="AS217">
            <v>0</v>
          </cell>
          <cell r="AT217">
            <v>0</v>
          </cell>
          <cell r="AU217">
            <v>96</v>
          </cell>
          <cell r="AV217">
            <v>0</v>
          </cell>
          <cell r="AW217">
            <v>0</v>
          </cell>
          <cell r="AX217">
            <v>0</v>
          </cell>
          <cell r="AY217">
            <v>0</v>
          </cell>
          <cell r="AZ217">
            <v>0</v>
          </cell>
          <cell r="BA217">
            <v>0</v>
          </cell>
        </row>
        <row r="218">
          <cell r="A218">
            <v>56002</v>
          </cell>
          <cell r="B218" t="str">
            <v>Pioneer Care Center</v>
          </cell>
          <cell r="C218">
            <v>2021</v>
          </cell>
          <cell r="D218">
            <v>44105</v>
          </cell>
          <cell r="E218" t="str">
            <v>Beginning Beds</v>
          </cell>
          <cell r="F218">
            <v>0</v>
          </cell>
          <cell r="G218">
            <v>105</v>
          </cell>
          <cell r="H218">
            <v>105</v>
          </cell>
          <cell r="I218">
            <v>0</v>
          </cell>
          <cell r="J218">
            <v>0</v>
          </cell>
          <cell r="K218">
            <v>0</v>
          </cell>
          <cell r="L218">
            <v>0</v>
          </cell>
          <cell r="M218">
            <v>105</v>
          </cell>
          <cell r="N218">
            <v>105</v>
          </cell>
          <cell r="O218">
            <v>0</v>
          </cell>
          <cell r="P218">
            <v>0</v>
          </cell>
          <cell r="Q218">
            <v>0</v>
          </cell>
          <cell r="R218">
            <v>0</v>
          </cell>
          <cell r="S218">
            <v>0</v>
          </cell>
          <cell r="T218">
            <v>0</v>
          </cell>
          <cell r="U218">
            <v>0</v>
          </cell>
          <cell r="V218">
            <v>0</v>
          </cell>
          <cell r="W218">
            <v>0</v>
          </cell>
          <cell r="X218">
            <v>0</v>
          </cell>
          <cell r="Y218">
            <v>105</v>
          </cell>
          <cell r="Z218">
            <v>105</v>
          </cell>
          <cell r="AA218">
            <v>0</v>
          </cell>
          <cell r="AB218">
            <v>0</v>
          </cell>
          <cell r="AC218">
            <v>0</v>
          </cell>
          <cell r="AD218">
            <v>0</v>
          </cell>
          <cell r="AE218">
            <v>105</v>
          </cell>
          <cell r="AF218">
            <v>105</v>
          </cell>
          <cell r="AG218">
            <v>38325</v>
          </cell>
          <cell r="AH218">
            <v>0</v>
          </cell>
          <cell r="AI218">
            <v>105</v>
          </cell>
          <cell r="AJ218">
            <v>0</v>
          </cell>
          <cell r="AK218">
            <v>0</v>
          </cell>
          <cell r="AL218">
            <v>105</v>
          </cell>
          <cell r="AM218">
            <v>0</v>
          </cell>
          <cell r="AN218">
            <v>0</v>
          </cell>
          <cell r="AO218">
            <v>0</v>
          </cell>
          <cell r="AP218">
            <v>0</v>
          </cell>
          <cell r="AQ218">
            <v>0</v>
          </cell>
          <cell r="AR218">
            <v>0</v>
          </cell>
          <cell r="AS218">
            <v>0</v>
          </cell>
          <cell r="AT218">
            <v>0</v>
          </cell>
          <cell r="AU218">
            <v>105</v>
          </cell>
          <cell r="AV218">
            <v>0</v>
          </cell>
          <cell r="AW218">
            <v>0</v>
          </cell>
          <cell r="AX218">
            <v>0</v>
          </cell>
          <cell r="AY218">
            <v>0</v>
          </cell>
          <cell r="AZ218">
            <v>0</v>
          </cell>
          <cell r="BA218">
            <v>0</v>
          </cell>
        </row>
        <row r="219">
          <cell r="A219">
            <v>56004</v>
          </cell>
          <cell r="B219" t="str">
            <v>Good Sam Society Battle Lake</v>
          </cell>
          <cell r="C219">
            <v>2021</v>
          </cell>
          <cell r="D219">
            <v>44105</v>
          </cell>
          <cell r="E219" t="str">
            <v>Beginning Beds</v>
          </cell>
          <cell r="F219">
            <v>0</v>
          </cell>
          <cell r="G219">
            <v>55</v>
          </cell>
          <cell r="H219">
            <v>55</v>
          </cell>
          <cell r="I219">
            <v>0</v>
          </cell>
          <cell r="J219">
            <v>0</v>
          </cell>
          <cell r="K219">
            <v>0</v>
          </cell>
          <cell r="L219">
            <v>0</v>
          </cell>
          <cell r="M219">
            <v>55</v>
          </cell>
          <cell r="N219">
            <v>55</v>
          </cell>
          <cell r="O219">
            <v>0</v>
          </cell>
          <cell r="P219">
            <v>0</v>
          </cell>
          <cell r="Q219">
            <v>0</v>
          </cell>
          <cell r="R219">
            <v>0</v>
          </cell>
          <cell r="S219">
            <v>0</v>
          </cell>
          <cell r="T219">
            <v>0</v>
          </cell>
          <cell r="U219">
            <v>0</v>
          </cell>
          <cell r="V219">
            <v>0</v>
          </cell>
          <cell r="W219">
            <v>0</v>
          </cell>
          <cell r="X219">
            <v>0</v>
          </cell>
          <cell r="Y219">
            <v>55</v>
          </cell>
          <cell r="Z219">
            <v>55</v>
          </cell>
          <cell r="AA219">
            <v>0</v>
          </cell>
          <cell r="AB219">
            <v>0</v>
          </cell>
          <cell r="AC219">
            <v>0</v>
          </cell>
          <cell r="AD219">
            <v>0</v>
          </cell>
          <cell r="AE219">
            <v>55</v>
          </cell>
          <cell r="AF219">
            <v>55</v>
          </cell>
          <cell r="AG219">
            <v>20075</v>
          </cell>
          <cell r="AH219">
            <v>0</v>
          </cell>
          <cell r="AI219">
            <v>55</v>
          </cell>
          <cell r="AJ219">
            <v>0</v>
          </cell>
          <cell r="AK219">
            <v>0</v>
          </cell>
          <cell r="AL219">
            <v>55</v>
          </cell>
          <cell r="AM219">
            <v>0</v>
          </cell>
          <cell r="AN219">
            <v>0</v>
          </cell>
          <cell r="AO219">
            <v>0</v>
          </cell>
          <cell r="AP219">
            <v>0</v>
          </cell>
          <cell r="AQ219">
            <v>0</v>
          </cell>
          <cell r="AR219">
            <v>0</v>
          </cell>
          <cell r="AS219">
            <v>0</v>
          </cell>
          <cell r="AT219">
            <v>0</v>
          </cell>
          <cell r="AU219">
            <v>55</v>
          </cell>
          <cell r="AV219">
            <v>0</v>
          </cell>
          <cell r="AW219">
            <v>0</v>
          </cell>
          <cell r="AX219">
            <v>0</v>
          </cell>
          <cell r="AY219">
            <v>0</v>
          </cell>
          <cell r="AZ219">
            <v>0</v>
          </cell>
          <cell r="BA219">
            <v>0</v>
          </cell>
        </row>
        <row r="220">
          <cell r="A220">
            <v>56009</v>
          </cell>
          <cell r="B220" t="str">
            <v>LB Broen Home</v>
          </cell>
          <cell r="C220">
            <v>2021</v>
          </cell>
          <cell r="D220">
            <v>44105</v>
          </cell>
          <cell r="E220" t="str">
            <v>Beginning Beds</v>
          </cell>
          <cell r="F220">
            <v>0</v>
          </cell>
          <cell r="G220">
            <v>78</v>
          </cell>
          <cell r="H220">
            <v>78</v>
          </cell>
          <cell r="I220">
            <v>0</v>
          </cell>
          <cell r="J220">
            <v>29</v>
          </cell>
          <cell r="K220">
            <v>29</v>
          </cell>
          <cell r="L220">
            <v>0</v>
          </cell>
          <cell r="M220">
            <v>107</v>
          </cell>
          <cell r="N220">
            <v>107</v>
          </cell>
          <cell r="O220">
            <v>0</v>
          </cell>
          <cell r="P220">
            <v>10</v>
          </cell>
          <cell r="Q220">
            <v>10</v>
          </cell>
          <cell r="R220">
            <v>0</v>
          </cell>
          <cell r="S220">
            <v>-10</v>
          </cell>
          <cell r="T220">
            <v>-10</v>
          </cell>
          <cell r="U220">
            <v>0</v>
          </cell>
          <cell r="V220">
            <v>0</v>
          </cell>
          <cell r="W220">
            <v>0</v>
          </cell>
          <cell r="X220">
            <v>0</v>
          </cell>
          <cell r="Y220">
            <v>88</v>
          </cell>
          <cell r="Z220">
            <v>88</v>
          </cell>
          <cell r="AA220">
            <v>0</v>
          </cell>
          <cell r="AB220">
            <v>19</v>
          </cell>
          <cell r="AC220">
            <v>19</v>
          </cell>
          <cell r="AD220">
            <v>0</v>
          </cell>
          <cell r="AE220">
            <v>107</v>
          </cell>
          <cell r="AF220">
            <v>107</v>
          </cell>
          <cell r="AG220">
            <v>31170</v>
          </cell>
          <cell r="AH220">
            <v>0</v>
          </cell>
          <cell r="AI220">
            <v>88</v>
          </cell>
          <cell r="AJ220">
            <v>0</v>
          </cell>
          <cell r="AK220">
            <v>0</v>
          </cell>
          <cell r="AL220">
            <v>88</v>
          </cell>
          <cell r="AM220">
            <v>0</v>
          </cell>
          <cell r="AN220">
            <v>0</v>
          </cell>
          <cell r="AO220">
            <v>0</v>
          </cell>
          <cell r="AP220">
            <v>19</v>
          </cell>
          <cell r="AQ220">
            <v>19</v>
          </cell>
          <cell r="AR220">
            <v>0</v>
          </cell>
          <cell r="AS220">
            <v>0</v>
          </cell>
          <cell r="AT220">
            <v>0</v>
          </cell>
          <cell r="AU220">
            <v>88</v>
          </cell>
          <cell r="AV220">
            <v>0</v>
          </cell>
          <cell r="AW220">
            <v>19</v>
          </cell>
          <cell r="AX220">
            <v>0</v>
          </cell>
          <cell r="AY220">
            <v>0</v>
          </cell>
          <cell r="AZ220">
            <v>0</v>
          </cell>
          <cell r="BA220">
            <v>0</v>
          </cell>
        </row>
        <row r="221">
          <cell r="A221">
            <v>56010</v>
          </cell>
          <cell r="B221" t="str">
            <v>Pelican Valley Health Center</v>
          </cell>
          <cell r="C221">
            <v>2021</v>
          </cell>
          <cell r="D221">
            <v>44105</v>
          </cell>
          <cell r="E221" t="str">
            <v>Beginning Beds</v>
          </cell>
          <cell r="F221">
            <v>0</v>
          </cell>
          <cell r="G221">
            <v>33</v>
          </cell>
          <cell r="H221">
            <v>33</v>
          </cell>
          <cell r="I221">
            <v>0</v>
          </cell>
          <cell r="J221">
            <v>3</v>
          </cell>
          <cell r="K221">
            <v>3</v>
          </cell>
          <cell r="L221">
            <v>0</v>
          </cell>
          <cell r="M221">
            <v>36</v>
          </cell>
          <cell r="N221">
            <v>36</v>
          </cell>
          <cell r="O221">
            <v>0</v>
          </cell>
          <cell r="P221">
            <v>0</v>
          </cell>
          <cell r="Q221">
            <v>0</v>
          </cell>
          <cell r="R221">
            <v>0</v>
          </cell>
          <cell r="S221">
            <v>0</v>
          </cell>
          <cell r="T221">
            <v>0</v>
          </cell>
          <cell r="U221">
            <v>0</v>
          </cell>
          <cell r="V221">
            <v>0</v>
          </cell>
          <cell r="W221">
            <v>0</v>
          </cell>
          <cell r="X221">
            <v>0</v>
          </cell>
          <cell r="Y221">
            <v>33</v>
          </cell>
          <cell r="Z221">
            <v>33</v>
          </cell>
          <cell r="AA221">
            <v>0</v>
          </cell>
          <cell r="AB221">
            <v>3</v>
          </cell>
          <cell r="AC221">
            <v>3</v>
          </cell>
          <cell r="AD221">
            <v>0</v>
          </cell>
          <cell r="AE221">
            <v>36</v>
          </cell>
          <cell r="AF221">
            <v>36</v>
          </cell>
          <cell r="AG221">
            <v>12045</v>
          </cell>
          <cell r="AH221">
            <v>0</v>
          </cell>
          <cell r="AI221">
            <v>33</v>
          </cell>
          <cell r="AJ221">
            <v>0</v>
          </cell>
          <cell r="AK221">
            <v>0</v>
          </cell>
          <cell r="AL221">
            <v>33</v>
          </cell>
          <cell r="AM221">
            <v>0</v>
          </cell>
          <cell r="AN221">
            <v>0</v>
          </cell>
          <cell r="AO221">
            <v>0</v>
          </cell>
          <cell r="AP221">
            <v>3</v>
          </cell>
          <cell r="AQ221">
            <v>3</v>
          </cell>
          <cell r="AR221">
            <v>0</v>
          </cell>
          <cell r="AS221">
            <v>0</v>
          </cell>
          <cell r="AT221">
            <v>0</v>
          </cell>
          <cell r="AU221">
            <v>33</v>
          </cell>
          <cell r="AV221">
            <v>0</v>
          </cell>
          <cell r="AW221">
            <v>3</v>
          </cell>
          <cell r="AX221">
            <v>0</v>
          </cell>
          <cell r="AY221">
            <v>0</v>
          </cell>
          <cell r="AZ221">
            <v>0</v>
          </cell>
          <cell r="BA221">
            <v>0</v>
          </cell>
        </row>
        <row r="222">
          <cell r="A222">
            <v>56011</v>
          </cell>
          <cell r="B222" t="str">
            <v>St Williams Living Center</v>
          </cell>
          <cell r="C222">
            <v>2021</v>
          </cell>
          <cell r="D222">
            <v>44105</v>
          </cell>
          <cell r="E222" t="str">
            <v>Beginning Beds</v>
          </cell>
          <cell r="F222">
            <v>0</v>
          </cell>
          <cell r="G222">
            <v>53</v>
          </cell>
          <cell r="H222">
            <v>53</v>
          </cell>
          <cell r="I222">
            <v>0</v>
          </cell>
          <cell r="J222">
            <v>0</v>
          </cell>
          <cell r="K222">
            <v>0</v>
          </cell>
          <cell r="L222">
            <v>0</v>
          </cell>
          <cell r="M222">
            <v>53</v>
          </cell>
          <cell r="N222">
            <v>53</v>
          </cell>
          <cell r="O222">
            <v>0</v>
          </cell>
          <cell r="P222">
            <v>0</v>
          </cell>
          <cell r="Q222">
            <v>0</v>
          </cell>
          <cell r="R222">
            <v>0</v>
          </cell>
          <cell r="S222">
            <v>0</v>
          </cell>
          <cell r="T222">
            <v>0</v>
          </cell>
          <cell r="U222">
            <v>0</v>
          </cell>
          <cell r="V222">
            <v>0</v>
          </cell>
          <cell r="W222">
            <v>0</v>
          </cell>
          <cell r="X222">
            <v>0</v>
          </cell>
          <cell r="Y222">
            <v>53</v>
          </cell>
          <cell r="Z222">
            <v>53</v>
          </cell>
          <cell r="AA222">
            <v>0</v>
          </cell>
          <cell r="AB222">
            <v>0</v>
          </cell>
          <cell r="AC222">
            <v>0</v>
          </cell>
          <cell r="AD222">
            <v>0</v>
          </cell>
          <cell r="AE222">
            <v>53</v>
          </cell>
          <cell r="AF222">
            <v>53</v>
          </cell>
          <cell r="AG222">
            <v>19345</v>
          </cell>
          <cell r="AH222">
            <v>0</v>
          </cell>
          <cell r="AI222">
            <v>53</v>
          </cell>
          <cell r="AJ222">
            <v>0</v>
          </cell>
          <cell r="AK222">
            <v>0</v>
          </cell>
          <cell r="AL222">
            <v>53</v>
          </cell>
          <cell r="AM222">
            <v>0</v>
          </cell>
          <cell r="AN222">
            <v>0</v>
          </cell>
          <cell r="AO222">
            <v>0</v>
          </cell>
          <cell r="AP222">
            <v>0</v>
          </cell>
          <cell r="AQ222">
            <v>0</v>
          </cell>
          <cell r="AR222">
            <v>0</v>
          </cell>
          <cell r="AS222">
            <v>0</v>
          </cell>
          <cell r="AT222">
            <v>0</v>
          </cell>
          <cell r="AU222">
            <v>53</v>
          </cell>
          <cell r="AV222">
            <v>0</v>
          </cell>
          <cell r="AW222">
            <v>0</v>
          </cell>
          <cell r="AX222">
            <v>0</v>
          </cell>
          <cell r="AY222">
            <v>0</v>
          </cell>
          <cell r="AZ222">
            <v>0</v>
          </cell>
          <cell r="BA222">
            <v>0</v>
          </cell>
        </row>
        <row r="223">
          <cell r="A223">
            <v>57001</v>
          </cell>
          <cell r="B223" t="str">
            <v>Thief River Care Center</v>
          </cell>
          <cell r="C223">
            <v>2021</v>
          </cell>
          <cell r="D223">
            <v>44105</v>
          </cell>
          <cell r="E223" t="str">
            <v>Beginning Beds</v>
          </cell>
          <cell r="F223">
            <v>0</v>
          </cell>
          <cell r="G223">
            <v>70</v>
          </cell>
          <cell r="H223">
            <v>70</v>
          </cell>
          <cell r="I223">
            <v>0</v>
          </cell>
          <cell r="J223">
            <v>0</v>
          </cell>
          <cell r="K223">
            <v>0</v>
          </cell>
          <cell r="L223">
            <v>0</v>
          </cell>
          <cell r="M223">
            <v>70</v>
          </cell>
          <cell r="N223">
            <v>70</v>
          </cell>
          <cell r="O223">
            <v>0</v>
          </cell>
          <cell r="P223">
            <v>0</v>
          </cell>
          <cell r="Q223">
            <v>0</v>
          </cell>
          <cell r="R223">
            <v>0</v>
          </cell>
          <cell r="S223">
            <v>0</v>
          </cell>
          <cell r="T223">
            <v>0</v>
          </cell>
          <cell r="U223">
            <v>0</v>
          </cell>
          <cell r="V223">
            <v>0</v>
          </cell>
          <cell r="W223">
            <v>0</v>
          </cell>
          <cell r="X223">
            <v>0</v>
          </cell>
          <cell r="Y223">
            <v>70</v>
          </cell>
          <cell r="Z223">
            <v>70</v>
          </cell>
          <cell r="AA223">
            <v>0</v>
          </cell>
          <cell r="AB223">
            <v>0</v>
          </cell>
          <cell r="AC223">
            <v>0</v>
          </cell>
          <cell r="AD223">
            <v>0</v>
          </cell>
          <cell r="AE223">
            <v>70</v>
          </cell>
          <cell r="AF223">
            <v>70</v>
          </cell>
          <cell r="AG223">
            <v>25550</v>
          </cell>
          <cell r="AH223">
            <v>0</v>
          </cell>
          <cell r="AI223">
            <v>70</v>
          </cell>
          <cell r="AJ223">
            <v>0</v>
          </cell>
          <cell r="AK223">
            <v>0</v>
          </cell>
          <cell r="AL223">
            <v>70</v>
          </cell>
          <cell r="AM223">
            <v>0</v>
          </cell>
          <cell r="AN223">
            <v>0</v>
          </cell>
          <cell r="AO223">
            <v>0</v>
          </cell>
          <cell r="AP223">
            <v>0</v>
          </cell>
          <cell r="AQ223">
            <v>0</v>
          </cell>
          <cell r="AR223">
            <v>0</v>
          </cell>
          <cell r="AS223">
            <v>0</v>
          </cell>
          <cell r="AT223">
            <v>0</v>
          </cell>
          <cell r="AU223">
            <v>70</v>
          </cell>
          <cell r="AV223">
            <v>0</v>
          </cell>
          <cell r="AW223">
            <v>0</v>
          </cell>
          <cell r="AX223">
            <v>0</v>
          </cell>
          <cell r="AY223">
            <v>0</v>
          </cell>
          <cell r="AZ223">
            <v>0</v>
          </cell>
          <cell r="BA223">
            <v>0</v>
          </cell>
        </row>
        <row r="224">
          <cell r="A224">
            <v>57002</v>
          </cell>
          <cell r="B224" t="str">
            <v>Oakland Park Communities Inc</v>
          </cell>
          <cell r="C224">
            <v>2021</v>
          </cell>
          <cell r="D224">
            <v>44105</v>
          </cell>
          <cell r="E224" t="str">
            <v>Beginning Beds</v>
          </cell>
          <cell r="F224">
            <v>0</v>
          </cell>
          <cell r="G224">
            <v>35</v>
          </cell>
          <cell r="H224">
            <v>35</v>
          </cell>
          <cell r="I224">
            <v>0</v>
          </cell>
          <cell r="J224">
            <v>5</v>
          </cell>
          <cell r="K224">
            <v>5</v>
          </cell>
          <cell r="L224">
            <v>0</v>
          </cell>
          <cell r="M224">
            <v>40</v>
          </cell>
          <cell r="N224">
            <v>40</v>
          </cell>
          <cell r="O224">
            <v>0</v>
          </cell>
          <cell r="P224">
            <v>0</v>
          </cell>
          <cell r="Q224">
            <v>0</v>
          </cell>
          <cell r="R224">
            <v>0</v>
          </cell>
          <cell r="S224">
            <v>0</v>
          </cell>
          <cell r="T224">
            <v>0</v>
          </cell>
          <cell r="U224">
            <v>0</v>
          </cell>
          <cell r="V224">
            <v>0</v>
          </cell>
          <cell r="W224">
            <v>0</v>
          </cell>
          <cell r="X224">
            <v>0</v>
          </cell>
          <cell r="Y224">
            <v>35</v>
          </cell>
          <cell r="Z224">
            <v>35</v>
          </cell>
          <cell r="AA224">
            <v>0</v>
          </cell>
          <cell r="AB224">
            <v>5</v>
          </cell>
          <cell r="AC224">
            <v>5</v>
          </cell>
          <cell r="AD224">
            <v>0</v>
          </cell>
          <cell r="AE224">
            <v>40</v>
          </cell>
          <cell r="AF224">
            <v>40</v>
          </cell>
          <cell r="AG224">
            <v>12775</v>
          </cell>
          <cell r="AH224">
            <v>0</v>
          </cell>
          <cell r="AI224">
            <v>35</v>
          </cell>
          <cell r="AJ224">
            <v>0</v>
          </cell>
          <cell r="AK224">
            <v>0</v>
          </cell>
          <cell r="AL224">
            <v>35</v>
          </cell>
          <cell r="AM224">
            <v>0</v>
          </cell>
          <cell r="AN224">
            <v>0</v>
          </cell>
          <cell r="AO224">
            <v>0</v>
          </cell>
          <cell r="AP224">
            <v>5</v>
          </cell>
          <cell r="AQ224">
            <v>5</v>
          </cell>
          <cell r="AR224">
            <v>0</v>
          </cell>
          <cell r="AS224">
            <v>0</v>
          </cell>
          <cell r="AT224">
            <v>0</v>
          </cell>
          <cell r="AU224">
            <v>35</v>
          </cell>
          <cell r="AV224">
            <v>0</v>
          </cell>
          <cell r="AW224">
            <v>5</v>
          </cell>
          <cell r="AX224">
            <v>0</v>
          </cell>
          <cell r="AY224">
            <v>0</v>
          </cell>
          <cell r="AZ224">
            <v>0</v>
          </cell>
          <cell r="BA224">
            <v>0</v>
          </cell>
        </row>
        <row r="225">
          <cell r="A225">
            <v>58001</v>
          </cell>
          <cell r="B225" t="str">
            <v>Sandstone Health Care Center</v>
          </cell>
          <cell r="C225">
            <v>2021</v>
          </cell>
          <cell r="D225">
            <v>44105</v>
          </cell>
          <cell r="E225" t="str">
            <v>Beginning Beds</v>
          </cell>
          <cell r="F225">
            <v>0</v>
          </cell>
          <cell r="G225">
            <v>50</v>
          </cell>
          <cell r="H225">
            <v>50</v>
          </cell>
          <cell r="I225">
            <v>0</v>
          </cell>
          <cell r="J225">
            <v>0</v>
          </cell>
          <cell r="K225">
            <v>0</v>
          </cell>
          <cell r="L225">
            <v>0</v>
          </cell>
          <cell r="M225">
            <v>50</v>
          </cell>
          <cell r="N225">
            <v>50</v>
          </cell>
          <cell r="O225">
            <v>0</v>
          </cell>
          <cell r="P225">
            <v>0</v>
          </cell>
          <cell r="Q225">
            <v>0</v>
          </cell>
          <cell r="R225">
            <v>0</v>
          </cell>
          <cell r="S225">
            <v>0</v>
          </cell>
          <cell r="T225">
            <v>0</v>
          </cell>
          <cell r="U225">
            <v>0</v>
          </cell>
          <cell r="V225">
            <v>0</v>
          </cell>
          <cell r="W225">
            <v>0</v>
          </cell>
          <cell r="X225">
            <v>0</v>
          </cell>
          <cell r="Y225">
            <v>50</v>
          </cell>
          <cell r="Z225">
            <v>50</v>
          </cell>
          <cell r="AA225">
            <v>0</v>
          </cell>
          <cell r="AB225">
            <v>0</v>
          </cell>
          <cell r="AC225">
            <v>0</v>
          </cell>
          <cell r="AD225">
            <v>0</v>
          </cell>
          <cell r="AE225">
            <v>50</v>
          </cell>
          <cell r="AF225">
            <v>50</v>
          </cell>
          <cell r="AG225">
            <v>18250</v>
          </cell>
          <cell r="AH225">
            <v>0</v>
          </cell>
          <cell r="AI225">
            <v>50</v>
          </cell>
          <cell r="AJ225">
            <v>0</v>
          </cell>
          <cell r="AK225">
            <v>0</v>
          </cell>
          <cell r="AL225">
            <v>50</v>
          </cell>
          <cell r="AM225">
            <v>0</v>
          </cell>
          <cell r="AN225">
            <v>0</v>
          </cell>
          <cell r="AO225">
            <v>0</v>
          </cell>
          <cell r="AP225">
            <v>0</v>
          </cell>
          <cell r="AQ225">
            <v>0</v>
          </cell>
          <cell r="AR225">
            <v>0</v>
          </cell>
          <cell r="AS225">
            <v>0</v>
          </cell>
          <cell r="AT225">
            <v>0</v>
          </cell>
          <cell r="AU225">
            <v>50</v>
          </cell>
          <cell r="AV225">
            <v>0</v>
          </cell>
          <cell r="AW225">
            <v>0</v>
          </cell>
          <cell r="AX225">
            <v>0</v>
          </cell>
          <cell r="AY225">
            <v>0</v>
          </cell>
          <cell r="AZ225">
            <v>0</v>
          </cell>
          <cell r="BA225">
            <v>0</v>
          </cell>
        </row>
        <row r="226">
          <cell r="A226">
            <v>58002</v>
          </cell>
          <cell r="B226" t="str">
            <v>Lakeside Medical Center</v>
          </cell>
          <cell r="C226">
            <v>2021</v>
          </cell>
          <cell r="D226">
            <v>44105</v>
          </cell>
          <cell r="E226" t="str">
            <v>Beginning Beds</v>
          </cell>
          <cell r="F226">
            <v>0</v>
          </cell>
          <cell r="G226">
            <v>46</v>
          </cell>
          <cell r="H226">
            <v>46</v>
          </cell>
          <cell r="I226">
            <v>0</v>
          </cell>
          <cell r="J226">
            <v>0</v>
          </cell>
          <cell r="K226">
            <v>0</v>
          </cell>
          <cell r="L226">
            <v>0</v>
          </cell>
          <cell r="M226">
            <v>46</v>
          </cell>
          <cell r="N226">
            <v>46</v>
          </cell>
          <cell r="O226">
            <v>0</v>
          </cell>
          <cell r="P226">
            <v>0</v>
          </cell>
          <cell r="Q226">
            <v>0</v>
          </cell>
          <cell r="R226">
            <v>0</v>
          </cell>
          <cell r="S226">
            <v>0</v>
          </cell>
          <cell r="T226">
            <v>0</v>
          </cell>
          <cell r="U226">
            <v>0</v>
          </cell>
          <cell r="V226">
            <v>0</v>
          </cell>
          <cell r="W226">
            <v>0</v>
          </cell>
          <cell r="X226">
            <v>0</v>
          </cell>
          <cell r="Y226">
            <v>46</v>
          </cell>
          <cell r="Z226">
            <v>46</v>
          </cell>
          <cell r="AA226">
            <v>0</v>
          </cell>
          <cell r="AB226">
            <v>0</v>
          </cell>
          <cell r="AC226">
            <v>0</v>
          </cell>
          <cell r="AD226">
            <v>0</v>
          </cell>
          <cell r="AE226">
            <v>46</v>
          </cell>
          <cell r="AF226">
            <v>46</v>
          </cell>
          <cell r="AG226">
            <v>16790</v>
          </cell>
          <cell r="AH226">
            <v>0</v>
          </cell>
          <cell r="AI226">
            <v>46</v>
          </cell>
          <cell r="AJ226">
            <v>0</v>
          </cell>
          <cell r="AK226">
            <v>0</v>
          </cell>
          <cell r="AL226">
            <v>46</v>
          </cell>
          <cell r="AM226">
            <v>0</v>
          </cell>
          <cell r="AN226">
            <v>0</v>
          </cell>
          <cell r="AO226">
            <v>0</v>
          </cell>
          <cell r="AP226">
            <v>0</v>
          </cell>
          <cell r="AQ226">
            <v>0</v>
          </cell>
          <cell r="AR226">
            <v>0</v>
          </cell>
          <cell r="AS226">
            <v>0</v>
          </cell>
          <cell r="AT226">
            <v>0</v>
          </cell>
          <cell r="AU226">
            <v>46</v>
          </cell>
          <cell r="AV226">
            <v>0</v>
          </cell>
          <cell r="AW226">
            <v>0</v>
          </cell>
          <cell r="AX226">
            <v>0</v>
          </cell>
          <cell r="AY226">
            <v>0</v>
          </cell>
          <cell r="AZ226">
            <v>0</v>
          </cell>
          <cell r="BA226">
            <v>0</v>
          </cell>
        </row>
        <row r="227">
          <cell r="A227">
            <v>59001</v>
          </cell>
          <cell r="B227" t="str">
            <v>Good Sam Society Pipestone</v>
          </cell>
          <cell r="C227">
            <v>2021</v>
          </cell>
          <cell r="D227">
            <v>44105</v>
          </cell>
          <cell r="E227" t="str">
            <v>Beginning Beds</v>
          </cell>
          <cell r="F227">
            <v>0</v>
          </cell>
          <cell r="G227">
            <v>84</v>
          </cell>
          <cell r="H227">
            <v>84</v>
          </cell>
          <cell r="I227">
            <v>0</v>
          </cell>
          <cell r="J227">
            <v>4</v>
          </cell>
          <cell r="K227">
            <v>4</v>
          </cell>
          <cell r="L227">
            <v>0</v>
          </cell>
          <cell r="M227">
            <v>88</v>
          </cell>
          <cell r="N227">
            <v>88</v>
          </cell>
          <cell r="O227">
            <v>0</v>
          </cell>
          <cell r="P227">
            <v>-2</v>
          </cell>
          <cell r="Q227">
            <v>-2</v>
          </cell>
          <cell r="R227">
            <v>0</v>
          </cell>
          <cell r="S227">
            <v>-4</v>
          </cell>
          <cell r="T227">
            <v>-4</v>
          </cell>
          <cell r="U227">
            <v>0</v>
          </cell>
          <cell r="V227">
            <v>-6</v>
          </cell>
          <cell r="W227">
            <v>-6</v>
          </cell>
          <cell r="X227">
            <v>0</v>
          </cell>
          <cell r="Y227">
            <v>82</v>
          </cell>
          <cell r="Z227">
            <v>82</v>
          </cell>
          <cell r="AA227">
            <v>0</v>
          </cell>
          <cell r="AB227">
            <v>0</v>
          </cell>
          <cell r="AC227">
            <v>0</v>
          </cell>
          <cell r="AD227">
            <v>0</v>
          </cell>
          <cell r="AE227">
            <v>82</v>
          </cell>
          <cell r="AF227">
            <v>82</v>
          </cell>
          <cell r="AG227">
            <v>30112</v>
          </cell>
          <cell r="AH227">
            <v>0</v>
          </cell>
          <cell r="AI227">
            <v>82</v>
          </cell>
          <cell r="AJ227">
            <v>0</v>
          </cell>
          <cell r="AK227">
            <v>0</v>
          </cell>
          <cell r="AL227">
            <v>82</v>
          </cell>
          <cell r="AM227">
            <v>0</v>
          </cell>
          <cell r="AN227">
            <v>0</v>
          </cell>
          <cell r="AO227">
            <v>0</v>
          </cell>
          <cell r="AP227">
            <v>0</v>
          </cell>
          <cell r="AQ227">
            <v>0</v>
          </cell>
          <cell r="AR227">
            <v>0</v>
          </cell>
          <cell r="AS227">
            <v>0</v>
          </cell>
          <cell r="AT227">
            <v>0</v>
          </cell>
          <cell r="AU227">
            <v>82</v>
          </cell>
          <cell r="AV227">
            <v>0</v>
          </cell>
          <cell r="AW227">
            <v>0</v>
          </cell>
          <cell r="AX227">
            <v>0</v>
          </cell>
          <cell r="AY227">
            <v>0</v>
          </cell>
          <cell r="AZ227">
            <v>0</v>
          </cell>
          <cell r="BA227">
            <v>0</v>
          </cell>
        </row>
        <row r="228">
          <cell r="A228">
            <v>59003</v>
          </cell>
          <cell r="B228" t="str">
            <v>Edgebrook Care Center</v>
          </cell>
          <cell r="C228">
            <v>2021</v>
          </cell>
          <cell r="D228">
            <v>44105</v>
          </cell>
          <cell r="E228" t="str">
            <v>Beginning Beds</v>
          </cell>
          <cell r="F228">
            <v>0</v>
          </cell>
          <cell r="G228">
            <v>56</v>
          </cell>
          <cell r="H228">
            <v>56</v>
          </cell>
          <cell r="I228">
            <v>0</v>
          </cell>
          <cell r="J228">
            <v>0</v>
          </cell>
          <cell r="K228">
            <v>0</v>
          </cell>
          <cell r="L228">
            <v>0</v>
          </cell>
          <cell r="M228">
            <v>56</v>
          </cell>
          <cell r="N228">
            <v>56</v>
          </cell>
          <cell r="O228">
            <v>0</v>
          </cell>
          <cell r="P228">
            <v>-4</v>
          </cell>
          <cell r="Q228">
            <v>-4</v>
          </cell>
          <cell r="R228">
            <v>0</v>
          </cell>
          <cell r="S228">
            <v>4</v>
          </cell>
          <cell r="T228">
            <v>4</v>
          </cell>
          <cell r="U228">
            <v>0</v>
          </cell>
          <cell r="V228">
            <v>0</v>
          </cell>
          <cell r="W228">
            <v>0</v>
          </cell>
          <cell r="X228">
            <v>0</v>
          </cell>
          <cell r="Y228">
            <v>52</v>
          </cell>
          <cell r="Z228">
            <v>52</v>
          </cell>
          <cell r="AA228">
            <v>0</v>
          </cell>
          <cell r="AB228">
            <v>4</v>
          </cell>
          <cell r="AC228">
            <v>4</v>
          </cell>
          <cell r="AD228">
            <v>0</v>
          </cell>
          <cell r="AE228">
            <v>56</v>
          </cell>
          <cell r="AF228">
            <v>56</v>
          </cell>
          <cell r="AG228">
            <v>19348</v>
          </cell>
          <cell r="AH228">
            <v>0</v>
          </cell>
          <cell r="AI228">
            <v>52</v>
          </cell>
          <cell r="AJ228">
            <v>0</v>
          </cell>
          <cell r="AK228">
            <v>0</v>
          </cell>
          <cell r="AL228">
            <v>52</v>
          </cell>
          <cell r="AM228">
            <v>0</v>
          </cell>
          <cell r="AN228">
            <v>0</v>
          </cell>
          <cell r="AO228">
            <v>0</v>
          </cell>
          <cell r="AP228">
            <v>4</v>
          </cell>
          <cell r="AQ228">
            <v>4</v>
          </cell>
          <cell r="AR228">
            <v>0</v>
          </cell>
          <cell r="AS228">
            <v>0</v>
          </cell>
          <cell r="AT228">
            <v>0</v>
          </cell>
          <cell r="AU228">
            <v>52</v>
          </cell>
          <cell r="AV228">
            <v>0</v>
          </cell>
          <cell r="AW228">
            <v>4</v>
          </cell>
          <cell r="AX228">
            <v>0</v>
          </cell>
          <cell r="AY228">
            <v>0</v>
          </cell>
          <cell r="AZ228">
            <v>0</v>
          </cell>
          <cell r="BA228">
            <v>0</v>
          </cell>
        </row>
        <row r="229">
          <cell r="A229">
            <v>60001</v>
          </cell>
          <cell r="B229" t="str">
            <v>Fair Meadow Nursing Home</v>
          </cell>
          <cell r="C229">
            <v>2021</v>
          </cell>
          <cell r="D229">
            <v>44105</v>
          </cell>
          <cell r="E229" t="str">
            <v>Beginning Beds</v>
          </cell>
          <cell r="F229">
            <v>0</v>
          </cell>
          <cell r="G229">
            <v>42</v>
          </cell>
          <cell r="H229">
            <v>42</v>
          </cell>
          <cell r="I229">
            <v>0</v>
          </cell>
          <cell r="J229">
            <v>0</v>
          </cell>
          <cell r="K229">
            <v>0</v>
          </cell>
          <cell r="L229">
            <v>0</v>
          </cell>
          <cell r="M229">
            <v>42</v>
          </cell>
          <cell r="N229">
            <v>42</v>
          </cell>
          <cell r="O229">
            <v>0</v>
          </cell>
          <cell r="P229">
            <v>0</v>
          </cell>
          <cell r="Q229">
            <v>0</v>
          </cell>
          <cell r="R229">
            <v>0</v>
          </cell>
          <cell r="S229">
            <v>0</v>
          </cell>
          <cell r="T229">
            <v>0</v>
          </cell>
          <cell r="U229">
            <v>0</v>
          </cell>
          <cell r="V229">
            <v>0</v>
          </cell>
          <cell r="W229">
            <v>0</v>
          </cell>
          <cell r="X229">
            <v>0</v>
          </cell>
          <cell r="Y229">
            <v>42</v>
          </cell>
          <cell r="Z229">
            <v>42</v>
          </cell>
          <cell r="AA229">
            <v>0</v>
          </cell>
          <cell r="AB229">
            <v>0</v>
          </cell>
          <cell r="AC229">
            <v>0</v>
          </cell>
          <cell r="AD229">
            <v>0</v>
          </cell>
          <cell r="AE229">
            <v>42</v>
          </cell>
          <cell r="AF229">
            <v>42</v>
          </cell>
          <cell r="AG229">
            <v>15330</v>
          </cell>
          <cell r="AH229">
            <v>0</v>
          </cell>
          <cell r="AI229">
            <v>42</v>
          </cell>
          <cell r="AJ229">
            <v>0</v>
          </cell>
          <cell r="AK229">
            <v>0</v>
          </cell>
          <cell r="AL229">
            <v>42</v>
          </cell>
          <cell r="AM229">
            <v>0</v>
          </cell>
          <cell r="AN229">
            <v>0</v>
          </cell>
          <cell r="AO229">
            <v>0</v>
          </cell>
          <cell r="AP229">
            <v>0</v>
          </cell>
          <cell r="AQ229">
            <v>0</v>
          </cell>
          <cell r="AR229">
            <v>0</v>
          </cell>
          <cell r="AS229">
            <v>0</v>
          </cell>
          <cell r="AT229">
            <v>0</v>
          </cell>
          <cell r="AU229">
            <v>42</v>
          </cell>
          <cell r="AV229">
            <v>0</v>
          </cell>
          <cell r="AW229">
            <v>0</v>
          </cell>
          <cell r="AX229">
            <v>0</v>
          </cell>
          <cell r="AY229">
            <v>0</v>
          </cell>
          <cell r="AZ229">
            <v>0</v>
          </cell>
          <cell r="BA229">
            <v>0</v>
          </cell>
        </row>
        <row r="230">
          <cell r="A230">
            <v>60002</v>
          </cell>
          <cell r="B230" t="str">
            <v>Riverview Hospital &amp; Nsg Home</v>
          </cell>
          <cell r="C230">
            <v>2021</v>
          </cell>
          <cell r="D230">
            <v>44105</v>
          </cell>
          <cell r="E230" t="str">
            <v>Beginning Beds</v>
          </cell>
          <cell r="F230">
            <v>0</v>
          </cell>
          <cell r="G230">
            <v>24</v>
          </cell>
          <cell r="H230">
            <v>24</v>
          </cell>
          <cell r="I230">
            <v>0</v>
          </cell>
          <cell r="J230">
            <v>0</v>
          </cell>
          <cell r="K230">
            <v>0</v>
          </cell>
          <cell r="L230">
            <v>0</v>
          </cell>
          <cell r="M230">
            <v>24</v>
          </cell>
          <cell r="N230">
            <v>24</v>
          </cell>
          <cell r="O230">
            <v>0</v>
          </cell>
          <cell r="P230">
            <v>0</v>
          </cell>
          <cell r="Q230">
            <v>0</v>
          </cell>
          <cell r="R230">
            <v>0</v>
          </cell>
          <cell r="S230">
            <v>0</v>
          </cell>
          <cell r="T230">
            <v>0</v>
          </cell>
          <cell r="U230">
            <v>0</v>
          </cell>
          <cell r="V230">
            <v>0</v>
          </cell>
          <cell r="W230">
            <v>0</v>
          </cell>
          <cell r="X230">
            <v>0</v>
          </cell>
          <cell r="Y230">
            <v>24</v>
          </cell>
          <cell r="Z230">
            <v>24</v>
          </cell>
          <cell r="AA230">
            <v>0</v>
          </cell>
          <cell r="AB230">
            <v>0</v>
          </cell>
          <cell r="AC230">
            <v>0</v>
          </cell>
          <cell r="AD230">
            <v>0</v>
          </cell>
          <cell r="AE230">
            <v>24</v>
          </cell>
          <cell r="AF230">
            <v>24</v>
          </cell>
          <cell r="AG230">
            <v>8760</v>
          </cell>
          <cell r="AH230">
            <v>0</v>
          </cell>
          <cell r="AI230">
            <v>24</v>
          </cell>
          <cell r="AJ230">
            <v>0</v>
          </cell>
          <cell r="AK230">
            <v>0</v>
          </cell>
          <cell r="AL230">
            <v>24</v>
          </cell>
          <cell r="AM230">
            <v>0</v>
          </cell>
          <cell r="AN230">
            <v>0</v>
          </cell>
          <cell r="AO230">
            <v>0</v>
          </cell>
          <cell r="AP230">
            <v>0</v>
          </cell>
          <cell r="AQ230">
            <v>0</v>
          </cell>
          <cell r="AR230">
            <v>0</v>
          </cell>
          <cell r="AS230">
            <v>0</v>
          </cell>
          <cell r="AT230">
            <v>0</v>
          </cell>
          <cell r="AU230">
            <v>24</v>
          </cell>
          <cell r="AV230">
            <v>0</v>
          </cell>
          <cell r="AW230">
            <v>0</v>
          </cell>
          <cell r="AX230">
            <v>0</v>
          </cell>
          <cell r="AY230">
            <v>0</v>
          </cell>
          <cell r="AZ230">
            <v>0</v>
          </cell>
          <cell r="BA230">
            <v>0</v>
          </cell>
        </row>
        <row r="231">
          <cell r="A231">
            <v>60003</v>
          </cell>
          <cell r="B231" t="str">
            <v>Villa St Vincent</v>
          </cell>
          <cell r="C231">
            <v>2021</v>
          </cell>
          <cell r="D231">
            <v>44105</v>
          </cell>
          <cell r="E231" t="str">
            <v>Beginning Beds</v>
          </cell>
          <cell r="F231">
            <v>0</v>
          </cell>
          <cell r="G231">
            <v>104</v>
          </cell>
          <cell r="H231">
            <v>104</v>
          </cell>
          <cell r="I231">
            <v>0</v>
          </cell>
          <cell r="J231">
            <v>0</v>
          </cell>
          <cell r="K231">
            <v>0</v>
          </cell>
          <cell r="L231">
            <v>0</v>
          </cell>
          <cell r="M231">
            <v>104</v>
          </cell>
          <cell r="N231">
            <v>104</v>
          </cell>
          <cell r="O231">
            <v>0</v>
          </cell>
          <cell r="P231">
            <v>0</v>
          </cell>
          <cell r="Q231">
            <v>0</v>
          </cell>
          <cell r="R231">
            <v>0</v>
          </cell>
          <cell r="S231">
            <v>0</v>
          </cell>
          <cell r="T231">
            <v>0</v>
          </cell>
          <cell r="U231">
            <v>0</v>
          </cell>
          <cell r="V231">
            <v>0</v>
          </cell>
          <cell r="W231">
            <v>0</v>
          </cell>
          <cell r="X231">
            <v>0</v>
          </cell>
          <cell r="Y231">
            <v>104</v>
          </cell>
          <cell r="Z231">
            <v>104</v>
          </cell>
          <cell r="AA231">
            <v>0</v>
          </cell>
          <cell r="AB231">
            <v>0</v>
          </cell>
          <cell r="AC231">
            <v>0</v>
          </cell>
          <cell r="AD231">
            <v>0</v>
          </cell>
          <cell r="AE231">
            <v>104</v>
          </cell>
          <cell r="AF231">
            <v>104</v>
          </cell>
          <cell r="AG231">
            <v>37960</v>
          </cell>
          <cell r="AH231">
            <v>0</v>
          </cell>
          <cell r="AI231">
            <v>104</v>
          </cell>
          <cell r="AJ231">
            <v>0</v>
          </cell>
          <cell r="AK231">
            <v>0</v>
          </cell>
          <cell r="AL231">
            <v>104</v>
          </cell>
          <cell r="AM231">
            <v>0</v>
          </cell>
          <cell r="AN231">
            <v>0</v>
          </cell>
          <cell r="AO231">
            <v>0</v>
          </cell>
          <cell r="AP231">
            <v>0</v>
          </cell>
          <cell r="AQ231">
            <v>0</v>
          </cell>
          <cell r="AR231">
            <v>0</v>
          </cell>
          <cell r="AS231">
            <v>0</v>
          </cell>
          <cell r="AT231">
            <v>0</v>
          </cell>
          <cell r="AU231">
            <v>104</v>
          </cell>
          <cell r="AV231">
            <v>0</v>
          </cell>
          <cell r="AW231">
            <v>0</v>
          </cell>
          <cell r="AX231">
            <v>0</v>
          </cell>
          <cell r="AY231">
            <v>0</v>
          </cell>
          <cell r="AZ231">
            <v>0</v>
          </cell>
          <cell r="BA231">
            <v>0</v>
          </cell>
        </row>
        <row r="232">
          <cell r="A232">
            <v>60006</v>
          </cell>
          <cell r="B232" t="str">
            <v>Mcintosh Senior Living</v>
          </cell>
          <cell r="C232">
            <v>2021</v>
          </cell>
          <cell r="D232">
            <v>44105</v>
          </cell>
          <cell r="E232" t="str">
            <v>Beginning Beds</v>
          </cell>
          <cell r="F232">
            <v>0</v>
          </cell>
          <cell r="G232">
            <v>45</v>
          </cell>
          <cell r="H232">
            <v>45</v>
          </cell>
          <cell r="I232">
            <v>0</v>
          </cell>
          <cell r="J232">
            <v>0</v>
          </cell>
          <cell r="K232">
            <v>0</v>
          </cell>
          <cell r="L232">
            <v>0</v>
          </cell>
          <cell r="M232">
            <v>45</v>
          </cell>
          <cell r="N232">
            <v>45</v>
          </cell>
          <cell r="O232">
            <v>0</v>
          </cell>
          <cell r="P232">
            <v>0</v>
          </cell>
          <cell r="Q232">
            <v>0</v>
          </cell>
          <cell r="R232">
            <v>0</v>
          </cell>
          <cell r="S232">
            <v>0</v>
          </cell>
          <cell r="T232">
            <v>0</v>
          </cell>
          <cell r="U232">
            <v>0</v>
          </cell>
          <cell r="V232">
            <v>0</v>
          </cell>
          <cell r="W232">
            <v>0</v>
          </cell>
          <cell r="X232">
            <v>0</v>
          </cell>
          <cell r="Y232">
            <v>45</v>
          </cell>
          <cell r="Z232">
            <v>45</v>
          </cell>
          <cell r="AA232">
            <v>0</v>
          </cell>
          <cell r="AB232">
            <v>0</v>
          </cell>
          <cell r="AC232">
            <v>0</v>
          </cell>
          <cell r="AD232">
            <v>0</v>
          </cell>
          <cell r="AE232">
            <v>45</v>
          </cell>
          <cell r="AF232">
            <v>45</v>
          </cell>
          <cell r="AG232">
            <v>16425</v>
          </cell>
          <cell r="AH232">
            <v>0</v>
          </cell>
          <cell r="AI232">
            <v>45</v>
          </cell>
          <cell r="AJ232">
            <v>0</v>
          </cell>
          <cell r="AK232">
            <v>0</v>
          </cell>
          <cell r="AL232">
            <v>45</v>
          </cell>
          <cell r="AM232">
            <v>0</v>
          </cell>
          <cell r="AN232">
            <v>0</v>
          </cell>
          <cell r="AO232">
            <v>0</v>
          </cell>
          <cell r="AP232">
            <v>0</v>
          </cell>
          <cell r="AQ232">
            <v>0</v>
          </cell>
          <cell r="AR232">
            <v>0</v>
          </cell>
          <cell r="AS232">
            <v>0</v>
          </cell>
          <cell r="AT232">
            <v>0</v>
          </cell>
          <cell r="AU232">
            <v>45</v>
          </cell>
          <cell r="AV232">
            <v>0</v>
          </cell>
          <cell r="AW232">
            <v>0</v>
          </cell>
          <cell r="AX232">
            <v>0</v>
          </cell>
          <cell r="AY232">
            <v>0</v>
          </cell>
          <cell r="AZ232">
            <v>0</v>
          </cell>
          <cell r="BA232">
            <v>0</v>
          </cell>
        </row>
        <row r="233">
          <cell r="A233">
            <v>60007</v>
          </cell>
          <cell r="B233" t="str">
            <v>Pioneer Memorial Care Center</v>
          </cell>
          <cell r="C233">
            <v>2021</v>
          </cell>
          <cell r="D233">
            <v>44105</v>
          </cell>
          <cell r="E233" t="str">
            <v>Beginning Beds</v>
          </cell>
          <cell r="F233">
            <v>0</v>
          </cell>
          <cell r="G233">
            <v>58</v>
          </cell>
          <cell r="H233">
            <v>58</v>
          </cell>
          <cell r="I233">
            <v>0</v>
          </cell>
          <cell r="J233">
            <v>10</v>
          </cell>
          <cell r="K233">
            <v>10</v>
          </cell>
          <cell r="L233">
            <v>0</v>
          </cell>
          <cell r="M233">
            <v>68</v>
          </cell>
          <cell r="N233">
            <v>68</v>
          </cell>
          <cell r="O233">
            <v>0</v>
          </cell>
          <cell r="P233">
            <v>-14</v>
          </cell>
          <cell r="Q233">
            <v>-14</v>
          </cell>
          <cell r="R233">
            <v>0</v>
          </cell>
          <cell r="S233">
            <v>14</v>
          </cell>
          <cell r="T233">
            <v>14</v>
          </cell>
          <cell r="U233">
            <v>0</v>
          </cell>
          <cell r="V233">
            <v>0</v>
          </cell>
          <cell r="W233">
            <v>0</v>
          </cell>
          <cell r="X233">
            <v>0</v>
          </cell>
          <cell r="Y233">
            <v>44</v>
          </cell>
          <cell r="Z233">
            <v>44</v>
          </cell>
          <cell r="AA233">
            <v>0</v>
          </cell>
          <cell r="AB233">
            <v>24</v>
          </cell>
          <cell r="AC233">
            <v>24</v>
          </cell>
          <cell r="AD233">
            <v>0</v>
          </cell>
          <cell r="AE233">
            <v>68</v>
          </cell>
          <cell r="AF233">
            <v>68</v>
          </cell>
          <cell r="AG233">
            <v>18580</v>
          </cell>
          <cell r="AH233">
            <v>0</v>
          </cell>
          <cell r="AI233">
            <v>44</v>
          </cell>
          <cell r="AJ233">
            <v>0</v>
          </cell>
          <cell r="AK233">
            <v>0</v>
          </cell>
          <cell r="AL233">
            <v>44</v>
          </cell>
          <cell r="AM233">
            <v>0</v>
          </cell>
          <cell r="AN233">
            <v>0</v>
          </cell>
          <cell r="AO233">
            <v>0</v>
          </cell>
          <cell r="AP233">
            <v>24</v>
          </cell>
          <cell r="AQ233">
            <v>24</v>
          </cell>
          <cell r="AR233">
            <v>0</v>
          </cell>
          <cell r="AS233">
            <v>0</v>
          </cell>
          <cell r="AT233">
            <v>0</v>
          </cell>
          <cell r="AU233">
            <v>44</v>
          </cell>
          <cell r="AV233">
            <v>0</v>
          </cell>
          <cell r="AW233">
            <v>24</v>
          </cell>
          <cell r="AX233">
            <v>0</v>
          </cell>
          <cell r="AY233">
            <v>0</v>
          </cell>
          <cell r="AZ233">
            <v>0</v>
          </cell>
          <cell r="BA233">
            <v>0</v>
          </cell>
        </row>
        <row r="234">
          <cell r="A234">
            <v>60008</v>
          </cell>
          <cell r="B234" t="str">
            <v>Essentia Health Fosston</v>
          </cell>
          <cell r="C234">
            <v>2021</v>
          </cell>
          <cell r="D234">
            <v>44105</v>
          </cell>
          <cell r="E234" t="str">
            <v>Beginning Beds</v>
          </cell>
          <cell r="F234">
            <v>0</v>
          </cell>
          <cell r="G234">
            <v>50</v>
          </cell>
          <cell r="H234">
            <v>50</v>
          </cell>
          <cell r="I234">
            <v>0</v>
          </cell>
          <cell r="J234">
            <v>0</v>
          </cell>
          <cell r="K234">
            <v>0</v>
          </cell>
          <cell r="L234">
            <v>0</v>
          </cell>
          <cell r="M234">
            <v>50</v>
          </cell>
          <cell r="N234">
            <v>50</v>
          </cell>
          <cell r="O234">
            <v>0</v>
          </cell>
          <cell r="P234">
            <v>0</v>
          </cell>
          <cell r="Q234">
            <v>0</v>
          </cell>
          <cell r="R234">
            <v>0</v>
          </cell>
          <cell r="S234">
            <v>0</v>
          </cell>
          <cell r="T234">
            <v>0</v>
          </cell>
          <cell r="U234">
            <v>0</v>
          </cell>
          <cell r="V234">
            <v>0</v>
          </cell>
          <cell r="W234">
            <v>0</v>
          </cell>
          <cell r="X234">
            <v>0</v>
          </cell>
          <cell r="Y234">
            <v>50</v>
          </cell>
          <cell r="Z234">
            <v>50</v>
          </cell>
          <cell r="AA234">
            <v>0</v>
          </cell>
          <cell r="AB234">
            <v>0</v>
          </cell>
          <cell r="AC234">
            <v>0</v>
          </cell>
          <cell r="AD234">
            <v>0</v>
          </cell>
          <cell r="AE234">
            <v>50</v>
          </cell>
          <cell r="AF234">
            <v>50</v>
          </cell>
          <cell r="AG234">
            <v>18250</v>
          </cell>
          <cell r="AH234">
            <v>0</v>
          </cell>
          <cell r="AI234">
            <v>50</v>
          </cell>
          <cell r="AJ234">
            <v>0</v>
          </cell>
          <cell r="AK234">
            <v>0</v>
          </cell>
          <cell r="AL234">
            <v>50</v>
          </cell>
          <cell r="AM234">
            <v>0</v>
          </cell>
          <cell r="AN234">
            <v>0</v>
          </cell>
          <cell r="AO234">
            <v>0</v>
          </cell>
          <cell r="AP234">
            <v>0</v>
          </cell>
          <cell r="AQ234">
            <v>0</v>
          </cell>
          <cell r="AR234">
            <v>0</v>
          </cell>
          <cell r="AS234">
            <v>0</v>
          </cell>
          <cell r="AT234">
            <v>0</v>
          </cell>
          <cell r="AU234">
            <v>50</v>
          </cell>
          <cell r="AV234">
            <v>0</v>
          </cell>
          <cell r="AW234">
            <v>0</v>
          </cell>
          <cell r="AX234">
            <v>0</v>
          </cell>
          <cell r="AY234">
            <v>0</v>
          </cell>
          <cell r="AZ234">
            <v>0</v>
          </cell>
          <cell r="BA234">
            <v>0</v>
          </cell>
        </row>
        <row r="235">
          <cell r="A235">
            <v>61002</v>
          </cell>
          <cell r="B235" t="str">
            <v>Minnewaska Community Hlth Serv</v>
          </cell>
          <cell r="C235">
            <v>2021</v>
          </cell>
          <cell r="D235">
            <v>44105</v>
          </cell>
          <cell r="E235" t="str">
            <v>Beginning Beds</v>
          </cell>
          <cell r="F235">
            <v>0</v>
          </cell>
          <cell r="G235">
            <v>39</v>
          </cell>
          <cell r="H235">
            <v>39</v>
          </cell>
          <cell r="I235">
            <v>0</v>
          </cell>
          <cell r="J235">
            <v>4</v>
          </cell>
          <cell r="K235">
            <v>4</v>
          </cell>
          <cell r="L235">
            <v>0</v>
          </cell>
          <cell r="M235">
            <v>43</v>
          </cell>
          <cell r="N235">
            <v>43</v>
          </cell>
          <cell r="O235">
            <v>0</v>
          </cell>
          <cell r="P235">
            <v>0</v>
          </cell>
          <cell r="Q235">
            <v>0</v>
          </cell>
          <cell r="R235">
            <v>0</v>
          </cell>
          <cell r="S235">
            <v>0</v>
          </cell>
          <cell r="T235">
            <v>0</v>
          </cell>
          <cell r="U235">
            <v>0</v>
          </cell>
          <cell r="V235">
            <v>0</v>
          </cell>
          <cell r="W235">
            <v>0</v>
          </cell>
          <cell r="X235">
            <v>0</v>
          </cell>
          <cell r="Y235">
            <v>39</v>
          </cell>
          <cell r="Z235">
            <v>39</v>
          </cell>
          <cell r="AA235">
            <v>0</v>
          </cell>
          <cell r="AB235">
            <v>4</v>
          </cell>
          <cell r="AC235">
            <v>4</v>
          </cell>
          <cell r="AD235">
            <v>0</v>
          </cell>
          <cell r="AE235">
            <v>43</v>
          </cell>
          <cell r="AF235">
            <v>43</v>
          </cell>
          <cell r="AG235">
            <v>14235</v>
          </cell>
          <cell r="AH235">
            <v>0</v>
          </cell>
          <cell r="AI235">
            <v>39</v>
          </cell>
          <cell r="AJ235">
            <v>0</v>
          </cell>
          <cell r="AK235">
            <v>0</v>
          </cell>
          <cell r="AL235">
            <v>39</v>
          </cell>
          <cell r="AM235">
            <v>0</v>
          </cell>
          <cell r="AN235">
            <v>0</v>
          </cell>
          <cell r="AO235">
            <v>0</v>
          </cell>
          <cell r="AP235">
            <v>4</v>
          </cell>
          <cell r="AQ235">
            <v>4</v>
          </cell>
          <cell r="AR235">
            <v>0</v>
          </cell>
          <cell r="AS235">
            <v>0</v>
          </cell>
          <cell r="AT235">
            <v>0</v>
          </cell>
          <cell r="AU235">
            <v>39</v>
          </cell>
          <cell r="AV235">
            <v>0</v>
          </cell>
          <cell r="AW235">
            <v>4</v>
          </cell>
          <cell r="AX235">
            <v>0</v>
          </cell>
          <cell r="AY235">
            <v>0</v>
          </cell>
          <cell r="AZ235">
            <v>0</v>
          </cell>
          <cell r="BA235">
            <v>0</v>
          </cell>
        </row>
        <row r="236">
          <cell r="A236">
            <v>61003</v>
          </cell>
          <cell r="B236" t="str">
            <v>Glenwood Village Care Center</v>
          </cell>
          <cell r="C236">
            <v>2021</v>
          </cell>
          <cell r="D236">
            <v>44105</v>
          </cell>
          <cell r="E236" t="str">
            <v>Beginning Beds</v>
          </cell>
          <cell r="F236">
            <v>0</v>
          </cell>
          <cell r="G236">
            <v>64</v>
          </cell>
          <cell r="H236">
            <v>64</v>
          </cell>
          <cell r="I236">
            <v>0</v>
          </cell>
          <cell r="J236">
            <v>11</v>
          </cell>
          <cell r="K236">
            <v>11</v>
          </cell>
          <cell r="L236">
            <v>0</v>
          </cell>
          <cell r="M236">
            <v>75</v>
          </cell>
          <cell r="N236">
            <v>75</v>
          </cell>
          <cell r="O236">
            <v>0</v>
          </cell>
          <cell r="P236">
            <v>0</v>
          </cell>
          <cell r="Q236">
            <v>0</v>
          </cell>
          <cell r="R236">
            <v>0</v>
          </cell>
          <cell r="S236">
            <v>-11</v>
          </cell>
          <cell r="T236">
            <v>-11</v>
          </cell>
          <cell r="U236">
            <v>0</v>
          </cell>
          <cell r="V236">
            <v>-11</v>
          </cell>
          <cell r="W236">
            <v>-11</v>
          </cell>
          <cell r="X236">
            <v>0</v>
          </cell>
          <cell r="Y236">
            <v>64</v>
          </cell>
          <cell r="Z236">
            <v>64</v>
          </cell>
          <cell r="AA236">
            <v>0</v>
          </cell>
          <cell r="AB236">
            <v>0</v>
          </cell>
          <cell r="AC236">
            <v>0</v>
          </cell>
          <cell r="AD236">
            <v>0</v>
          </cell>
          <cell r="AE236">
            <v>64</v>
          </cell>
          <cell r="AF236">
            <v>64</v>
          </cell>
          <cell r="AG236">
            <v>23360</v>
          </cell>
          <cell r="AH236">
            <v>0</v>
          </cell>
          <cell r="AI236">
            <v>64</v>
          </cell>
          <cell r="AJ236">
            <v>0</v>
          </cell>
          <cell r="AK236">
            <v>0</v>
          </cell>
          <cell r="AL236">
            <v>64</v>
          </cell>
          <cell r="AM236">
            <v>0</v>
          </cell>
          <cell r="AN236">
            <v>0</v>
          </cell>
          <cell r="AO236">
            <v>0</v>
          </cell>
          <cell r="AP236">
            <v>0</v>
          </cell>
          <cell r="AQ236">
            <v>0</v>
          </cell>
          <cell r="AR236">
            <v>0</v>
          </cell>
          <cell r="AS236">
            <v>0</v>
          </cell>
          <cell r="AT236">
            <v>0</v>
          </cell>
          <cell r="AU236">
            <v>64</v>
          </cell>
          <cell r="AV236">
            <v>0</v>
          </cell>
          <cell r="AW236">
            <v>0</v>
          </cell>
          <cell r="AX236">
            <v>0</v>
          </cell>
          <cell r="AY236">
            <v>0</v>
          </cell>
          <cell r="AZ236">
            <v>0</v>
          </cell>
          <cell r="BA236">
            <v>0</v>
          </cell>
        </row>
        <row r="237">
          <cell r="A237">
            <v>62001</v>
          </cell>
          <cell r="B237" t="str">
            <v>Ramsey County Care Center</v>
          </cell>
          <cell r="C237">
            <v>2021</v>
          </cell>
          <cell r="D237">
            <v>44105</v>
          </cell>
          <cell r="E237" t="str">
            <v>Beginning Beds</v>
          </cell>
          <cell r="F237">
            <v>0</v>
          </cell>
          <cell r="G237">
            <v>164</v>
          </cell>
          <cell r="H237">
            <v>164</v>
          </cell>
          <cell r="I237">
            <v>0</v>
          </cell>
          <cell r="J237">
            <v>14</v>
          </cell>
          <cell r="K237">
            <v>14</v>
          </cell>
          <cell r="L237">
            <v>0</v>
          </cell>
          <cell r="M237">
            <v>178</v>
          </cell>
          <cell r="N237">
            <v>178</v>
          </cell>
          <cell r="O237">
            <v>0</v>
          </cell>
          <cell r="P237">
            <v>-22</v>
          </cell>
          <cell r="Q237">
            <v>-22</v>
          </cell>
          <cell r="R237">
            <v>0</v>
          </cell>
          <cell r="S237">
            <v>-14</v>
          </cell>
          <cell r="T237">
            <v>-14</v>
          </cell>
          <cell r="U237">
            <v>0</v>
          </cell>
          <cell r="V237">
            <v>-36</v>
          </cell>
          <cell r="W237">
            <v>-36</v>
          </cell>
          <cell r="X237">
            <v>0</v>
          </cell>
          <cell r="Y237">
            <v>142</v>
          </cell>
          <cell r="Z237">
            <v>142</v>
          </cell>
          <cell r="AA237">
            <v>0</v>
          </cell>
          <cell r="AB237">
            <v>0</v>
          </cell>
          <cell r="AC237">
            <v>0</v>
          </cell>
          <cell r="AD237">
            <v>0</v>
          </cell>
          <cell r="AE237">
            <v>142</v>
          </cell>
          <cell r="AF237">
            <v>142</v>
          </cell>
          <cell r="AG237">
            <v>53854</v>
          </cell>
          <cell r="AH237">
            <v>0</v>
          </cell>
          <cell r="AI237">
            <v>142</v>
          </cell>
          <cell r="AJ237">
            <v>0</v>
          </cell>
          <cell r="AK237">
            <v>0</v>
          </cell>
          <cell r="AL237">
            <v>142</v>
          </cell>
          <cell r="AM237">
            <v>0</v>
          </cell>
          <cell r="AN237">
            <v>0</v>
          </cell>
          <cell r="AO237">
            <v>0</v>
          </cell>
          <cell r="AP237">
            <v>0</v>
          </cell>
          <cell r="AQ237">
            <v>0</v>
          </cell>
          <cell r="AR237">
            <v>0</v>
          </cell>
          <cell r="AS237">
            <v>0</v>
          </cell>
          <cell r="AT237">
            <v>0</v>
          </cell>
          <cell r="AU237">
            <v>142</v>
          </cell>
          <cell r="AV237">
            <v>0</v>
          </cell>
          <cell r="AW237">
            <v>0</v>
          </cell>
          <cell r="AX237">
            <v>0</v>
          </cell>
          <cell r="AY237">
            <v>0</v>
          </cell>
          <cell r="AZ237">
            <v>0</v>
          </cell>
          <cell r="BA237">
            <v>0</v>
          </cell>
        </row>
        <row r="238">
          <cell r="A238">
            <v>62002</v>
          </cell>
          <cell r="B238" t="str">
            <v>Little Sisters Of The Poor</v>
          </cell>
          <cell r="C238">
            <v>2021</v>
          </cell>
          <cell r="D238">
            <v>44105</v>
          </cell>
          <cell r="E238" t="str">
            <v>Beginning Beds</v>
          </cell>
          <cell r="F238">
            <v>33</v>
          </cell>
          <cell r="G238">
            <v>40</v>
          </cell>
          <cell r="H238">
            <v>73</v>
          </cell>
          <cell r="I238">
            <v>0</v>
          </cell>
          <cell r="J238">
            <v>0</v>
          </cell>
          <cell r="K238">
            <v>0</v>
          </cell>
          <cell r="L238">
            <v>33</v>
          </cell>
          <cell r="M238">
            <v>40</v>
          </cell>
          <cell r="N238">
            <v>73</v>
          </cell>
          <cell r="O238">
            <v>0</v>
          </cell>
          <cell r="P238">
            <v>0</v>
          </cell>
          <cell r="Q238">
            <v>0</v>
          </cell>
          <cell r="R238">
            <v>0</v>
          </cell>
          <cell r="S238">
            <v>0</v>
          </cell>
          <cell r="T238">
            <v>0</v>
          </cell>
          <cell r="U238">
            <v>0</v>
          </cell>
          <cell r="V238">
            <v>0</v>
          </cell>
          <cell r="W238">
            <v>0</v>
          </cell>
          <cell r="X238">
            <v>33</v>
          </cell>
          <cell r="Y238">
            <v>40</v>
          </cell>
          <cell r="Z238">
            <v>73</v>
          </cell>
          <cell r="AA238">
            <v>0</v>
          </cell>
          <cell r="AB238">
            <v>0</v>
          </cell>
          <cell r="AC238">
            <v>0</v>
          </cell>
          <cell r="AD238">
            <v>33</v>
          </cell>
          <cell r="AE238">
            <v>40</v>
          </cell>
          <cell r="AF238">
            <v>73</v>
          </cell>
          <cell r="AG238">
            <v>26645</v>
          </cell>
          <cell r="AH238">
            <v>0</v>
          </cell>
          <cell r="AI238">
            <v>40</v>
          </cell>
          <cell r="AJ238">
            <v>0</v>
          </cell>
          <cell r="AK238">
            <v>33</v>
          </cell>
          <cell r="AL238">
            <v>73</v>
          </cell>
          <cell r="AM238">
            <v>0</v>
          </cell>
          <cell r="AN238">
            <v>0</v>
          </cell>
          <cell r="AO238">
            <v>0</v>
          </cell>
          <cell r="AP238">
            <v>0</v>
          </cell>
          <cell r="AQ238">
            <v>0</v>
          </cell>
          <cell r="AR238">
            <v>0</v>
          </cell>
          <cell r="AS238">
            <v>0</v>
          </cell>
          <cell r="AT238">
            <v>33</v>
          </cell>
          <cell r="AU238">
            <v>40</v>
          </cell>
          <cell r="AV238">
            <v>0</v>
          </cell>
          <cell r="AW238">
            <v>0</v>
          </cell>
          <cell r="AX238">
            <v>0</v>
          </cell>
          <cell r="AY238">
            <v>0</v>
          </cell>
          <cell r="AZ238">
            <v>0</v>
          </cell>
          <cell r="BA238">
            <v>0</v>
          </cell>
        </row>
        <row r="239">
          <cell r="A239">
            <v>62003</v>
          </cell>
          <cell r="B239" t="str">
            <v>THE ESTATES AT LYNNHURST LLC</v>
          </cell>
          <cell r="C239">
            <v>2021</v>
          </cell>
          <cell r="D239">
            <v>44105</v>
          </cell>
          <cell r="E239" t="str">
            <v>Beginning Beds</v>
          </cell>
          <cell r="F239">
            <v>0</v>
          </cell>
          <cell r="G239">
            <v>70</v>
          </cell>
          <cell r="H239">
            <v>70</v>
          </cell>
          <cell r="I239">
            <v>0</v>
          </cell>
          <cell r="J239">
            <v>2</v>
          </cell>
          <cell r="K239">
            <v>2</v>
          </cell>
          <cell r="L239">
            <v>0</v>
          </cell>
          <cell r="M239">
            <v>72</v>
          </cell>
          <cell r="N239">
            <v>72</v>
          </cell>
          <cell r="O239">
            <v>0</v>
          </cell>
          <cell r="P239">
            <v>0</v>
          </cell>
          <cell r="Q239">
            <v>0</v>
          </cell>
          <cell r="R239">
            <v>0</v>
          </cell>
          <cell r="S239">
            <v>0</v>
          </cell>
          <cell r="T239">
            <v>0</v>
          </cell>
          <cell r="U239">
            <v>0</v>
          </cell>
          <cell r="V239">
            <v>0</v>
          </cell>
          <cell r="W239">
            <v>0</v>
          </cell>
          <cell r="X239">
            <v>0</v>
          </cell>
          <cell r="Y239">
            <v>70</v>
          </cell>
          <cell r="Z239">
            <v>70</v>
          </cell>
          <cell r="AA239">
            <v>0</v>
          </cell>
          <cell r="AB239">
            <v>2</v>
          </cell>
          <cell r="AC239">
            <v>2</v>
          </cell>
          <cell r="AD239">
            <v>0</v>
          </cell>
          <cell r="AE239">
            <v>72</v>
          </cell>
          <cell r="AF239">
            <v>72</v>
          </cell>
          <cell r="AG239">
            <v>25550</v>
          </cell>
          <cell r="AH239">
            <v>0</v>
          </cell>
          <cell r="AI239">
            <v>70</v>
          </cell>
          <cell r="AJ239">
            <v>0</v>
          </cell>
          <cell r="AK239">
            <v>0</v>
          </cell>
          <cell r="AL239">
            <v>70</v>
          </cell>
          <cell r="AM239">
            <v>0</v>
          </cell>
          <cell r="AN239">
            <v>0</v>
          </cell>
          <cell r="AO239">
            <v>0</v>
          </cell>
          <cell r="AP239">
            <v>2</v>
          </cell>
          <cell r="AQ239">
            <v>2</v>
          </cell>
          <cell r="AR239">
            <v>0</v>
          </cell>
          <cell r="AS239">
            <v>0</v>
          </cell>
          <cell r="AT239">
            <v>0</v>
          </cell>
          <cell r="AU239">
            <v>70</v>
          </cell>
          <cell r="AV239">
            <v>0</v>
          </cell>
          <cell r="AW239">
            <v>2</v>
          </cell>
          <cell r="AX239">
            <v>0</v>
          </cell>
          <cell r="AY239">
            <v>0</v>
          </cell>
          <cell r="AZ239">
            <v>0</v>
          </cell>
          <cell r="BA239">
            <v>0</v>
          </cell>
        </row>
        <row r="240">
          <cell r="A240">
            <v>62004</v>
          </cell>
          <cell r="B240" t="str">
            <v>New Brighton Care Center</v>
          </cell>
          <cell r="C240">
            <v>2021</v>
          </cell>
          <cell r="D240">
            <v>44105</v>
          </cell>
          <cell r="E240" t="str">
            <v>Beginning Beds</v>
          </cell>
          <cell r="F240">
            <v>0</v>
          </cell>
          <cell r="G240">
            <v>57</v>
          </cell>
          <cell r="H240">
            <v>57</v>
          </cell>
          <cell r="I240">
            <v>0</v>
          </cell>
          <cell r="J240">
            <v>0</v>
          </cell>
          <cell r="K240">
            <v>0</v>
          </cell>
          <cell r="L240">
            <v>0</v>
          </cell>
          <cell r="M240">
            <v>57</v>
          </cell>
          <cell r="N240">
            <v>57</v>
          </cell>
          <cell r="O240">
            <v>0</v>
          </cell>
          <cell r="P240">
            <v>0</v>
          </cell>
          <cell r="Q240">
            <v>0</v>
          </cell>
          <cell r="R240">
            <v>0</v>
          </cell>
          <cell r="S240">
            <v>0</v>
          </cell>
          <cell r="T240">
            <v>0</v>
          </cell>
          <cell r="U240">
            <v>0</v>
          </cell>
          <cell r="V240">
            <v>0</v>
          </cell>
          <cell r="W240">
            <v>0</v>
          </cell>
          <cell r="X240">
            <v>0</v>
          </cell>
          <cell r="Y240">
            <v>57</v>
          </cell>
          <cell r="Z240">
            <v>57</v>
          </cell>
          <cell r="AA240">
            <v>0</v>
          </cell>
          <cell r="AB240">
            <v>0</v>
          </cell>
          <cell r="AC240">
            <v>0</v>
          </cell>
          <cell r="AD240">
            <v>0</v>
          </cell>
          <cell r="AE240">
            <v>57</v>
          </cell>
          <cell r="AF240">
            <v>57</v>
          </cell>
          <cell r="AG240">
            <v>20805</v>
          </cell>
          <cell r="AH240">
            <v>0</v>
          </cell>
          <cell r="AI240">
            <v>57</v>
          </cell>
          <cell r="AJ240">
            <v>0</v>
          </cell>
          <cell r="AK240">
            <v>0</v>
          </cell>
          <cell r="AL240">
            <v>57</v>
          </cell>
          <cell r="AM240">
            <v>0</v>
          </cell>
          <cell r="AN240">
            <v>0</v>
          </cell>
          <cell r="AO240">
            <v>0</v>
          </cell>
          <cell r="AP240">
            <v>0</v>
          </cell>
          <cell r="AQ240">
            <v>0</v>
          </cell>
          <cell r="AR240">
            <v>0</v>
          </cell>
          <cell r="AS240">
            <v>0</v>
          </cell>
          <cell r="AT240">
            <v>0</v>
          </cell>
          <cell r="AU240">
            <v>57</v>
          </cell>
          <cell r="AV240">
            <v>0</v>
          </cell>
          <cell r="AW240">
            <v>0</v>
          </cell>
          <cell r="AX240">
            <v>0</v>
          </cell>
          <cell r="AY240">
            <v>0</v>
          </cell>
          <cell r="AZ240">
            <v>0</v>
          </cell>
          <cell r="BA240">
            <v>0</v>
          </cell>
        </row>
        <row r="241">
          <cell r="A241">
            <v>62006</v>
          </cell>
          <cell r="B241" t="str">
            <v>Galtier A Villa Center</v>
          </cell>
          <cell r="C241">
            <v>2021</v>
          </cell>
          <cell r="D241">
            <v>44105</v>
          </cell>
          <cell r="E241" t="str">
            <v>Beginning Beds</v>
          </cell>
          <cell r="F241">
            <v>0</v>
          </cell>
          <cell r="G241">
            <v>107</v>
          </cell>
          <cell r="H241">
            <v>107</v>
          </cell>
          <cell r="I241">
            <v>0</v>
          </cell>
          <cell r="J241">
            <v>5</v>
          </cell>
          <cell r="K241">
            <v>5</v>
          </cell>
          <cell r="L241">
            <v>0</v>
          </cell>
          <cell r="M241">
            <v>112</v>
          </cell>
          <cell r="N241">
            <v>112</v>
          </cell>
          <cell r="O241">
            <v>0</v>
          </cell>
          <cell r="P241">
            <v>0</v>
          </cell>
          <cell r="Q241">
            <v>0</v>
          </cell>
          <cell r="R241">
            <v>0</v>
          </cell>
          <cell r="S241">
            <v>0</v>
          </cell>
          <cell r="T241">
            <v>0</v>
          </cell>
          <cell r="U241">
            <v>0</v>
          </cell>
          <cell r="V241">
            <v>0</v>
          </cell>
          <cell r="W241">
            <v>0</v>
          </cell>
          <cell r="X241">
            <v>0</v>
          </cell>
          <cell r="Y241">
            <v>107</v>
          </cell>
          <cell r="Z241">
            <v>107</v>
          </cell>
          <cell r="AA241">
            <v>0</v>
          </cell>
          <cell r="AB241">
            <v>5</v>
          </cell>
          <cell r="AC241">
            <v>5</v>
          </cell>
          <cell r="AD241">
            <v>0</v>
          </cell>
          <cell r="AE241">
            <v>112</v>
          </cell>
          <cell r="AF241">
            <v>112</v>
          </cell>
          <cell r="AG241">
            <v>39055</v>
          </cell>
          <cell r="AH241">
            <v>0</v>
          </cell>
          <cell r="AI241">
            <v>107</v>
          </cell>
          <cell r="AJ241">
            <v>0</v>
          </cell>
          <cell r="AK241">
            <v>0</v>
          </cell>
          <cell r="AL241">
            <v>107</v>
          </cell>
          <cell r="AM241">
            <v>0</v>
          </cell>
          <cell r="AN241">
            <v>0</v>
          </cell>
          <cell r="AO241">
            <v>0</v>
          </cell>
          <cell r="AP241">
            <v>5</v>
          </cell>
          <cell r="AQ241">
            <v>5</v>
          </cell>
          <cell r="AR241">
            <v>0</v>
          </cell>
          <cell r="AS241">
            <v>0</v>
          </cell>
          <cell r="AT241">
            <v>0</v>
          </cell>
          <cell r="AU241">
            <v>107</v>
          </cell>
          <cell r="AV241">
            <v>0</v>
          </cell>
          <cell r="AW241">
            <v>5</v>
          </cell>
          <cell r="AX241">
            <v>0</v>
          </cell>
          <cell r="AY241">
            <v>0</v>
          </cell>
          <cell r="AZ241">
            <v>0</v>
          </cell>
          <cell r="BA241">
            <v>0</v>
          </cell>
        </row>
        <row r="242">
          <cell r="A242">
            <v>62007</v>
          </cell>
          <cell r="B242" t="str">
            <v>Good Sam Society Maplewood</v>
          </cell>
          <cell r="C242">
            <v>2021</v>
          </cell>
          <cell r="D242">
            <v>44105</v>
          </cell>
          <cell r="E242" t="str">
            <v>Beginning Beds</v>
          </cell>
          <cell r="F242">
            <v>0</v>
          </cell>
          <cell r="G242">
            <v>71</v>
          </cell>
          <cell r="H242">
            <v>71</v>
          </cell>
          <cell r="I242">
            <v>0</v>
          </cell>
          <cell r="J242">
            <v>15</v>
          </cell>
          <cell r="K242">
            <v>15</v>
          </cell>
          <cell r="L242">
            <v>0</v>
          </cell>
          <cell r="M242">
            <v>86</v>
          </cell>
          <cell r="N242">
            <v>86</v>
          </cell>
          <cell r="O242">
            <v>0</v>
          </cell>
          <cell r="P242">
            <v>0</v>
          </cell>
          <cell r="Q242">
            <v>0</v>
          </cell>
          <cell r="R242">
            <v>0</v>
          </cell>
          <cell r="S242">
            <v>-15</v>
          </cell>
          <cell r="T242">
            <v>-15</v>
          </cell>
          <cell r="U242">
            <v>0</v>
          </cell>
          <cell r="V242">
            <v>-15</v>
          </cell>
          <cell r="W242">
            <v>-15</v>
          </cell>
          <cell r="X242">
            <v>0</v>
          </cell>
          <cell r="Y242">
            <v>71</v>
          </cell>
          <cell r="Z242">
            <v>71</v>
          </cell>
          <cell r="AA242">
            <v>0</v>
          </cell>
          <cell r="AB242">
            <v>0</v>
          </cell>
          <cell r="AC242">
            <v>0</v>
          </cell>
          <cell r="AD242">
            <v>0</v>
          </cell>
          <cell r="AE242">
            <v>71</v>
          </cell>
          <cell r="AF242">
            <v>71</v>
          </cell>
          <cell r="AG242">
            <v>25915</v>
          </cell>
          <cell r="AH242">
            <v>0</v>
          </cell>
          <cell r="AI242">
            <v>71</v>
          </cell>
          <cell r="AJ242">
            <v>0</v>
          </cell>
          <cell r="AK242">
            <v>0</v>
          </cell>
          <cell r="AL242">
            <v>71</v>
          </cell>
          <cell r="AM242">
            <v>0</v>
          </cell>
          <cell r="AN242">
            <v>0</v>
          </cell>
          <cell r="AO242">
            <v>0</v>
          </cell>
          <cell r="AP242">
            <v>0</v>
          </cell>
          <cell r="AQ242">
            <v>0</v>
          </cell>
          <cell r="AR242">
            <v>0</v>
          </cell>
          <cell r="AS242">
            <v>0</v>
          </cell>
          <cell r="AT242">
            <v>0</v>
          </cell>
          <cell r="AU242">
            <v>71</v>
          </cell>
          <cell r="AV242">
            <v>0</v>
          </cell>
          <cell r="AW242">
            <v>0</v>
          </cell>
          <cell r="AX242">
            <v>0</v>
          </cell>
          <cell r="AY242">
            <v>0</v>
          </cell>
          <cell r="AZ242">
            <v>0</v>
          </cell>
          <cell r="BA242">
            <v>0</v>
          </cell>
        </row>
        <row r="243">
          <cell r="A243">
            <v>62008</v>
          </cell>
          <cell r="B243" t="str">
            <v>The Emeralds at St. Paul</v>
          </cell>
          <cell r="C243">
            <v>2021</v>
          </cell>
          <cell r="D243">
            <v>44105</v>
          </cell>
          <cell r="E243" t="str">
            <v>Beginning Beds</v>
          </cell>
          <cell r="F243">
            <v>0</v>
          </cell>
          <cell r="G243">
            <v>116</v>
          </cell>
          <cell r="H243">
            <v>116</v>
          </cell>
          <cell r="I243">
            <v>0</v>
          </cell>
          <cell r="J243">
            <v>0</v>
          </cell>
          <cell r="K243">
            <v>0</v>
          </cell>
          <cell r="L243">
            <v>0</v>
          </cell>
          <cell r="M243">
            <v>116</v>
          </cell>
          <cell r="N243">
            <v>116</v>
          </cell>
          <cell r="O243">
            <v>0</v>
          </cell>
          <cell r="P243">
            <v>0</v>
          </cell>
          <cell r="Q243">
            <v>0</v>
          </cell>
          <cell r="R243">
            <v>0</v>
          </cell>
          <cell r="S243">
            <v>0</v>
          </cell>
          <cell r="T243">
            <v>0</v>
          </cell>
          <cell r="U243">
            <v>0</v>
          </cell>
          <cell r="V243">
            <v>0</v>
          </cell>
          <cell r="W243">
            <v>0</v>
          </cell>
          <cell r="X243">
            <v>0</v>
          </cell>
          <cell r="Y243">
            <v>116</v>
          </cell>
          <cell r="Z243">
            <v>116</v>
          </cell>
          <cell r="AA243">
            <v>0</v>
          </cell>
          <cell r="AB243">
            <v>0</v>
          </cell>
          <cell r="AC243">
            <v>0</v>
          </cell>
          <cell r="AD243">
            <v>0</v>
          </cell>
          <cell r="AE243">
            <v>116</v>
          </cell>
          <cell r="AF243">
            <v>116</v>
          </cell>
          <cell r="AG243">
            <v>42340</v>
          </cell>
          <cell r="AH243">
            <v>0</v>
          </cell>
          <cell r="AI243">
            <v>116</v>
          </cell>
          <cell r="AJ243">
            <v>0</v>
          </cell>
          <cell r="AK243">
            <v>0</v>
          </cell>
          <cell r="AL243">
            <v>116</v>
          </cell>
          <cell r="AM243">
            <v>0</v>
          </cell>
          <cell r="AN243">
            <v>0</v>
          </cell>
          <cell r="AO243">
            <v>0</v>
          </cell>
          <cell r="AP243">
            <v>0</v>
          </cell>
          <cell r="AQ243">
            <v>0</v>
          </cell>
          <cell r="AR243">
            <v>0</v>
          </cell>
          <cell r="AS243">
            <v>0</v>
          </cell>
          <cell r="AT243">
            <v>0</v>
          </cell>
          <cell r="AU243">
            <v>116</v>
          </cell>
          <cell r="AV243">
            <v>0</v>
          </cell>
          <cell r="AW243">
            <v>0</v>
          </cell>
          <cell r="AX243">
            <v>0</v>
          </cell>
          <cell r="AY243">
            <v>0</v>
          </cell>
          <cell r="AZ243">
            <v>0</v>
          </cell>
          <cell r="BA243">
            <v>0</v>
          </cell>
        </row>
        <row r="244">
          <cell r="A244">
            <v>62009</v>
          </cell>
          <cell r="B244" t="str">
            <v>Episcopal Church Home Of MN</v>
          </cell>
          <cell r="C244">
            <v>2021</v>
          </cell>
          <cell r="D244">
            <v>44105</v>
          </cell>
          <cell r="E244" t="str">
            <v>Beginning Beds</v>
          </cell>
          <cell r="F244">
            <v>50</v>
          </cell>
          <cell r="G244">
            <v>81</v>
          </cell>
          <cell r="H244">
            <v>131</v>
          </cell>
          <cell r="I244">
            <v>0</v>
          </cell>
          <cell r="J244">
            <v>0</v>
          </cell>
          <cell r="K244">
            <v>0</v>
          </cell>
          <cell r="L244">
            <v>50</v>
          </cell>
          <cell r="M244">
            <v>81</v>
          </cell>
          <cell r="N244">
            <v>131</v>
          </cell>
          <cell r="O244">
            <v>0</v>
          </cell>
          <cell r="P244">
            <v>0</v>
          </cell>
          <cell r="Q244">
            <v>0</v>
          </cell>
          <cell r="R244">
            <v>0</v>
          </cell>
          <cell r="S244">
            <v>0</v>
          </cell>
          <cell r="T244">
            <v>0</v>
          </cell>
          <cell r="U244">
            <v>0</v>
          </cell>
          <cell r="V244">
            <v>0</v>
          </cell>
          <cell r="W244">
            <v>0</v>
          </cell>
          <cell r="X244">
            <v>50</v>
          </cell>
          <cell r="Y244">
            <v>81</v>
          </cell>
          <cell r="Z244">
            <v>131</v>
          </cell>
          <cell r="AA244">
            <v>0</v>
          </cell>
          <cell r="AB244">
            <v>0</v>
          </cell>
          <cell r="AC244">
            <v>0</v>
          </cell>
          <cell r="AD244">
            <v>50</v>
          </cell>
          <cell r="AE244">
            <v>81</v>
          </cell>
          <cell r="AF244">
            <v>131</v>
          </cell>
          <cell r="AG244">
            <v>47815</v>
          </cell>
          <cell r="AH244">
            <v>0</v>
          </cell>
          <cell r="AI244">
            <v>81</v>
          </cell>
          <cell r="AJ244">
            <v>0</v>
          </cell>
          <cell r="AK244">
            <v>50</v>
          </cell>
          <cell r="AL244">
            <v>131</v>
          </cell>
          <cell r="AM244">
            <v>0</v>
          </cell>
          <cell r="AN244">
            <v>0</v>
          </cell>
          <cell r="AO244">
            <v>0</v>
          </cell>
          <cell r="AP244">
            <v>0</v>
          </cell>
          <cell r="AQ244">
            <v>0</v>
          </cell>
          <cell r="AR244">
            <v>0</v>
          </cell>
          <cell r="AS244">
            <v>0</v>
          </cell>
          <cell r="AT244">
            <v>50</v>
          </cell>
          <cell r="AU244">
            <v>81</v>
          </cell>
          <cell r="AV244">
            <v>0</v>
          </cell>
          <cell r="AW244">
            <v>0</v>
          </cell>
          <cell r="AX244">
            <v>0</v>
          </cell>
          <cell r="AY244">
            <v>0</v>
          </cell>
          <cell r="AZ244">
            <v>0</v>
          </cell>
          <cell r="BA244">
            <v>0</v>
          </cell>
        </row>
        <row r="245">
          <cell r="A245">
            <v>62010</v>
          </cell>
          <cell r="B245" t="str">
            <v>St Anthony Park Home</v>
          </cell>
          <cell r="C245">
            <v>2021</v>
          </cell>
          <cell r="D245">
            <v>44105</v>
          </cell>
          <cell r="E245" t="str">
            <v>Beginning Beds</v>
          </cell>
          <cell r="F245">
            <v>0</v>
          </cell>
          <cell r="G245">
            <v>84</v>
          </cell>
          <cell r="H245">
            <v>84</v>
          </cell>
          <cell r="I245">
            <v>0</v>
          </cell>
          <cell r="J245">
            <v>0</v>
          </cell>
          <cell r="K245">
            <v>0</v>
          </cell>
          <cell r="L245">
            <v>0</v>
          </cell>
          <cell r="M245">
            <v>84</v>
          </cell>
          <cell r="N245">
            <v>84</v>
          </cell>
          <cell r="O245">
            <v>0</v>
          </cell>
          <cell r="P245">
            <v>0</v>
          </cell>
          <cell r="Q245">
            <v>0</v>
          </cell>
          <cell r="R245">
            <v>0</v>
          </cell>
          <cell r="S245">
            <v>0</v>
          </cell>
          <cell r="T245">
            <v>0</v>
          </cell>
          <cell r="U245">
            <v>0</v>
          </cell>
          <cell r="V245">
            <v>0</v>
          </cell>
          <cell r="W245">
            <v>0</v>
          </cell>
          <cell r="X245">
            <v>0</v>
          </cell>
          <cell r="Y245">
            <v>84</v>
          </cell>
          <cell r="Z245">
            <v>84</v>
          </cell>
          <cell r="AA245">
            <v>0</v>
          </cell>
          <cell r="AB245">
            <v>0</v>
          </cell>
          <cell r="AC245">
            <v>0</v>
          </cell>
          <cell r="AD245">
            <v>0</v>
          </cell>
          <cell r="AE245">
            <v>84</v>
          </cell>
          <cell r="AF245">
            <v>84</v>
          </cell>
          <cell r="AG245">
            <v>30660</v>
          </cell>
          <cell r="AH245">
            <v>0</v>
          </cell>
          <cell r="AI245">
            <v>84</v>
          </cell>
          <cell r="AJ245">
            <v>0</v>
          </cell>
          <cell r="AK245">
            <v>0</v>
          </cell>
          <cell r="AL245">
            <v>84</v>
          </cell>
          <cell r="AM245">
            <v>0</v>
          </cell>
          <cell r="AN245">
            <v>0</v>
          </cell>
          <cell r="AO245">
            <v>0</v>
          </cell>
          <cell r="AP245">
            <v>0</v>
          </cell>
          <cell r="AQ245">
            <v>0</v>
          </cell>
          <cell r="AR245">
            <v>0</v>
          </cell>
          <cell r="AS245">
            <v>0</v>
          </cell>
          <cell r="AT245">
            <v>0</v>
          </cell>
          <cell r="AU245">
            <v>84</v>
          </cell>
          <cell r="AV245">
            <v>0</v>
          </cell>
          <cell r="AW245">
            <v>0</v>
          </cell>
          <cell r="AX245">
            <v>0</v>
          </cell>
          <cell r="AY245">
            <v>0</v>
          </cell>
          <cell r="AZ245">
            <v>0</v>
          </cell>
          <cell r="BA245">
            <v>0</v>
          </cell>
        </row>
        <row r="246">
          <cell r="A246">
            <v>62011</v>
          </cell>
          <cell r="B246" t="str">
            <v>Hayes Residence</v>
          </cell>
          <cell r="C246">
            <v>2021</v>
          </cell>
          <cell r="D246">
            <v>44105</v>
          </cell>
          <cell r="E246" t="str">
            <v>Beginning Beds</v>
          </cell>
          <cell r="F246">
            <v>40</v>
          </cell>
          <cell r="G246">
            <v>0</v>
          </cell>
          <cell r="H246">
            <v>40</v>
          </cell>
          <cell r="I246">
            <v>0</v>
          </cell>
          <cell r="J246">
            <v>0</v>
          </cell>
          <cell r="K246">
            <v>0</v>
          </cell>
          <cell r="L246">
            <v>40</v>
          </cell>
          <cell r="M246">
            <v>0</v>
          </cell>
          <cell r="N246">
            <v>40</v>
          </cell>
          <cell r="O246">
            <v>0</v>
          </cell>
          <cell r="P246">
            <v>0</v>
          </cell>
          <cell r="Q246">
            <v>0</v>
          </cell>
          <cell r="R246">
            <v>0</v>
          </cell>
          <cell r="S246">
            <v>0</v>
          </cell>
          <cell r="T246">
            <v>0</v>
          </cell>
          <cell r="U246">
            <v>0</v>
          </cell>
          <cell r="V246">
            <v>0</v>
          </cell>
          <cell r="W246">
            <v>0</v>
          </cell>
          <cell r="X246">
            <v>40</v>
          </cell>
          <cell r="Y246">
            <v>0</v>
          </cell>
          <cell r="Z246">
            <v>40</v>
          </cell>
          <cell r="AA246">
            <v>0</v>
          </cell>
          <cell r="AB246">
            <v>0</v>
          </cell>
          <cell r="AC246">
            <v>0</v>
          </cell>
          <cell r="AD246">
            <v>40</v>
          </cell>
          <cell r="AE246">
            <v>0</v>
          </cell>
          <cell r="AF246">
            <v>40</v>
          </cell>
          <cell r="AG246">
            <v>14600</v>
          </cell>
          <cell r="AH246">
            <v>0</v>
          </cell>
          <cell r="AI246">
            <v>0</v>
          </cell>
          <cell r="AJ246">
            <v>0</v>
          </cell>
          <cell r="AK246">
            <v>40</v>
          </cell>
          <cell r="AL246">
            <v>40</v>
          </cell>
          <cell r="AM246">
            <v>0</v>
          </cell>
          <cell r="AN246">
            <v>0</v>
          </cell>
          <cell r="AO246">
            <v>0</v>
          </cell>
          <cell r="AP246">
            <v>0</v>
          </cell>
          <cell r="AQ246">
            <v>0</v>
          </cell>
          <cell r="AR246">
            <v>0</v>
          </cell>
          <cell r="AS246">
            <v>0</v>
          </cell>
          <cell r="AT246">
            <v>40</v>
          </cell>
          <cell r="AU246">
            <v>0</v>
          </cell>
          <cell r="AV246">
            <v>0</v>
          </cell>
          <cell r="AW246">
            <v>0</v>
          </cell>
          <cell r="AX246">
            <v>0</v>
          </cell>
          <cell r="AY246">
            <v>0</v>
          </cell>
          <cell r="AZ246">
            <v>0</v>
          </cell>
          <cell r="BA246">
            <v>0</v>
          </cell>
        </row>
        <row r="247">
          <cell r="A247">
            <v>62012</v>
          </cell>
          <cell r="B247" t="str">
            <v>ST ANTHONY HEALTH AND REHAB</v>
          </cell>
          <cell r="C247">
            <v>2021</v>
          </cell>
          <cell r="D247">
            <v>44105</v>
          </cell>
          <cell r="E247" t="str">
            <v>Beginning Beds</v>
          </cell>
          <cell r="F247">
            <v>0</v>
          </cell>
          <cell r="G247">
            <v>140</v>
          </cell>
          <cell r="H247">
            <v>140</v>
          </cell>
          <cell r="I247">
            <v>0</v>
          </cell>
          <cell r="J247">
            <v>10</v>
          </cell>
          <cell r="K247">
            <v>10</v>
          </cell>
          <cell r="L247">
            <v>0</v>
          </cell>
          <cell r="M247">
            <v>150</v>
          </cell>
          <cell r="N247">
            <v>150</v>
          </cell>
          <cell r="O247">
            <v>0</v>
          </cell>
          <cell r="P247">
            <v>0</v>
          </cell>
          <cell r="Q247">
            <v>0</v>
          </cell>
          <cell r="R247">
            <v>0</v>
          </cell>
          <cell r="S247">
            <v>0</v>
          </cell>
          <cell r="T247">
            <v>0</v>
          </cell>
          <cell r="U247">
            <v>0</v>
          </cell>
          <cell r="V247">
            <v>0</v>
          </cell>
          <cell r="W247">
            <v>0</v>
          </cell>
          <cell r="X247">
            <v>0</v>
          </cell>
          <cell r="Y247">
            <v>140</v>
          </cell>
          <cell r="Z247">
            <v>140</v>
          </cell>
          <cell r="AA247">
            <v>0</v>
          </cell>
          <cell r="AB247">
            <v>10</v>
          </cell>
          <cell r="AC247">
            <v>10</v>
          </cell>
          <cell r="AD247">
            <v>0</v>
          </cell>
          <cell r="AE247">
            <v>150</v>
          </cell>
          <cell r="AF247">
            <v>150</v>
          </cell>
          <cell r="AG247">
            <v>51100</v>
          </cell>
          <cell r="AH247">
            <v>0</v>
          </cell>
          <cell r="AI247">
            <v>140</v>
          </cell>
          <cell r="AJ247">
            <v>0</v>
          </cell>
          <cell r="AK247">
            <v>0</v>
          </cell>
          <cell r="AL247">
            <v>140</v>
          </cell>
          <cell r="AM247">
            <v>0</v>
          </cell>
          <cell r="AN247">
            <v>0</v>
          </cell>
          <cell r="AO247">
            <v>0</v>
          </cell>
          <cell r="AP247">
            <v>10</v>
          </cell>
          <cell r="AQ247">
            <v>10</v>
          </cell>
          <cell r="AR247">
            <v>0</v>
          </cell>
          <cell r="AS247">
            <v>0</v>
          </cell>
          <cell r="AT247">
            <v>0</v>
          </cell>
          <cell r="AU247">
            <v>130</v>
          </cell>
          <cell r="AV247">
            <v>0</v>
          </cell>
          <cell r="AW247">
            <v>20</v>
          </cell>
          <cell r="AX247">
            <v>0</v>
          </cell>
          <cell r="AY247">
            <v>10</v>
          </cell>
          <cell r="AZ247">
            <v>0</v>
          </cell>
          <cell r="BA247">
            <v>-10</v>
          </cell>
          <cell r="BB247" t="str">
            <v>effective 7/1/2021</v>
          </cell>
        </row>
        <row r="248">
          <cell r="A248">
            <v>62013</v>
          </cell>
          <cell r="B248" t="str">
            <v>Presby Homes Of Arden Hills</v>
          </cell>
          <cell r="C248">
            <v>2021</v>
          </cell>
          <cell r="D248">
            <v>44105</v>
          </cell>
          <cell r="E248" t="str">
            <v>Beginning Beds</v>
          </cell>
          <cell r="F248">
            <v>0</v>
          </cell>
          <cell r="G248">
            <v>182</v>
          </cell>
          <cell r="H248">
            <v>182</v>
          </cell>
          <cell r="I248">
            <v>0</v>
          </cell>
          <cell r="J248">
            <v>26</v>
          </cell>
          <cell r="K248">
            <v>26</v>
          </cell>
          <cell r="L248">
            <v>0</v>
          </cell>
          <cell r="M248">
            <v>208</v>
          </cell>
          <cell r="N248">
            <v>208</v>
          </cell>
          <cell r="O248">
            <v>0</v>
          </cell>
          <cell r="P248">
            <v>-30</v>
          </cell>
          <cell r="Q248">
            <v>-30</v>
          </cell>
          <cell r="R248">
            <v>0</v>
          </cell>
          <cell r="S248">
            <v>30</v>
          </cell>
          <cell r="T248">
            <v>30</v>
          </cell>
          <cell r="U248">
            <v>0</v>
          </cell>
          <cell r="V248">
            <v>0</v>
          </cell>
          <cell r="W248">
            <v>0</v>
          </cell>
          <cell r="X248">
            <v>0</v>
          </cell>
          <cell r="Y248">
            <v>152</v>
          </cell>
          <cell r="Z248">
            <v>152</v>
          </cell>
          <cell r="AA248">
            <v>0</v>
          </cell>
          <cell r="AB248">
            <v>56</v>
          </cell>
          <cell r="AC248">
            <v>56</v>
          </cell>
          <cell r="AD248">
            <v>0</v>
          </cell>
          <cell r="AE248">
            <v>208</v>
          </cell>
          <cell r="AF248">
            <v>208</v>
          </cell>
          <cell r="AG248">
            <v>57310</v>
          </cell>
          <cell r="AH248">
            <v>0</v>
          </cell>
          <cell r="AI248">
            <v>152</v>
          </cell>
          <cell r="AJ248">
            <v>0</v>
          </cell>
          <cell r="AK248">
            <v>0</v>
          </cell>
          <cell r="AL248">
            <v>152</v>
          </cell>
          <cell r="AM248">
            <v>0</v>
          </cell>
          <cell r="AN248">
            <v>0</v>
          </cell>
          <cell r="AO248">
            <v>0</v>
          </cell>
          <cell r="AP248">
            <v>56</v>
          </cell>
          <cell r="AQ248">
            <v>56</v>
          </cell>
          <cell r="AR248">
            <v>0</v>
          </cell>
          <cell r="AS248">
            <v>0</v>
          </cell>
          <cell r="AT248">
            <v>0</v>
          </cell>
          <cell r="AU248">
            <v>152</v>
          </cell>
          <cell r="AV248">
            <v>0</v>
          </cell>
          <cell r="AW248">
            <v>56</v>
          </cell>
          <cell r="AX248">
            <v>0</v>
          </cell>
          <cell r="AY248">
            <v>0</v>
          </cell>
          <cell r="AZ248">
            <v>0</v>
          </cell>
          <cell r="BA248">
            <v>0</v>
          </cell>
        </row>
        <row r="249">
          <cell r="A249">
            <v>62015</v>
          </cell>
          <cell r="B249" t="str">
            <v>Lyngblomsten Care Center</v>
          </cell>
          <cell r="C249">
            <v>2021</v>
          </cell>
          <cell r="D249">
            <v>44105</v>
          </cell>
          <cell r="E249" t="str">
            <v>Beginning Beds</v>
          </cell>
          <cell r="F249">
            <v>0</v>
          </cell>
          <cell r="G249">
            <v>225</v>
          </cell>
          <cell r="H249">
            <v>225</v>
          </cell>
          <cell r="I249">
            <v>0</v>
          </cell>
          <cell r="J249">
            <v>12</v>
          </cell>
          <cell r="K249">
            <v>12</v>
          </cell>
          <cell r="L249">
            <v>0</v>
          </cell>
          <cell r="M249">
            <v>237</v>
          </cell>
          <cell r="N249">
            <v>237</v>
          </cell>
          <cell r="O249">
            <v>0</v>
          </cell>
          <cell r="P249">
            <v>0</v>
          </cell>
          <cell r="Q249">
            <v>0</v>
          </cell>
          <cell r="R249">
            <v>0</v>
          </cell>
          <cell r="S249">
            <v>0</v>
          </cell>
          <cell r="T249">
            <v>0</v>
          </cell>
          <cell r="U249">
            <v>0</v>
          </cell>
          <cell r="V249">
            <v>0</v>
          </cell>
          <cell r="W249">
            <v>0</v>
          </cell>
          <cell r="X249">
            <v>0</v>
          </cell>
          <cell r="Y249">
            <v>225</v>
          </cell>
          <cell r="Z249">
            <v>225</v>
          </cell>
          <cell r="AA249">
            <v>0</v>
          </cell>
          <cell r="AB249">
            <v>12</v>
          </cell>
          <cell r="AC249">
            <v>12</v>
          </cell>
          <cell r="AD249">
            <v>0</v>
          </cell>
          <cell r="AE249">
            <v>237</v>
          </cell>
          <cell r="AF249">
            <v>237</v>
          </cell>
          <cell r="AG249">
            <v>82125</v>
          </cell>
          <cell r="AH249">
            <v>0</v>
          </cell>
          <cell r="AI249">
            <v>225</v>
          </cell>
          <cell r="AJ249">
            <v>0</v>
          </cell>
          <cell r="AK249">
            <v>0</v>
          </cell>
          <cell r="AL249">
            <v>225</v>
          </cell>
          <cell r="AM249">
            <v>0</v>
          </cell>
          <cell r="AN249">
            <v>0</v>
          </cell>
          <cell r="AO249">
            <v>0</v>
          </cell>
          <cell r="AP249">
            <v>12</v>
          </cell>
          <cell r="AQ249">
            <v>12</v>
          </cell>
          <cell r="AR249">
            <v>0</v>
          </cell>
          <cell r="AS249">
            <v>0</v>
          </cell>
          <cell r="AT249">
            <v>0</v>
          </cell>
          <cell r="AU249">
            <v>225</v>
          </cell>
          <cell r="AV249">
            <v>0</v>
          </cell>
          <cell r="AW249">
            <v>12</v>
          </cell>
          <cell r="AX249">
            <v>0</v>
          </cell>
          <cell r="AY249">
            <v>0</v>
          </cell>
          <cell r="AZ249">
            <v>0</v>
          </cell>
          <cell r="BA249">
            <v>0</v>
          </cell>
        </row>
        <row r="250">
          <cell r="A250">
            <v>62016</v>
          </cell>
          <cell r="B250" t="str">
            <v>Cerenity Care Ctr On Humboldt</v>
          </cell>
          <cell r="C250">
            <v>2021</v>
          </cell>
          <cell r="D250">
            <v>44105</v>
          </cell>
          <cell r="E250" t="str">
            <v>Beginning Beds</v>
          </cell>
          <cell r="F250">
            <v>0</v>
          </cell>
          <cell r="G250">
            <v>117</v>
          </cell>
          <cell r="H250">
            <v>117</v>
          </cell>
          <cell r="I250">
            <v>0</v>
          </cell>
          <cell r="J250">
            <v>8</v>
          </cell>
          <cell r="K250">
            <v>8</v>
          </cell>
          <cell r="L250">
            <v>0</v>
          </cell>
          <cell r="M250">
            <v>125</v>
          </cell>
          <cell r="N250">
            <v>125</v>
          </cell>
          <cell r="O250">
            <v>0</v>
          </cell>
          <cell r="P250">
            <v>0</v>
          </cell>
          <cell r="Q250">
            <v>0</v>
          </cell>
          <cell r="R250">
            <v>0</v>
          </cell>
          <cell r="S250">
            <v>0</v>
          </cell>
          <cell r="T250">
            <v>0</v>
          </cell>
          <cell r="U250">
            <v>0</v>
          </cell>
          <cell r="V250">
            <v>0</v>
          </cell>
          <cell r="W250">
            <v>0</v>
          </cell>
          <cell r="X250">
            <v>0</v>
          </cell>
          <cell r="Y250">
            <v>117</v>
          </cell>
          <cell r="Z250">
            <v>117</v>
          </cell>
          <cell r="AA250">
            <v>0</v>
          </cell>
          <cell r="AB250">
            <v>8</v>
          </cell>
          <cell r="AC250">
            <v>8</v>
          </cell>
          <cell r="AD250">
            <v>0</v>
          </cell>
          <cell r="AE250">
            <v>125</v>
          </cell>
          <cell r="AF250">
            <v>125</v>
          </cell>
          <cell r="AG250">
            <v>42705</v>
          </cell>
          <cell r="AH250">
            <v>0</v>
          </cell>
          <cell r="AI250">
            <v>117</v>
          </cell>
          <cell r="AJ250">
            <v>0</v>
          </cell>
          <cell r="AK250">
            <v>0</v>
          </cell>
          <cell r="AL250">
            <v>117</v>
          </cell>
          <cell r="AM250">
            <v>0</v>
          </cell>
          <cell r="AN250">
            <v>0</v>
          </cell>
          <cell r="AO250">
            <v>0</v>
          </cell>
          <cell r="AP250">
            <v>8</v>
          </cell>
          <cell r="AQ250">
            <v>8</v>
          </cell>
          <cell r="AR250">
            <v>0</v>
          </cell>
          <cell r="AS250">
            <v>0</v>
          </cell>
          <cell r="AT250">
            <v>0</v>
          </cell>
          <cell r="AU250">
            <v>117</v>
          </cell>
          <cell r="AV250">
            <v>0</v>
          </cell>
          <cell r="AW250">
            <v>8</v>
          </cell>
          <cell r="AX250">
            <v>0</v>
          </cell>
          <cell r="AY250">
            <v>0</v>
          </cell>
          <cell r="AZ250">
            <v>0</v>
          </cell>
          <cell r="BA250">
            <v>0</v>
          </cell>
        </row>
        <row r="251">
          <cell r="A251">
            <v>62017</v>
          </cell>
          <cell r="B251" t="str">
            <v>Maplewood Care Center</v>
          </cell>
          <cell r="C251">
            <v>2021</v>
          </cell>
          <cell r="D251">
            <v>44105</v>
          </cell>
          <cell r="E251" t="str">
            <v>Beginning Beds</v>
          </cell>
          <cell r="F251">
            <v>0</v>
          </cell>
          <cell r="G251">
            <v>128</v>
          </cell>
          <cell r="H251">
            <v>128</v>
          </cell>
          <cell r="I251">
            <v>0</v>
          </cell>
          <cell r="J251">
            <v>21</v>
          </cell>
          <cell r="K251">
            <v>21</v>
          </cell>
          <cell r="L251">
            <v>0</v>
          </cell>
          <cell r="M251">
            <v>149</v>
          </cell>
          <cell r="N251">
            <v>149</v>
          </cell>
          <cell r="O251">
            <v>0</v>
          </cell>
          <cell r="P251">
            <v>-13</v>
          </cell>
          <cell r="Q251">
            <v>-13</v>
          </cell>
          <cell r="R251">
            <v>0</v>
          </cell>
          <cell r="S251">
            <v>13</v>
          </cell>
          <cell r="T251">
            <v>13</v>
          </cell>
          <cell r="U251">
            <v>0</v>
          </cell>
          <cell r="V251">
            <v>0</v>
          </cell>
          <cell r="W251">
            <v>0</v>
          </cell>
          <cell r="X251">
            <v>0</v>
          </cell>
          <cell r="Y251">
            <v>115</v>
          </cell>
          <cell r="Z251">
            <v>115</v>
          </cell>
          <cell r="AA251">
            <v>0</v>
          </cell>
          <cell r="AB251">
            <v>34</v>
          </cell>
          <cell r="AC251">
            <v>34</v>
          </cell>
          <cell r="AD251">
            <v>0</v>
          </cell>
          <cell r="AE251">
            <v>149</v>
          </cell>
          <cell r="AF251">
            <v>149</v>
          </cell>
          <cell r="AG251">
            <v>43158</v>
          </cell>
          <cell r="AH251">
            <v>0</v>
          </cell>
          <cell r="AI251">
            <v>115</v>
          </cell>
          <cell r="AJ251">
            <v>0</v>
          </cell>
          <cell r="AK251">
            <v>0</v>
          </cell>
          <cell r="AL251">
            <v>115</v>
          </cell>
          <cell r="AM251">
            <v>0</v>
          </cell>
          <cell r="AN251">
            <v>0</v>
          </cell>
          <cell r="AO251">
            <v>0</v>
          </cell>
          <cell r="AP251">
            <v>34</v>
          </cell>
          <cell r="AQ251">
            <v>34</v>
          </cell>
          <cell r="AR251">
            <v>0</v>
          </cell>
          <cell r="AS251">
            <v>0</v>
          </cell>
          <cell r="AT251">
            <v>0</v>
          </cell>
          <cell r="AU251">
            <v>115</v>
          </cell>
          <cell r="AV251">
            <v>0</v>
          </cell>
          <cell r="AW251">
            <v>34</v>
          </cell>
          <cell r="AX251">
            <v>0</v>
          </cell>
          <cell r="AY251">
            <v>0</v>
          </cell>
          <cell r="AZ251">
            <v>0</v>
          </cell>
          <cell r="BA251">
            <v>0</v>
          </cell>
        </row>
        <row r="252">
          <cell r="A252">
            <v>62019</v>
          </cell>
          <cell r="B252" t="str">
            <v>Rose Of Sharon A Villa Center</v>
          </cell>
          <cell r="C252">
            <v>2021</v>
          </cell>
          <cell r="D252">
            <v>44105</v>
          </cell>
          <cell r="E252" t="str">
            <v>Beginning Beds</v>
          </cell>
          <cell r="F252">
            <v>0</v>
          </cell>
          <cell r="G252">
            <v>63</v>
          </cell>
          <cell r="H252">
            <v>63</v>
          </cell>
          <cell r="I252">
            <v>0</v>
          </cell>
          <cell r="J252">
            <v>0</v>
          </cell>
          <cell r="K252">
            <v>0</v>
          </cell>
          <cell r="L252">
            <v>0</v>
          </cell>
          <cell r="M252">
            <v>63</v>
          </cell>
          <cell r="N252">
            <v>63</v>
          </cell>
          <cell r="O252">
            <v>0</v>
          </cell>
          <cell r="P252">
            <v>0</v>
          </cell>
          <cell r="Q252">
            <v>0</v>
          </cell>
          <cell r="R252">
            <v>0</v>
          </cell>
          <cell r="S252">
            <v>0</v>
          </cell>
          <cell r="T252">
            <v>0</v>
          </cell>
          <cell r="U252">
            <v>0</v>
          </cell>
          <cell r="V252">
            <v>0</v>
          </cell>
          <cell r="W252">
            <v>0</v>
          </cell>
          <cell r="X252">
            <v>0</v>
          </cell>
          <cell r="Y252">
            <v>63</v>
          </cell>
          <cell r="Z252">
            <v>63</v>
          </cell>
          <cell r="AA252">
            <v>0</v>
          </cell>
          <cell r="AB252">
            <v>0</v>
          </cell>
          <cell r="AC252">
            <v>0</v>
          </cell>
          <cell r="AD252">
            <v>0</v>
          </cell>
          <cell r="AE252">
            <v>63</v>
          </cell>
          <cell r="AF252">
            <v>63</v>
          </cell>
          <cell r="AG252">
            <v>22995</v>
          </cell>
          <cell r="AH252">
            <v>0</v>
          </cell>
          <cell r="AI252">
            <v>63</v>
          </cell>
          <cell r="AJ252">
            <v>0</v>
          </cell>
          <cell r="AK252">
            <v>0</v>
          </cell>
          <cell r="AL252">
            <v>63</v>
          </cell>
          <cell r="AM252">
            <v>0</v>
          </cell>
          <cell r="AN252">
            <v>0</v>
          </cell>
          <cell r="AO252">
            <v>0</v>
          </cell>
          <cell r="AP252">
            <v>0</v>
          </cell>
          <cell r="AQ252">
            <v>0</v>
          </cell>
          <cell r="AR252">
            <v>0</v>
          </cell>
          <cell r="AS252">
            <v>0</v>
          </cell>
          <cell r="AT252">
            <v>0</v>
          </cell>
          <cell r="AU252">
            <v>63</v>
          </cell>
          <cell r="AV252">
            <v>0</v>
          </cell>
          <cell r="AW252">
            <v>0</v>
          </cell>
          <cell r="AX252">
            <v>0</v>
          </cell>
          <cell r="AY252">
            <v>0</v>
          </cell>
          <cell r="AZ252">
            <v>0</v>
          </cell>
          <cell r="BA252">
            <v>0</v>
          </cell>
        </row>
        <row r="253">
          <cell r="A253">
            <v>62022</v>
          </cell>
          <cell r="B253" t="str">
            <v>Benedictine Hlth Ctr Innsbruck</v>
          </cell>
          <cell r="C253">
            <v>2021</v>
          </cell>
          <cell r="D253">
            <v>44105</v>
          </cell>
          <cell r="E253" t="str">
            <v>Beginning Beds</v>
          </cell>
          <cell r="F253">
            <v>0</v>
          </cell>
          <cell r="G253">
            <v>105</v>
          </cell>
          <cell r="H253">
            <v>105</v>
          </cell>
          <cell r="I253">
            <v>0</v>
          </cell>
          <cell r="J253">
            <v>0</v>
          </cell>
          <cell r="K253">
            <v>0</v>
          </cell>
          <cell r="L253">
            <v>0</v>
          </cell>
          <cell r="M253">
            <v>105</v>
          </cell>
          <cell r="N253">
            <v>105</v>
          </cell>
          <cell r="O253">
            <v>0</v>
          </cell>
          <cell r="P253">
            <v>0</v>
          </cell>
          <cell r="Q253">
            <v>0</v>
          </cell>
          <cell r="R253">
            <v>0</v>
          </cell>
          <cell r="S253">
            <v>0</v>
          </cell>
          <cell r="T253">
            <v>0</v>
          </cell>
          <cell r="U253">
            <v>0</v>
          </cell>
          <cell r="V253">
            <v>0</v>
          </cell>
          <cell r="W253">
            <v>0</v>
          </cell>
          <cell r="X253">
            <v>0</v>
          </cell>
          <cell r="Y253">
            <v>105</v>
          </cell>
          <cell r="Z253">
            <v>105</v>
          </cell>
          <cell r="AA253">
            <v>0</v>
          </cell>
          <cell r="AB253">
            <v>0</v>
          </cell>
          <cell r="AC253">
            <v>0</v>
          </cell>
          <cell r="AD253">
            <v>0</v>
          </cell>
          <cell r="AE253">
            <v>105</v>
          </cell>
          <cell r="AF253">
            <v>105</v>
          </cell>
          <cell r="AG253">
            <v>38325</v>
          </cell>
          <cell r="AH253">
            <v>0</v>
          </cell>
          <cell r="AI253">
            <v>105</v>
          </cell>
          <cell r="AJ253">
            <v>0</v>
          </cell>
          <cell r="AK253">
            <v>0</v>
          </cell>
          <cell r="AL253">
            <v>105</v>
          </cell>
          <cell r="AM253">
            <v>0</v>
          </cell>
          <cell r="AN253">
            <v>0</v>
          </cell>
          <cell r="AO253">
            <v>0</v>
          </cell>
          <cell r="AP253">
            <v>0</v>
          </cell>
          <cell r="AQ253">
            <v>0</v>
          </cell>
          <cell r="AR253">
            <v>0</v>
          </cell>
          <cell r="AS253">
            <v>0</v>
          </cell>
          <cell r="AT253">
            <v>0</v>
          </cell>
          <cell r="AU253">
            <v>105</v>
          </cell>
          <cell r="AV253">
            <v>0</v>
          </cell>
          <cell r="AW253">
            <v>0</v>
          </cell>
          <cell r="AX253">
            <v>0</v>
          </cell>
          <cell r="AY253">
            <v>0</v>
          </cell>
          <cell r="AZ253">
            <v>0</v>
          </cell>
          <cell r="BA253">
            <v>0</v>
          </cell>
        </row>
        <row r="254">
          <cell r="A254">
            <v>62026</v>
          </cell>
          <cell r="B254" t="str">
            <v>Cerenity Care Center WBL</v>
          </cell>
          <cell r="C254">
            <v>2021</v>
          </cell>
          <cell r="D254">
            <v>44105</v>
          </cell>
          <cell r="E254" t="str">
            <v>Beginning Beds</v>
          </cell>
          <cell r="F254">
            <v>0</v>
          </cell>
          <cell r="G254">
            <v>138</v>
          </cell>
          <cell r="H254">
            <v>138</v>
          </cell>
          <cell r="I254">
            <v>0</v>
          </cell>
          <cell r="J254">
            <v>40</v>
          </cell>
          <cell r="K254">
            <v>40</v>
          </cell>
          <cell r="L254">
            <v>0</v>
          </cell>
          <cell r="M254">
            <v>178</v>
          </cell>
          <cell r="N254">
            <v>178</v>
          </cell>
          <cell r="O254">
            <v>0</v>
          </cell>
          <cell r="P254">
            <v>0</v>
          </cell>
          <cell r="Q254">
            <v>0</v>
          </cell>
          <cell r="R254">
            <v>0</v>
          </cell>
          <cell r="S254">
            <v>0</v>
          </cell>
          <cell r="T254">
            <v>0</v>
          </cell>
          <cell r="U254">
            <v>0</v>
          </cell>
          <cell r="V254">
            <v>0</v>
          </cell>
          <cell r="W254">
            <v>0</v>
          </cell>
          <cell r="X254">
            <v>0</v>
          </cell>
          <cell r="Y254">
            <v>138</v>
          </cell>
          <cell r="Z254">
            <v>138</v>
          </cell>
          <cell r="AA254">
            <v>0</v>
          </cell>
          <cell r="AB254">
            <v>40</v>
          </cell>
          <cell r="AC254">
            <v>40</v>
          </cell>
          <cell r="AD254">
            <v>0</v>
          </cell>
          <cell r="AE254">
            <v>178</v>
          </cell>
          <cell r="AF254">
            <v>178</v>
          </cell>
          <cell r="AG254">
            <v>50370</v>
          </cell>
          <cell r="AH254">
            <v>0</v>
          </cell>
          <cell r="AI254">
            <v>138</v>
          </cell>
          <cell r="AJ254">
            <v>0</v>
          </cell>
          <cell r="AK254">
            <v>0</v>
          </cell>
          <cell r="AL254">
            <v>138</v>
          </cell>
          <cell r="AM254">
            <v>0</v>
          </cell>
          <cell r="AN254">
            <v>0</v>
          </cell>
          <cell r="AO254">
            <v>0</v>
          </cell>
          <cell r="AP254">
            <v>40</v>
          </cell>
          <cell r="AQ254">
            <v>40</v>
          </cell>
          <cell r="AR254">
            <v>0</v>
          </cell>
          <cell r="AS254">
            <v>0</v>
          </cell>
          <cell r="AT254">
            <v>0</v>
          </cell>
          <cell r="AU254">
            <v>138</v>
          </cell>
          <cell r="AV254">
            <v>0</v>
          </cell>
          <cell r="AW254">
            <v>40</v>
          </cell>
          <cell r="AX254">
            <v>0</v>
          </cell>
          <cell r="AY254">
            <v>0</v>
          </cell>
          <cell r="AZ254">
            <v>0</v>
          </cell>
          <cell r="BA254">
            <v>0</v>
          </cell>
        </row>
        <row r="255">
          <cell r="A255">
            <v>62027</v>
          </cell>
          <cell r="B255" t="str">
            <v>THE ESTATES AT ROSEVILLE LLC</v>
          </cell>
          <cell r="C255">
            <v>2021</v>
          </cell>
          <cell r="D255">
            <v>44105</v>
          </cell>
          <cell r="E255" t="str">
            <v>Beginning Beds</v>
          </cell>
          <cell r="F255">
            <v>0</v>
          </cell>
          <cell r="G255">
            <v>150</v>
          </cell>
          <cell r="H255">
            <v>150</v>
          </cell>
          <cell r="I255">
            <v>0</v>
          </cell>
          <cell r="J255">
            <v>25</v>
          </cell>
          <cell r="K255">
            <v>25</v>
          </cell>
          <cell r="L255">
            <v>0</v>
          </cell>
          <cell r="M255">
            <v>175</v>
          </cell>
          <cell r="N255">
            <v>175</v>
          </cell>
          <cell r="O255">
            <v>0</v>
          </cell>
          <cell r="P255">
            <v>0</v>
          </cell>
          <cell r="Q255">
            <v>0</v>
          </cell>
          <cell r="R255">
            <v>0</v>
          </cell>
          <cell r="S255">
            <v>0</v>
          </cell>
          <cell r="T255">
            <v>0</v>
          </cell>
          <cell r="U255">
            <v>0</v>
          </cell>
          <cell r="V255">
            <v>0</v>
          </cell>
          <cell r="W255">
            <v>0</v>
          </cell>
          <cell r="X255">
            <v>0</v>
          </cell>
          <cell r="Y255">
            <v>150</v>
          </cell>
          <cell r="Z255">
            <v>150</v>
          </cell>
          <cell r="AA255">
            <v>0</v>
          </cell>
          <cell r="AB255">
            <v>25</v>
          </cell>
          <cell r="AC255">
            <v>25</v>
          </cell>
          <cell r="AD255">
            <v>0</v>
          </cell>
          <cell r="AE255">
            <v>175</v>
          </cell>
          <cell r="AF255">
            <v>175</v>
          </cell>
          <cell r="AG255">
            <v>54750</v>
          </cell>
          <cell r="AH255">
            <v>0</v>
          </cell>
          <cell r="AI255">
            <v>150</v>
          </cell>
          <cell r="AJ255">
            <v>0</v>
          </cell>
          <cell r="AK255">
            <v>0</v>
          </cell>
          <cell r="AL255">
            <v>150</v>
          </cell>
          <cell r="AM255">
            <v>0</v>
          </cell>
          <cell r="AN255">
            <v>0</v>
          </cell>
          <cell r="AO255">
            <v>0</v>
          </cell>
          <cell r="AP255">
            <v>25</v>
          </cell>
          <cell r="AQ255">
            <v>25</v>
          </cell>
          <cell r="AR255">
            <v>0</v>
          </cell>
          <cell r="AS255">
            <v>0</v>
          </cell>
          <cell r="AT255">
            <v>0</v>
          </cell>
          <cell r="AU255">
            <v>150</v>
          </cell>
          <cell r="AV255">
            <v>0</v>
          </cell>
          <cell r="AW255">
            <v>25</v>
          </cell>
          <cell r="AX255">
            <v>0</v>
          </cell>
          <cell r="AY255">
            <v>0</v>
          </cell>
          <cell r="AZ255">
            <v>0</v>
          </cell>
          <cell r="BA255">
            <v>0</v>
          </cell>
        </row>
        <row r="256">
          <cell r="A256">
            <v>62028</v>
          </cell>
          <cell r="B256" t="str">
            <v>New Brighton A Villa Center</v>
          </cell>
          <cell r="C256">
            <v>2021</v>
          </cell>
          <cell r="D256">
            <v>44105</v>
          </cell>
          <cell r="E256" t="str">
            <v>Beginning Beds</v>
          </cell>
          <cell r="F256">
            <v>0</v>
          </cell>
          <cell r="G256">
            <v>99</v>
          </cell>
          <cell r="H256">
            <v>99</v>
          </cell>
          <cell r="I256">
            <v>0</v>
          </cell>
          <cell r="J256">
            <v>1</v>
          </cell>
          <cell r="K256">
            <v>1</v>
          </cell>
          <cell r="L256">
            <v>0</v>
          </cell>
          <cell r="M256">
            <v>100</v>
          </cell>
          <cell r="N256">
            <v>100</v>
          </cell>
          <cell r="O256">
            <v>0</v>
          </cell>
          <cell r="P256">
            <v>0</v>
          </cell>
          <cell r="Q256">
            <v>0</v>
          </cell>
          <cell r="R256">
            <v>0</v>
          </cell>
          <cell r="S256">
            <v>0</v>
          </cell>
          <cell r="T256">
            <v>0</v>
          </cell>
          <cell r="U256">
            <v>0</v>
          </cell>
          <cell r="V256">
            <v>0</v>
          </cell>
          <cell r="W256">
            <v>0</v>
          </cell>
          <cell r="X256">
            <v>0</v>
          </cell>
          <cell r="Y256">
            <v>99</v>
          </cell>
          <cell r="Z256">
            <v>99</v>
          </cell>
          <cell r="AA256">
            <v>0</v>
          </cell>
          <cell r="AB256">
            <v>1</v>
          </cell>
          <cell r="AC256">
            <v>1</v>
          </cell>
          <cell r="AD256">
            <v>0</v>
          </cell>
          <cell r="AE256">
            <v>100</v>
          </cell>
          <cell r="AF256">
            <v>100</v>
          </cell>
          <cell r="AG256">
            <v>36135</v>
          </cell>
          <cell r="AH256">
            <v>0</v>
          </cell>
          <cell r="AI256">
            <v>99</v>
          </cell>
          <cell r="AJ256">
            <v>0</v>
          </cell>
          <cell r="AK256">
            <v>0</v>
          </cell>
          <cell r="AL256">
            <v>99</v>
          </cell>
          <cell r="AM256">
            <v>0</v>
          </cell>
          <cell r="AN256">
            <v>0</v>
          </cell>
          <cell r="AO256">
            <v>0</v>
          </cell>
          <cell r="AP256">
            <v>1</v>
          </cell>
          <cell r="AQ256">
            <v>1</v>
          </cell>
          <cell r="AR256">
            <v>0</v>
          </cell>
          <cell r="AS256">
            <v>0</v>
          </cell>
          <cell r="AT256">
            <v>0</v>
          </cell>
          <cell r="AU256">
            <v>99</v>
          </cell>
          <cell r="AV256">
            <v>0</v>
          </cell>
          <cell r="AW256">
            <v>1</v>
          </cell>
          <cell r="AX256">
            <v>0</v>
          </cell>
          <cell r="AY256">
            <v>0</v>
          </cell>
          <cell r="AZ256">
            <v>0</v>
          </cell>
          <cell r="BA256">
            <v>0</v>
          </cell>
        </row>
        <row r="257">
          <cell r="A257">
            <v>62030</v>
          </cell>
          <cell r="B257" t="str">
            <v>New Harmony Care Center</v>
          </cell>
          <cell r="C257">
            <v>2021</v>
          </cell>
          <cell r="D257">
            <v>44105</v>
          </cell>
          <cell r="E257" t="str">
            <v>Beginning Beds</v>
          </cell>
          <cell r="F257">
            <v>0</v>
          </cell>
          <cell r="G257">
            <v>76</v>
          </cell>
          <cell r="H257">
            <v>76</v>
          </cell>
          <cell r="I257">
            <v>0</v>
          </cell>
          <cell r="J257">
            <v>0</v>
          </cell>
          <cell r="K257">
            <v>0</v>
          </cell>
          <cell r="L257">
            <v>0</v>
          </cell>
          <cell r="M257">
            <v>76</v>
          </cell>
          <cell r="N257">
            <v>76</v>
          </cell>
          <cell r="O257">
            <v>0</v>
          </cell>
          <cell r="P257">
            <v>0</v>
          </cell>
          <cell r="Q257">
            <v>0</v>
          </cell>
          <cell r="R257">
            <v>0</v>
          </cell>
          <cell r="S257">
            <v>0</v>
          </cell>
          <cell r="T257">
            <v>0</v>
          </cell>
          <cell r="U257">
            <v>0</v>
          </cell>
          <cell r="V257">
            <v>0</v>
          </cell>
          <cell r="W257">
            <v>0</v>
          </cell>
          <cell r="X257">
            <v>0</v>
          </cell>
          <cell r="Y257">
            <v>76</v>
          </cell>
          <cell r="Z257">
            <v>76</v>
          </cell>
          <cell r="AA257">
            <v>0</v>
          </cell>
          <cell r="AB257">
            <v>0</v>
          </cell>
          <cell r="AC257">
            <v>0</v>
          </cell>
          <cell r="AD257">
            <v>0</v>
          </cell>
          <cell r="AE257">
            <v>76</v>
          </cell>
          <cell r="AF257">
            <v>76</v>
          </cell>
          <cell r="AG257">
            <v>27740</v>
          </cell>
          <cell r="AH257">
            <v>0</v>
          </cell>
          <cell r="AI257">
            <v>76</v>
          </cell>
          <cell r="AJ257">
            <v>0</v>
          </cell>
          <cell r="AK257">
            <v>0</v>
          </cell>
          <cell r="AL257">
            <v>76</v>
          </cell>
          <cell r="AM257">
            <v>0</v>
          </cell>
          <cell r="AN257">
            <v>0</v>
          </cell>
          <cell r="AO257">
            <v>0</v>
          </cell>
          <cell r="AP257">
            <v>0</v>
          </cell>
          <cell r="AQ257">
            <v>0</v>
          </cell>
          <cell r="AR257">
            <v>0</v>
          </cell>
          <cell r="AS257">
            <v>0</v>
          </cell>
          <cell r="AT257">
            <v>0</v>
          </cell>
          <cell r="AU257">
            <v>76</v>
          </cell>
          <cell r="AV257">
            <v>0</v>
          </cell>
          <cell r="AW257">
            <v>0</v>
          </cell>
          <cell r="AX257">
            <v>0</v>
          </cell>
          <cell r="AY257">
            <v>0</v>
          </cell>
          <cell r="AZ257">
            <v>0</v>
          </cell>
          <cell r="BA257">
            <v>0</v>
          </cell>
        </row>
        <row r="258">
          <cell r="A258">
            <v>62031</v>
          </cell>
          <cell r="B258" t="str">
            <v>Shirley Chapman Sholom Hm East</v>
          </cell>
          <cell r="C258">
            <v>2021</v>
          </cell>
          <cell r="D258">
            <v>44105</v>
          </cell>
          <cell r="E258" t="str">
            <v>Beginning Beds</v>
          </cell>
          <cell r="F258">
            <v>0</v>
          </cell>
          <cell r="G258">
            <v>118</v>
          </cell>
          <cell r="H258">
            <v>118</v>
          </cell>
          <cell r="I258">
            <v>0</v>
          </cell>
          <cell r="J258">
            <v>0</v>
          </cell>
          <cell r="K258">
            <v>0</v>
          </cell>
          <cell r="L258">
            <v>0</v>
          </cell>
          <cell r="M258">
            <v>118</v>
          </cell>
          <cell r="N258">
            <v>118</v>
          </cell>
          <cell r="O258">
            <v>0</v>
          </cell>
          <cell r="P258">
            <v>0</v>
          </cell>
          <cell r="Q258">
            <v>0</v>
          </cell>
          <cell r="R258">
            <v>0</v>
          </cell>
          <cell r="S258">
            <v>0</v>
          </cell>
          <cell r="T258">
            <v>0</v>
          </cell>
          <cell r="U258">
            <v>0</v>
          </cell>
          <cell r="V258">
            <v>0</v>
          </cell>
          <cell r="W258">
            <v>0</v>
          </cell>
          <cell r="X258">
            <v>0</v>
          </cell>
          <cell r="Y258">
            <v>118</v>
          </cell>
          <cell r="Z258">
            <v>118</v>
          </cell>
          <cell r="AA258">
            <v>0</v>
          </cell>
          <cell r="AB258">
            <v>0</v>
          </cell>
          <cell r="AC258">
            <v>0</v>
          </cell>
          <cell r="AD258">
            <v>0</v>
          </cell>
          <cell r="AE258">
            <v>118</v>
          </cell>
          <cell r="AF258">
            <v>118</v>
          </cell>
          <cell r="AG258">
            <v>43070</v>
          </cell>
          <cell r="AH258">
            <v>0</v>
          </cell>
          <cell r="AI258">
            <v>118</v>
          </cell>
          <cell r="AJ258">
            <v>0</v>
          </cell>
          <cell r="AK258">
            <v>0</v>
          </cell>
          <cell r="AL258">
            <v>118</v>
          </cell>
          <cell r="AM258">
            <v>0</v>
          </cell>
          <cell r="AN258">
            <v>0</v>
          </cell>
          <cell r="AO258">
            <v>0</v>
          </cell>
          <cell r="AP258">
            <v>0</v>
          </cell>
          <cell r="AQ258">
            <v>0</v>
          </cell>
          <cell r="AR258">
            <v>0</v>
          </cell>
          <cell r="AS258">
            <v>0</v>
          </cell>
          <cell r="AT258">
            <v>0</v>
          </cell>
          <cell r="AU258">
            <v>118</v>
          </cell>
          <cell r="AV258">
            <v>0</v>
          </cell>
          <cell r="AW258">
            <v>0</v>
          </cell>
          <cell r="AX258">
            <v>0</v>
          </cell>
          <cell r="AY258">
            <v>0</v>
          </cell>
          <cell r="AZ258">
            <v>0</v>
          </cell>
          <cell r="BA258">
            <v>0</v>
          </cell>
        </row>
        <row r="259">
          <cell r="A259">
            <v>62032</v>
          </cell>
          <cell r="B259" t="str">
            <v>CERENITY MARIAN ST PAUL LLC</v>
          </cell>
          <cell r="C259">
            <v>2021</v>
          </cell>
          <cell r="D259">
            <v>44105</v>
          </cell>
          <cell r="E259" t="str">
            <v>Beginning Beds</v>
          </cell>
          <cell r="F259">
            <v>0</v>
          </cell>
          <cell r="G259">
            <v>90</v>
          </cell>
          <cell r="H259">
            <v>90</v>
          </cell>
          <cell r="I259">
            <v>0</v>
          </cell>
          <cell r="J259">
            <v>0</v>
          </cell>
          <cell r="K259">
            <v>0</v>
          </cell>
          <cell r="L259">
            <v>0</v>
          </cell>
          <cell r="M259">
            <v>90</v>
          </cell>
          <cell r="N259">
            <v>90</v>
          </cell>
          <cell r="O259">
            <v>0</v>
          </cell>
          <cell r="P259">
            <v>0</v>
          </cell>
          <cell r="Q259">
            <v>0</v>
          </cell>
          <cell r="R259">
            <v>0</v>
          </cell>
          <cell r="S259">
            <v>0</v>
          </cell>
          <cell r="T259">
            <v>0</v>
          </cell>
          <cell r="U259">
            <v>0</v>
          </cell>
          <cell r="V259">
            <v>0</v>
          </cell>
          <cell r="W259">
            <v>0</v>
          </cell>
          <cell r="X259">
            <v>0</v>
          </cell>
          <cell r="Y259">
            <v>90</v>
          </cell>
          <cell r="Z259">
            <v>90</v>
          </cell>
          <cell r="AA259">
            <v>0</v>
          </cell>
          <cell r="AB259">
            <v>0</v>
          </cell>
          <cell r="AC259">
            <v>0</v>
          </cell>
          <cell r="AD259">
            <v>0</v>
          </cell>
          <cell r="AE259">
            <v>90</v>
          </cell>
          <cell r="AF259">
            <v>90</v>
          </cell>
          <cell r="AG259">
            <v>32850</v>
          </cell>
          <cell r="AH259">
            <v>0</v>
          </cell>
          <cell r="AI259">
            <v>90</v>
          </cell>
          <cell r="AJ259">
            <v>0</v>
          </cell>
          <cell r="AK259">
            <v>0</v>
          </cell>
          <cell r="AL259">
            <v>90</v>
          </cell>
          <cell r="AM259">
            <v>0</v>
          </cell>
          <cell r="AN259">
            <v>0</v>
          </cell>
          <cell r="AO259">
            <v>0</v>
          </cell>
          <cell r="AP259">
            <v>0</v>
          </cell>
          <cell r="AQ259">
            <v>0</v>
          </cell>
          <cell r="AR259">
            <v>0</v>
          </cell>
          <cell r="AS259">
            <v>0</v>
          </cell>
          <cell r="AT259">
            <v>0</v>
          </cell>
          <cell r="AU259">
            <v>90</v>
          </cell>
          <cell r="AV259">
            <v>0</v>
          </cell>
          <cell r="AW259">
            <v>0</v>
          </cell>
          <cell r="AX259">
            <v>0</v>
          </cell>
          <cell r="AY259">
            <v>0</v>
          </cell>
          <cell r="AZ259">
            <v>0</v>
          </cell>
          <cell r="BA259">
            <v>0</v>
          </cell>
        </row>
        <row r="260">
          <cell r="A260">
            <v>62034</v>
          </cell>
          <cell r="B260" t="str">
            <v>Highland Chateau HCC</v>
          </cell>
          <cell r="C260">
            <v>2021</v>
          </cell>
          <cell r="D260">
            <v>44105</v>
          </cell>
          <cell r="E260" t="str">
            <v>Beginning Beds</v>
          </cell>
          <cell r="F260">
            <v>0</v>
          </cell>
          <cell r="G260">
            <v>64</v>
          </cell>
          <cell r="H260">
            <v>64</v>
          </cell>
          <cell r="I260">
            <v>0</v>
          </cell>
          <cell r="J260">
            <v>0</v>
          </cell>
          <cell r="K260">
            <v>0</v>
          </cell>
          <cell r="L260">
            <v>0</v>
          </cell>
          <cell r="M260">
            <v>64</v>
          </cell>
          <cell r="N260">
            <v>64</v>
          </cell>
          <cell r="O260">
            <v>0</v>
          </cell>
          <cell r="P260">
            <v>0</v>
          </cell>
          <cell r="Q260">
            <v>0</v>
          </cell>
          <cell r="R260">
            <v>0</v>
          </cell>
          <cell r="S260">
            <v>0</v>
          </cell>
          <cell r="T260">
            <v>0</v>
          </cell>
          <cell r="U260">
            <v>0</v>
          </cell>
          <cell r="V260">
            <v>0</v>
          </cell>
          <cell r="W260">
            <v>0</v>
          </cell>
          <cell r="X260">
            <v>0</v>
          </cell>
          <cell r="Y260">
            <v>64</v>
          </cell>
          <cell r="Z260">
            <v>64</v>
          </cell>
          <cell r="AA260">
            <v>0</v>
          </cell>
          <cell r="AB260">
            <v>0</v>
          </cell>
          <cell r="AC260">
            <v>0</v>
          </cell>
          <cell r="AD260">
            <v>0</v>
          </cell>
          <cell r="AE260">
            <v>64</v>
          </cell>
          <cell r="AF260">
            <v>64</v>
          </cell>
          <cell r="AG260">
            <v>23360</v>
          </cell>
          <cell r="AH260">
            <v>0</v>
          </cell>
          <cell r="AI260">
            <v>64</v>
          </cell>
          <cell r="AJ260">
            <v>0</v>
          </cell>
          <cell r="AK260">
            <v>0</v>
          </cell>
          <cell r="AL260">
            <v>64</v>
          </cell>
          <cell r="AM260">
            <v>0</v>
          </cell>
          <cell r="AN260">
            <v>0</v>
          </cell>
          <cell r="AO260">
            <v>0</v>
          </cell>
          <cell r="AP260">
            <v>0</v>
          </cell>
          <cell r="AQ260">
            <v>0</v>
          </cell>
          <cell r="AR260">
            <v>0</v>
          </cell>
          <cell r="AS260">
            <v>0</v>
          </cell>
          <cell r="AT260">
            <v>0</v>
          </cell>
          <cell r="AU260">
            <v>64</v>
          </cell>
          <cell r="AV260">
            <v>0</v>
          </cell>
          <cell r="AW260">
            <v>0</v>
          </cell>
          <cell r="AX260">
            <v>0</v>
          </cell>
          <cell r="AY260">
            <v>0</v>
          </cell>
          <cell r="AZ260">
            <v>0</v>
          </cell>
          <cell r="BA260">
            <v>0</v>
          </cell>
        </row>
        <row r="261">
          <cell r="A261">
            <v>62037</v>
          </cell>
          <cell r="B261" t="str">
            <v>Presbyterian Homes North Oaks</v>
          </cell>
          <cell r="C261">
            <v>2021</v>
          </cell>
          <cell r="D261">
            <v>44105</v>
          </cell>
          <cell r="E261" t="str">
            <v>Beginning Beds</v>
          </cell>
          <cell r="F261">
            <v>0</v>
          </cell>
          <cell r="G261">
            <v>60</v>
          </cell>
          <cell r="H261">
            <v>60</v>
          </cell>
          <cell r="I261">
            <v>0</v>
          </cell>
          <cell r="J261">
            <v>0</v>
          </cell>
          <cell r="K261">
            <v>0</v>
          </cell>
          <cell r="L261">
            <v>0</v>
          </cell>
          <cell r="M261">
            <v>60</v>
          </cell>
          <cell r="N261">
            <v>60</v>
          </cell>
          <cell r="O261">
            <v>0</v>
          </cell>
          <cell r="P261">
            <v>0</v>
          </cell>
          <cell r="Q261">
            <v>0</v>
          </cell>
          <cell r="R261">
            <v>0</v>
          </cell>
          <cell r="S261">
            <v>0</v>
          </cell>
          <cell r="T261">
            <v>0</v>
          </cell>
          <cell r="U261">
            <v>0</v>
          </cell>
          <cell r="V261">
            <v>0</v>
          </cell>
          <cell r="W261">
            <v>0</v>
          </cell>
          <cell r="X261">
            <v>0</v>
          </cell>
          <cell r="Y261">
            <v>60</v>
          </cell>
          <cell r="Z261">
            <v>60</v>
          </cell>
          <cell r="AA261">
            <v>0</v>
          </cell>
          <cell r="AB261">
            <v>0</v>
          </cell>
          <cell r="AC261">
            <v>0</v>
          </cell>
          <cell r="AD261">
            <v>0</v>
          </cell>
          <cell r="AE261">
            <v>60</v>
          </cell>
          <cell r="AF261">
            <v>60</v>
          </cell>
          <cell r="AG261">
            <v>21900</v>
          </cell>
          <cell r="AH261">
            <v>0</v>
          </cell>
          <cell r="AI261">
            <v>60</v>
          </cell>
          <cell r="AJ261">
            <v>0</v>
          </cell>
          <cell r="AK261">
            <v>0</v>
          </cell>
          <cell r="AL261">
            <v>60</v>
          </cell>
          <cell r="AM261">
            <v>0</v>
          </cell>
          <cell r="AN261">
            <v>0</v>
          </cell>
          <cell r="AO261">
            <v>0</v>
          </cell>
          <cell r="AP261">
            <v>0</v>
          </cell>
          <cell r="AQ261">
            <v>0</v>
          </cell>
          <cell r="AR261">
            <v>0</v>
          </cell>
          <cell r="AS261">
            <v>0</v>
          </cell>
          <cell r="AT261">
            <v>0</v>
          </cell>
          <cell r="AU261">
            <v>60</v>
          </cell>
          <cell r="AV261">
            <v>0</v>
          </cell>
          <cell r="AW261">
            <v>0</v>
          </cell>
          <cell r="AX261">
            <v>0</v>
          </cell>
          <cell r="AY261">
            <v>0</v>
          </cell>
          <cell r="AZ261">
            <v>0</v>
          </cell>
          <cell r="BA261">
            <v>0</v>
          </cell>
        </row>
        <row r="262">
          <cell r="A262">
            <v>62040</v>
          </cell>
          <cell r="B262" t="str">
            <v>Carondelet Village Care Center</v>
          </cell>
          <cell r="C262">
            <v>2021</v>
          </cell>
          <cell r="D262">
            <v>44105</v>
          </cell>
          <cell r="E262" t="str">
            <v>Beginning Beds</v>
          </cell>
          <cell r="F262">
            <v>0</v>
          </cell>
          <cell r="G262">
            <v>45</v>
          </cell>
          <cell r="H262">
            <v>45</v>
          </cell>
          <cell r="I262">
            <v>0</v>
          </cell>
          <cell r="J262">
            <v>0</v>
          </cell>
          <cell r="K262">
            <v>0</v>
          </cell>
          <cell r="L262">
            <v>0</v>
          </cell>
          <cell r="M262">
            <v>45</v>
          </cell>
          <cell r="N262">
            <v>45</v>
          </cell>
          <cell r="O262">
            <v>0</v>
          </cell>
          <cell r="P262">
            <v>0</v>
          </cell>
          <cell r="Q262">
            <v>0</v>
          </cell>
          <cell r="R262">
            <v>0</v>
          </cell>
          <cell r="S262">
            <v>0</v>
          </cell>
          <cell r="T262">
            <v>0</v>
          </cell>
          <cell r="U262">
            <v>0</v>
          </cell>
          <cell r="V262">
            <v>0</v>
          </cell>
          <cell r="W262">
            <v>0</v>
          </cell>
          <cell r="X262">
            <v>0</v>
          </cell>
          <cell r="Y262">
            <v>45</v>
          </cell>
          <cell r="Z262">
            <v>45</v>
          </cell>
          <cell r="AA262">
            <v>0</v>
          </cell>
          <cell r="AB262">
            <v>0</v>
          </cell>
          <cell r="AC262">
            <v>0</v>
          </cell>
          <cell r="AD262">
            <v>0</v>
          </cell>
          <cell r="AE262">
            <v>45</v>
          </cell>
          <cell r="AF262">
            <v>45</v>
          </cell>
          <cell r="AG262">
            <v>16425</v>
          </cell>
          <cell r="AH262">
            <v>0</v>
          </cell>
          <cell r="AI262">
            <v>45</v>
          </cell>
          <cell r="AJ262">
            <v>0</v>
          </cell>
          <cell r="AK262">
            <v>0</v>
          </cell>
          <cell r="AL262">
            <v>45</v>
          </cell>
          <cell r="AM262">
            <v>0</v>
          </cell>
          <cell r="AN262">
            <v>0</v>
          </cell>
          <cell r="AO262">
            <v>0</v>
          </cell>
          <cell r="AP262">
            <v>0</v>
          </cell>
          <cell r="AQ262">
            <v>0</v>
          </cell>
          <cell r="AR262">
            <v>0</v>
          </cell>
          <cell r="AS262">
            <v>0</v>
          </cell>
          <cell r="AT262">
            <v>0</v>
          </cell>
          <cell r="AU262">
            <v>45</v>
          </cell>
          <cell r="AV262">
            <v>0</v>
          </cell>
          <cell r="AW262">
            <v>0</v>
          </cell>
          <cell r="AX262">
            <v>0</v>
          </cell>
          <cell r="AY262">
            <v>0</v>
          </cell>
          <cell r="AZ262">
            <v>0</v>
          </cell>
          <cell r="BA262">
            <v>0</v>
          </cell>
        </row>
        <row r="263">
          <cell r="A263">
            <v>62041</v>
          </cell>
          <cell r="B263" t="str">
            <v>Episcopal Church Home Gardens</v>
          </cell>
          <cell r="C263">
            <v>2021</v>
          </cell>
          <cell r="D263">
            <v>44105</v>
          </cell>
          <cell r="E263" t="str">
            <v>Beginning Beds</v>
          </cell>
          <cell r="F263">
            <v>0</v>
          </cell>
          <cell r="G263">
            <v>60</v>
          </cell>
          <cell r="H263">
            <v>60</v>
          </cell>
          <cell r="I263">
            <v>0</v>
          </cell>
          <cell r="J263">
            <v>0</v>
          </cell>
          <cell r="K263">
            <v>0</v>
          </cell>
          <cell r="L263">
            <v>0</v>
          </cell>
          <cell r="M263">
            <v>60</v>
          </cell>
          <cell r="N263">
            <v>60</v>
          </cell>
          <cell r="O263">
            <v>0</v>
          </cell>
          <cell r="P263">
            <v>0</v>
          </cell>
          <cell r="Q263">
            <v>0</v>
          </cell>
          <cell r="R263">
            <v>0</v>
          </cell>
          <cell r="S263">
            <v>0</v>
          </cell>
          <cell r="T263">
            <v>0</v>
          </cell>
          <cell r="U263">
            <v>0</v>
          </cell>
          <cell r="V263">
            <v>0</v>
          </cell>
          <cell r="W263">
            <v>0</v>
          </cell>
          <cell r="X263">
            <v>0</v>
          </cell>
          <cell r="Y263">
            <v>60</v>
          </cell>
          <cell r="Z263">
            <v>60</v>
          </cell>
          <cell r="AA263">
            <v>0</v>
          </cell>
          <cell r="AB263">
            <v>0</v>
          </cell>
          <cell r="AC263">
            <v>0</v>
          </cell>
          <cell r="AD263">
            <v>0</v>
          </cell>
          <cell r="AE263">
            <v>60</v>
          </cell>
          <cell r="AF263">
            <v>60</v>
          </cell>
          <cell r="AG263">
            <v>21900</v>
          </cell>
          <cell r="AH263">
            <v>0</v>
          </cell>
          <cell r="AI263">
            <v>60</v>
          </cell>
          <cell r="AJ263">
            <v>0</v>
          </cell>
          <cell r="AK263">
            <v>0</v>
          </cell>
          <cell r="AL263">
            <v>60</v>
          </cell>
          <cell r="AM263">
            <v>0</v>
          </cell>
          <cell r="AN263">
            <v>0</v>
          </cell>
          <cell r="AO263">
            <v>0</v>
          </cell>
          <cell r="AP263">
            <v>0</v>
          </cell>
          <cell r="AQ263">
            <v>0</v>
          </cell>
          <cell r="AR263">
            <v>0</v>
          </cell>
          <cell r="AS263">
            <v>0</v>
          </cell>
          <cell r="AT263">
            <v>0</v>
          </cell>
          <cell r="AU263">
            <v>60</v>
          </cell>
          <cell r="AV263">
            <v>0</v>
          </cell>
          <cell r="AW263">
            <v>0</v>
          </cell>
          <cell r="AX263">
            <v>0</v>
          </cell>
          <cell r="AY263">
            <v>0</v>
          </cell>
          <cell r="AZ263">
            <v>0</v>
          </cell>
          <cell r="BA263">
            <v>0</v>
          </cell>
        </row>
        <row r="264">
          <cell r="A264">
            <v>62042</v>
          </cell>
          <cell r="B264" t="str">
            <v>Langton Shores</v>
          </cell>
          <cell r="C264">
            <v>2021</v>
          </cell>
          <cell r="D264">
            <v>44105</v>
          </cell>
          <cell r="E264" t="str">
            <v>Beginning Beds</v>
          </cell>
          <cell r="F264">
            <v>0</v>
          </cell>
          <cell r="G264">
            <v>50</v>
          </cell>
          <cell r="H264">
            <v>50</v>
          </cell>
          <cell r="I264">
            <v>0</v>
          </cell>
          <cell r="J264">
            <v>0</v>
          </cell>
          <cell r="K264">
            <v>0</v>
          </cell>
          <cell r="L264">
            <v>0</v>
          </cell>
          <cell r="M264">
            <v>50</v>
          </cell>
          <cell r="N264">
            <v>50</v>
          </cell>
          <cell r="O264">
            <v>0</v>
          </cell>
          <cell r="P264">
            <v>0</v>
          </cell>
          <cell r="Q264">
            <v>0</v>
          </cell>
          <cell r="R264">
            <v>0</v>
          </cell>
          <cell r="S264">
            <v>0</v>
          </cell>
          <cell r="T264">
            <v>0</v>
          </cell>
          <cell r="U264">
            <v>0</v>
          </cell>
          <cell r="V264">
            <v>0</v>
          </cell>
          <cell r="W264">
            <v>0</v>
          </cell>
          <cell r="X264">
            <v>0</v>
          </cell>
          <cell r="Y264">
            <v>50</v>
          </cell>
          <cell r="Z264">
            <v>50</v>
          </cell>
          <cell r="AA264">
            <v>0</v>
          </cell>
          <cell r="AB264">
            <v>0</v>
          </cell>
          <cell r="AC264">
            <v>0</v>
          </cell>
          <cell r="AD264">
            <v>0</v>
          </cell>
          <cell r="AE264">
            <v>50</v>
          </cell>
          <cell r="AF264">
            <v>50</v>
          </cell>
          <cell r="AG264">
            <v>18250</v>
          </cell>
          <cell r="AH264">
            <v>0</v>
          </cell>
          <cell r="AI264">
            <v>50</v>
          </cell>
          <cell r="AJ264">
            <v>0</v>
          </cell>
          <cell r="AK264">
            <v>0</v>
          </cell>
          <cell r="AL264">
            <v>50</v>
          </cell>
          <cell r="AM264">
            <v>0</v>
          </cell>
          <cell r="AN264">
            <v>0</v>
          </cell>
          <cell r="AO264">
            <v>0</v>
          </cell>
          <cell r="AP264">
            <v>0</v>
          </cell>
          <cell r="AQ264">
            <v>0</v>
          </cell>
          <cell r="AR264">
            <v>0</v>
          </cell>
          <cell r="AS264">
            <v>0</v>
          </cell>
          <cell r="AT264">
            <v>0</v>
          </cell>
          <cell r="AU264">
            <v>50</v>
          </cell>
          <cell r="AV264">
            <v>0</v>
          </cell>
          <cell r="AW264">
            <v>0</v>
          </cell>
          <cell r="AX264">
            <v>0</v>
          </cell>
          <cell r="AY264">
            <v>0</v>
          </cell>
          <cell r="AZ264">
            <v>0</v>
          </cell>
          <cell r="BA264">
            <v>0</v>
          </cell>
        </row>
        <row r="265">
          <cell r="A265">
            <v>64001</v>
          </cell>
          <cell r="B265" t="str">
            <v>Wabasso Rehab and Health Care Center</v>
          </cell>
          <cell r="C265">
            <v>2021</v>
          </cell>
          <cell r="D265">
            <v>44105</v>
          </cell>
          <cell r="E265" t="str">
            <v>Beginning Beds</v>
          </cell>
          <cell r="F265">
            <v>0</v>
          </cell>
          <cell r="G265">
            <v>44</v>
          </cell>
          <cell r="H265">
            <v>44</v>
          </cell>
          <cell r="I265">
            <v>0</v>
          </cell>
          <cell r="J265">
            <v>0</v>
          </cell>
          <cell r="K265">
            <v>0</v>
          </cell>
          <cell r="L265">
            <v>0</v>
          </cell>
          <cell r="M265">
            <v>44</v>
          </cell>
          <cell r="N265">
            <v>44</v>
          </cell>
          <cell r="O265">
            <v>0</v>
          </cell>
          <cell r="P265">
            <v>0</v>
          </cell>
          <cell r="Q265">
            <v>0</v>
          </cell>
          <cell r="R265">
            <v>0</v>
          </cell>
          <cell r="S265">
            <v>0</v>
          </cell>
          <cell r="T265">
            <v>0</v>
          </cell>
          <cell r="U265">
            <v>0</v>
          </cell>
          <cell r="V265">
            <v>0</v>
          </cell>
          <cell r="W265">
            <v>0</v>
          </cell>
          <cell r="X265">
            <v>0</v>
          </cell>
          <cell r="Y265">
            <v>44</v>
          </cell>
          <cell r="Z265">
            <v>44</v>
          </cell>
          <cell r="AA265">
            <v>0</v>
          </cell>
          <cell r="AB265">
            <v>0</v>
          </cell>
          <cell r="AC265">
            <v>0</v>
          </cell>
          <cell r="AD265">
            <v>0</v>
          </cell>
          <cell r="AE265">
            <v>44</v>
          </cell>
          <cell r="AF265">
            <v>44</v>
          </cell>
          <cell r="AG265">
            <v>16060</v>
          </cell>
          <cell r="AH265">
            <v>0</v>
          </cell>
          <cell r="AI265">
            <v>44</v>
          </cell>
          <cell r="AJ265">
            <v>0</v>
          </cell>
          <cell r="AK265">
            <v>0</v>
          </cell>
          <cell r="AL265">
            <v>44</v>
          </cell>
          <cell r="AM265">
            <v>0</v>
          </cell>
          <cell r="AN265">
            <v>0</v>
          </cell>
          <cell r="AO265">
            <v>0</v>
          </cell>
          <cell r="AP265">
            <v>0</v>
          </cell>
          <cell r="AQ265">
            <v>0</v>
          </cell>
          <cell r="AR265">
            <v>0</v>
          </cell>
          <cell r="AS265">
            <v>0</v>
          </cell>
          <cell r="AT265">
            <v>0</v>
          </cell>
          <cell r="AU265">
            <v>44</v>
          </cell>
          <cell r="AV265">
            <v>0</v>
          </cell>
          <cell r="AW265">
            <v>0</v>
          </cell>
          <cell r="AX265">
            <v>0</v>
          </cell>
          <cell r="AY265">
            <v>0</v>
          </cell>
          <cell r="AZ265">
            <v>0</v>
          </cell>
          <cell r="BA265">
            <v>0</v>
          </cell>
        </row>
        <row r="266">
          <cell r="A266">
            <v>64002</v>
          </cell>
          <cell r="B266" t="str">
            <v>GIL MOR MANOR</v>
          </cell>
          <cell r="C266">
            <v>2021</v>
          </cell>
          <cell r="D266">
            <v>44105</v>
          </cell>
          <cell r="E266" t="str">
            <v>Beginning Beds</v>
          </cell>
          <cell r="F266">
            <v>0</v>
          </cell>
          <cell r="G266">
            <v>35</v>
          </cell>
          <cell r="H266">
            <v>35</v>
          </cell>
          <cell r="I266">
            <v>0</v>
          </cell>
          <cell r="J266">
            <v>0</v>
          </cell>
          <cell r="K266">
            <v>0</v>
          </cell>
          <cell r="L266">
            <v>0</v>
          </cell>
          <cell r="M266">
            <v>35</v>
          </cell>
          <cell r="N266">
            <v>35</v>
          </cell>
          <cell r="O266">
            <v>0</v>
          </cell>
          <cell r="P266">
            <v>0</v>
          </cell>
          <cell r="Q266">
            <v>0</v>
          </cell>
          <cell r="R266">
            <v>0</v>
          </cell>
          <cell r="S266">
            <v>0</v>
          </cell>
          <cell r="T266">
            <v>0</v>
          </cell>
          <cell r="U266">
            <v>0</v>
          </cell>
          <cell r="V266">
            <v>0</v>
          </cell>
          <cell r="W266">
            <v>0</v>
          </cell>
          <cell r="X266">
            <v>0</v>
          </cell>
          <cell r="Y266">
            <v>35</v>
          </cell>
          <cell r="Z266">
            <v>35</v>
          </cell>
          <cell r="AA266">
            <v>0</v>
          </cell>
          <cell r="AB266">
            <v>0</v>
          </cell>
          <cell r="AC266">
            <v>0</v>
          </cell>
          <cell r="AD266">
            <v>0</v>
          </cell>
          <cell r="AE266">
            <v>35</v>
          </cell>
          <cell r="AF266">
            <v>35</v>
          </cell>
          <cell r="AG266">
            <v>12775</v>
          </cell>
          <cell r="AH266">
            <v>0</v>
          </cell>
          <cell r="AI266">
            <v>35</v>
          </cell>
          <cell r="AJ266">
            <v>0</v>
          </cell>
          <cell r="AK266">
            <v>0</v>
          </cell>
          <cell r="AL266">
            <v>35</v>
          </cell>
          <cell r="AM266">
            <v>0</v>
          </cell>
          <cell r="AN266">
            <v>0</v>
          </cell>
          <cell r="AO266">
            <v>0</v>
          </cell>
          <cell r="AP266">
            <v>0</v>
          </cell>
          <cell r="AQ266">
            <v>0</v>
          </cell>
          <cell r="AR266">
            <v>0</v>
          </cell>
          <cell r="AS266">
            <v>0</v>
          </cell>
          <cell r="AT266">
            <v>0</v>
          </cell>
          <cell r="AU266">
            <v>35</v>
          </cell>
          <cell r="AV266">
            <v>0</v>
          </cell>
          <cell r="AW266">
            <v>0</v>
          </cell>
          <cell r="AX266">
            <v>0</v>
          </cell>
          <cell r="AY266">
            <v>0</v>
          </cell>
          <cell r="AZ266">
            <v>0</v>
          </cell>
          <cell r="BA266">
            <v>0</v>
          </cell>
        </row>
        <row r="267">
          <cell r="A267">
            <v>64003</v>
          </cell>
          <cell r="B267" t="str">
            <v>Parkview Home</v>
          </cell>
          <cell r="C267">
            <v>2021</v>
          </cell>
          <cell r="D267">
            <v>44105</v>
          </cell>
          <cell r="E267" t="str">
            <v>Beginning Beds</v>
          </cell>
          <cell r="F267">
            <v>0</v>
          </cell>
          <cell r="G267">
            <v>30</v>
          </cell>
          <cell r="H267">
            <v>30</v>
          </cell>
          <cell r="I267">
            <v>0</v>
          </cell>
          <cell r="J267">
            <v>0</v>
          </cell>
          <cell r="K267">
            <v>0</v>
          </cell>
          <cell r="L267">
            <v>0</v>
          </cell>
          <cell r="M267">
            <v>30</v>
          </cell>
          <cell r="N267">
            <v>30</v>
          </cell>
          <cell r="O267">
            <v>0</v>
          </cell>
          <cell r="P267">
            <v>0</v>
          </cell>
          <cell r="Q267">
            <v>0</v>
          </cell>
          <cell r="R267">
            <v>0</v>
          </cell>
          <cell r="S267">
            <v>0</v>
          </cell>
          <cell r="T267">
            <v>0</v>
          </cell>
          <cell r="U267">
            <v>0</v>
          </cell>
          <cell r="V267">
            <v>0</v>
          </cell>
          <cell r="W267">
            <v>0</v>
          </cell>
          <cell r="X267">
            <v>0</v>
          </cell>
          <cell r="Y267">
            <v>30</v>
          </cell>
          <cell r="Z267">
            <v>30</v>
          </cell>
          <cell r="AA267">
            <v>0</v>
          </cell>
          <cell r="AB267">
            <v>0</v>
          </cell>
          <cell r="AC267">
            <v>0</v>
          </cell>
          <cell r="AD267">
            <v>0</v>
          </cell>
          <cell r="AE267">
            <v>30</v>
          </cell>
          <cell r="AF267">
            <v>30</v>
          </cell>
          <cell r="AG267">
            <v>10950</v>
          </cell>
          <cell r="AH267">
            <v>0</v>
          </cell>
          <cell r="AI267">
            <v>30</v>
          </cell>
          <cell r="AJ267">
            <v>0</v>
          </cell>
          <cell r="AK267">
            <v>0</v>
          </cell>
          <cell r="AL267">
            <v>30</v>
          </cell>
          <cell r="AM267">
            <v>0</v>
          </cell>
          <cell r="AN267">
            <v>0</v>
          </cell>
          <cell r="AO267">
            <v>0</v>
          </cell>
          <cell r="AP267">
            <v>0</v>
          </cell>
          <cell r="AQ267">
            <v>0</v>
          </cell>
          <cell r="AR267">
            <v>0</v>
          </cell>
          <cell r="AS267">
            <v>0</v>
          </cell>
          <cell r="AT267">
            <v>0</v>
          </cell>
          <cell r="AU267">
            <v>30</v>
          </cell>
          <cell r="AV267">
            <v>0</v>
          </cell>
          <cell r="AW267">
            <v>0</v>
          </cell>
          <cell r="AX267">
            <v>0</v>
          </cell>
          <cell r="AY267">
            <v>0</v>
          </cell>
          <cell r="AZ267">
            <v>0</v>
          </cell>
          <cell r="BA267">
            <v>0</v>
          </cell>
        </row>
        <row r="268">
          <cell r="A268">
            <v>64004</v>
          </cell>
          <cell r="B268" t="str">
            <v>River Valley Health and Rehab</v>
          </cell>
          <cell r="C268">
            <v>2021</v>
          </cell>
          <cell r="D268">
            <v>44105</v>
          </cell>
          <cell r="E268" t="str">
            <v>Beginning Beds</v>
          </cell>
          <cell r="F268">
            <v>0</v>
          </cell>
          <cell r="G268">
            <v>43</v>
          </cell>
          <cell r="H268">
            <v>43</v>
          </cell>
          <cell r="I268">
            <v>0</v>
          </cell>
          <cell r="J268">
            <v>0</v>
          </cell>
          <cell r="K268">
            <v>0</v>
          </cell>
          <cell r="L268">
            <v>0</v>
          </cell>
          <cell r="M268">
            <v>43</v>
          </cell>
          <cell r="N268">
            <v>43</v>
          </cell>
          <cell r="O268">
            <v>0</v>
          </cell>
          <cell r="P268">
            <v>0</v>
          </cell>
          <cell r="Q268">
            <v>0</v>
          </cell>
          <cell r="R268">
            <v>0</v>
          </cell>
          <cell r="S268">
            <v>0</v>
          </cell>
          <cell r="T268">
            <v>0</v>
          </cell>
          <cell r="U268">
            <v>0</v>
          </cell>
          <cell r="V268">
            <v>0</v>
          </cell>
          <cell r="W268">
            <v>0</v>
          </cell>
          <cell r="X268">
            <v>0</v>
          </cell>
          <cell r="Y268">
            <v>43</v>
          </cell>
          <cell r="Z268">
            <v>43</v>
          </cell>
          <cell r="AA268">
            <v>0</v>
          </cell>
          <cell r="AB268">
            <v>0</v>
          </cell>
          <cell r="AC268">
            <v>0</v>
          </cell>
          <cell r="AD268">
            <v>0</v>
          </cell>
          <cell r="AE268">
            <v>43</v>
          </cell>
          <cell r="AF268">
            <v>43</v>
          </cell>
          <cell r="AG268">
            <v>15695</v>
          </cell>
          <cell r="AH268">
            <v>0</v>
          </cell>
          <cell r="AI268">
            <v>43</v>
          </cell>
          <cell r="AJ268">
            <v>0</v>
          </cell>
          <cell r="AK268">
            <v>0</v>
          </cell>
          <cell r="AL268">
            <v>43</v>
          </cell>
          <cell r="AM268">
            <v>0</v>
          </cell>
          <cell r="AN268">
            <v>0</v>
          </cell>
          <cell r="AO268">
            <v>0</v>
          </cell>
          <cell r="AP268">
            <v>0</v>
          </cell>
          <cell r="AQ268">
            <v>0</v>
          </cell>
          <cell r="AR268">
            <v>0</v>
          </cell>
          <cell r="AS268">
            <v>0</v>
          </cell>
          <cell r="AT268">
            <v>0</v>
          </cell>
          <cell r="AU268">
            <v>43</v>
          </cell>
          <cell r="AV268">
            <v>0</v>
          </cell>
          <cell r="AW268">
            <v>0</v>
          </cell>
          <cell r="AX268">
            <v>0</v>
          </cell>
          <cell r="AY268">
            <v>0</v>
          </cell>
          <cell r="AZ268">
            <v>0</v>
          </cell>
          <cell r="BA268">
            <v>0</v>
          </cell>
        </row>
        <row r="269">
          <cell r="A269">
            <v>64005</v>
          </cell>
          <cell r="B269" t="str">
            <v>VALLEY VIEW MANOR HCC</v>
          </cell>
          <cell r="C269">
            <v>2021</v>
          </cell>
          <cell r="D269">
            <v>44105</v>
          </cell>
          <cell r="E269" t="str">
            <v>Beginning Beds</v>
          </cell>
          <cell r="F269">
            <v>0</v>
          </cell>
          <cell r="G269">
            <v>50</v>
          </cell>
          <cell r="H269">
            <v>50</v>
          </cell>
          <cell r="I269">
            <v>0</v>
          </cell>
          <cell r="J269">
            <v>5</v>
          </cell>
          <cell r="K269">
            <v>5</v>
          </cell>
          <cell r="L269">
            <v>0</v>
          </cell>
          <cell r="M269">
            <v>55</v>
          </cell>
          <cell r="N269">
            <v>55</v>
          </cell>
          <cell r="O269">
            <v>0</v>
          </cell>
          <cell r="P269">
            <v>0</v>
          </cell>
          <cell r="Q269">
            <v>0</v>
          </cell>
          <cell r="R269">
            <v>0</v>
          </cell>
          <cell r="S269">
            <v>0</v>
          </cell>
          <cell r="T269">
            <v>0</v>
          </cell>
          <cell r="U269">
            <v>0</v>
          </cell>
          <cell r="V269">
            <v>0</v>
          </cell>
          <cell r="W269">
            <v>0</v>
          </cell>
          <cell r="X269">
            <v>0</v>
          </cell>
          <cell r="Y269">
            <v>50</v>
          </cell>
          <cell r="Z269">
            <v>50</v>
          </cell>
          <cell r="AA269">
            <v>0</v>
          </cell>
          <cell r="AB269">
            <v>5</v>
          </cell>
          <cell r="AC269">
            <v>5</v>
          </cell>
          <cell r="AD269">
            <v>0</v>
          </cell>
          <cell r="AE269">
            <v>55</v>
          </cell>
          <cell r="AF269">
            <v>55</v>
          </cell>
          <cell r="AG269">
            <v>18250</v>
          </cell>
          <cell r="AH269">
            <v>0</v>
          </cell>
          <cell r="AI269">
            <v>50</v>
          </cell>
          <cell r="AJ269">
            <v>0</v>
          </cell>
          <cell r="AK269">
            <v>0</v>
          </cell>
          <cell r="AL269">
            <v>50</v>
          </cell>
          <cell r="AM269">
            <v>0</v>
          </cell>
          <cell r="AN269">
            <v>0</v>
          </cell>
          <cell r="AO269">
            <v>0</v>
          </cell>
          <cell r="AP269">
            <v>5</v>
          </cell>
          <cell r="AQ269">
            <v>5</v>
          </cell>
          <cell r="AR269">
            <v>0</v>
          </cell>
          <cell r="AS269">
            <v>0</v>
          </cell>
          <cell r="AT269">
            <v>0</v>
          </cell>
          <cell r="AU269">
            <v>50</v>
          </cell>
          <cell r="AV269">
            <v>0</v>
          </cell>
          <cell r="AW269">
            <v>5</v>
          </cell>
          <cell r="AX269">
            <v>0</v>
          </cell>
          <cell r="AY269">
            <v>0</v>
          </cell>
          <cell r="AZ269">
            <v>0</v>
          </cell>
          <cell r="BA269">
            <v>0</v>
          </cell>
        </row>
        <row r="270">
          <cell r="A270">
            <v>64006</v>
          </cell>
          <cell r="B270" t="str">
            <v>Wood Dale Home Inc</v>
          </cell>
          <cell r="C270">
            <v>2021</v>
          </cell>
          <cell r="D270">
            <v>44105</v>
          </cell>
          <cell r="E270" t="str">
            <v>Beginning Beds</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row>
        <row r="271">
          <cell r="A271">
            <v>65001</v>
          </cell>
          <cell r="B271" t="str">
            <v>Renvilla Health Center</v>
          </cell>
          <cell r="C271">
            <v>2021</v>
          </cell>
          <cell r="D271">
            <v>44105</v>
          </cell>
          <cell r="E271" t="str">
            <v>Beginning Beds</v>
          </cell>
          <cell r="F271">
            <v>0</v>
          </cell>
          <cell r="G271">
            <v>55</v>
          </cell>
          <cell r="H271">
            <v>55</v>
          </cell>
          <cell r="I271">
            <v>0</v>
          </cell>
          <cell r="J271">
            <v>1</v>
          </cell>
          <cell r="K271">
            <v>1</v>
          </cell>
          <cell r="L271">
            <v>0</v>
          </cell>
          <cell r="M271">
            <v>56</v>
          </cell>
          <cell r="N271">
            <v>56</v>
          </cell>
          <cell r="O271">
            <v>0</v>
          </cell>
          <cell r="P271">
            <v>-10</v>
          </cell>
          <cell r="Q271">
            <v>-10</v>
          </cell>
          <cell r="R271">
            <v>0</v>
          </cell>
          <cell r="S271">
            <v>10</v>
          </cell>
          <cell r="T271">
            <v>10</v>
          </cell>
          <cell r="U271">
            <v>0</v>
          </cell>
          <cell r="V271">
            <v>0</v>
          </cell>
          <cell r="W271">
            <v>0</v>
          </cell>
          <cell r="X271">
            <v>0</v>
          </cell>
          <cell r="Y271">
            <v>45</v>
          </cell>
          <cell r="Z271">
            <v>45</v>
          </cell>
          <cell r="AA271">
            <v>0</v>
          </cell>
          <cell r="AB271">
            <v>11</v>
          </cell>
          <cell r="AC271">
            <v>11</v>
          </cell>
          <cell r="AD271">
            <v>0</v>
          </cell>
          <cell r="AE271">
            <v>56</v>
          </cell>
          <cell r="AF271">
            <v>56</v>
          </cell>
          <cell r="AG271">
            <v>17345</v>
          </cell>
          <cell r="AH271">
            <v>0</v>
          </cell>
          <cell r="AI271">
            <v>45</v>
          </cell>
          <cell r="AJ271">
            <v>0</v>
          </cell>
          <cell r="AK271">
            <v>0</v>
          </cell>
          <cell r="AL271">
            <v>45</v>
          </cell>
          <cell r="AM271">
            <v>0</v>
          </cell>
          <cell r="AN271">
            <v>0</v>
          </cell>
          <cell r="AO271">
            <v>0</v>
          </cell>
          <cell r="AP271">
            <v>11</v>
          </cell>
          <cell r="AQ271">
            <v>11</v>
          </cell>
          <cell r="AR271">
            <v>0</v>
          </cell>
          <cell r="AS271">
            <v>0</v>
          </cell>
          <cell r="AT271">
            <v>0</v>
          </cell>
          <cell r="AU271">
            <v>45</v>
          </cell>
          <cell r="AV271">
            <v>0</v>
          </cell>
          <cell r="AW271">
            <v>11</v>
          </cell>
          <cell r="AX271">
            <v>0</v>
          </cell>
          <cell r="AY271">
            <v>0</v>
          </cell>
          <cell r="AZ271">
            <v>0</v>
          </cell>
          <cell r="BA271">
            <v>0</v>
          </cell>
        </row>
        <row r="272">
          <cell r="A272">
            <v>65002</v>
          </cell>
          <cell r="B272" t="str">
            <v>Olivia Rehab and Health Care Center</v>
          </cell>
          <cell r="C272">
            <v>2021</v>
          </cell>
          <cell r="D272">
            <v>44105</v>
          </cell>
          <cell r="E272" t="str">
            <v>Beginning Beds</v>
          </cell>
          <cell r="F272">
            <v>0</v>
          </cell>
          <cell r="G272">
            <v>55</v>
          </cell>
          <cell r="H272">
            <v>55</v>
          </cell>
          <cell r="I272">
            <v>0</v>
          </cell>
          <cell r="J272">
            <v>15</v>
          </cell>
          <cell r="K272">
            <v>15</v>
          </cell>
          <cell r="L272">
            <v>0</v>
          </cell>
          <cell r="M272">
            <v>70</v>
          </cell>
          <cell r="N272">
            <v>70</v>
          </cell>
          <cell r="O272">
            <v>0</v>
          </cell>
          <cell r="P272">
            <v>0</v>
          </cell>
          <cell r="Q272">
            <v>0</v>
          </cell>
          <cell r="R272">
            <v>0</v>
          </cell>
          <cell r="S272">
            <v>0</v>
          </cell>
          <cell r="T272">
            <v>0</v>
          </cell>
          <cell r="U272">
            <v>0</v>
          </cell>
          <cell r="V272">
            <v>0</v>
          </cell>
          <cell r="W272">
            <v>0</v>
          </cell>
          <cell r="X272">
            <v>0</v>
          </cell>
          <cell r="Y272">
            <v>55</v>
          </cell>
          <cell r="Z272">
            <v>55</v>
          </cell>
          <cell r="AA272">
            <v>0</v>
          </cell>
          <cell r="AB272">
            <v>15</v>
          </cell>
          <cell r="AC272">
            <v>15</v>
          </cell>
          <cell r="AD272">
            <v>0</v>
          </cell>
          <cell r="AE272">
            <v>70</v>
          </cell>
          <cell r="AF272">
            <v>70</v>
          </cell>
          <cell r="AG272">
            <v>20075</v>
          </cell>
          <cell r="AH272">
            <v>0</v>
          </cell>
          <cell r="AI272">
            <v>55</v>
          </cell>
          <cell r="AJ272">
            <v>0</v>
          </cell>
          <cell r="AK272">
            <v>0</v>
          </cell>
          <cell r="AL272">
            <v>55</v>
          </cell>
          <cell r="AM272">
            <v>0</v>
          </cell>
          <cell r="AN272">
            <v>0</v>
          </cell>
          <cell r="AO272">
            <v>0</v>
          </cell>
          <cell r="AP272">
            <v>15</v>
          </cell>
          <cell r="AQ272">
            <v>15</v>
          </cell>
          <cell r="AR272">
            <v>0</v>
          </cell>
          <cell r="AS272">
            <v>0</v>
          </cell>
          <cell r="AT272">
            <v>0</v>
          </cell>
          <cell r="AU272">
            <v>55</v>
          </cell>
          <cell r="AV272">
            <v>0</v>
          </cell>
          <cell r="AW272">
            <v>15</v>
          </cell>
          <cell r="AX272">
            <v>0</v>
          </cell>
          <cell r="AY272">
            <v>0</v>
          </cell>
          <cell r="AZ272">
            <v>0</v>
          </cell>
          <cell r="BA272">
            <v>0</v>
          </cell>
        </row>
        <row r="273">
          <cell r="A273">
            <v>65003</v>
          </cell>
          <cell r="B273" t="str">
            <v>Franklin Rehab and Health Care Center</v>
          </cell>
          <cell r="C273">
            <v>2021</v>
          </cell>
          <cell r="D273">
            <v>44105</v>
          </cell>
          <cell r="E273" t="str">
            <v>Beginning Beds</v>
          </cell>
          <cell r="F273">
            <v>0</v>
          </cell>
          <cell r="G273">
            <v>40</v>
          </cell>
          <cell r="H273">
            <v>40</v>
          </cell>
          <cell r="I273">
            <v>0</v>
          </cell>
          <cell r="J273">
            <v>6</v>
          </cell>
          <cell r="K273">
            <v>6</v>
          </cell>
          <cell r="L273">
            <v>0</v>
          </cell>
          <cell r="M273">
            <v>46</v>
          </cell>
          <cell r="N273">
            <v>46</v>
          </cell>
          <cell r="O273">
            <v>0</v>
          </cell>
          <cell r="P273">
            <v>0</v>
          </cell>
          <cell r="Q273">
            <v>0</v>
          </cell>
          <cell r="R273">
            <v>0</v>
          </cell>
          <cell r="S273">
            <v>0</v>
          </cell>
          <cell r="T273">
            <v>0</v>
          </cell>
          <cell r="U273">
            <v>0</v>
          </cell>
          <cell r="V273">
            <v>0</v>
          </cell>
          <cell r="W273">
            <v>0</v>
          </cell>
          <cell r="X273">
            <v>0</v>
          </cell>
          <cell r="Y273">
            <v>40</v>
          </cell>
          <cell r="Z273">
            <v>40</v>
          </cell>
          <cell r="AA273">
            <v>0</v>
          </cell>
          <cell r="AB273">
            <v>6</v>
          </cell>
          <cell r="AC273">
            <v>6</v>
          </cell>
          <cell r="AD273">
            <v>0</v>
          </cell>
          <cell r="AE273">
            <v>46</v>
          </cell>
          <cell r="AF273">
            <v>46</v>
          </cell>
          <cell r="AG273">
            <v>14600</v>
          </cell>
          <cell r="AH273">
            <v>0</v>
          </cell>
          <cell r="AI273">
            <v>40</v>
          </cell>
          <cell r="AJ273">
            <v>0</v>
          </cell>
          <cell r="AK273">
            <v>0</v>
          </cell>
          <cell r="AL273">
            <v>40</v>
          </cell>
          <cell r="AM273">
            <v>0</v>
          </cell>
          <cell r="AN273">
            <v>0</v>
          </cell>
          <cell r="AO273">
            <v>0</v>
          </cell>
          <cell r="AP273">
            <v>6</v>
          </cell>
          <cell r="AQ273">
            <v>6</v>
          </cell>
          <cell r="AR273">
            <v>0</v>
          </cell>
          <cell r="AS273">
            <v>0</v>
          </cell>
          <cell r="AT273">
            <v>0</v>
          </cell>
          <cell r="AU273">
            <v>40</v>
          </cell>
          <cell r="AV273">
            <v>0</v>
          </cell>
          <cell r="AW273">
            <v>6</v>
          </cell>
          <cell r="AX273">
            <v>0</v>
          </cell>
          <cell r="AY273">
            <v>0</v>
          </cell>
          <cell r="AZ273">
            <v>0</v>
          </cell>
          <cell r="BA273">
            <v>0</v>
          </cell>
        </row>
        <row r="274">
          <cell r="A274">
            <v>65004</v>
          </cell>
          <cell r="B274" t="str">
            <v>Buffalo Lake Healthcare Ctr</v>
          </cell>
          <cell r="C274">
            <v>2021</v>
          </cell>
          <cell r="D274">
            <v>44105</v>
          </cell>
          <cell r="E274" t="str">
            <v>Beginning Beds</v>
          </cell>
          <cell r="F274">
            <v>0</v>
          </cell>
          <cell r="G274">
            <v>49</v>
          </cell>
          <cell r="H274">
            <v>49</v>
          </cell>
          <cell r="I274">
            <v>0</v>
          </cell>
          <cell r="J274">
            <v>0</v>
          </cell>
          <cell r="K274">
            <v>0</v>
          </cell>
          <cell r="L274">
            <v>0</v>
          </cell>
          <cell r="M274">
            <v>49</v>
          </cell>
          <cell r="N274">
            <v>49</v>
          </cell>
          <cell r="O274">
            <v>0</v>
          </cell>
          <cell r="P274">
            <v>0</v>
          </cell>
          <cell r="Q274">
            <v>0</v>
          </cell>
          <cell r="R274">
            <v>0</v>
          </cell>
          <cell r="S274">
            <v>0</v>
          </cell>
          <cell r="T274">
            <v>0</v>
          </cell>
          <cell r="U274">
            <v>0</v>
          </cell>
          <cell r="V274">
            <v>0</v>
          </cell>
          <cell r="W274">
            <v>0</v>
          </cell>
          <cell r="X274">
            <v>0</v>
          </cell>
          <cell r="Y274">
            <v>49</v>
          </cell>
          <cell r="Z274">
            <v>49</v>
          </cell>
          <cell r="AA274">
            <v>0</v>
          </cell>
          <cell r="AB274">
            <v>0</v>
          </cell>
          <cell r="AC274">
            <v>0</v>
          </cell>
          <cell r="AD274">
            <v>0</v>
          </cell>
          <cell r="AE274">
            <v>49</v>
          </cell>
          <cell r="AF274">
            <v>49</v>
          </cell>
          <cell r="AG274">
            <v>17885</v>
          </cell>
          <cell r="AH274">
            <v>0</v>
          </cell>
          <cell r="AI274">
            <v>49</v>
          </cell>
          <cell r="AJ274">
            <v>0</v>
          </cell>
          <cell r="AK274">
            <v>0</v>
          </cell>
          <cell r="AL274">
            <v>49</v>
          </cell>
          <cell r="AM274">
            <v>0</v>
          </cell>
          <cell r="AN274">
            <v>0</v>
          </cell>
          <cell r="AO274">
            <v>0</v>
          </cell>
          <cell r="AP274">
            <v>0</v>
          </cell>
          <cell r="AQ274">
            <v>0</v>
          </cell>
          <cell r="AR274">
            <v>0</v>
          </cell>
          <cell r="AS274">
            <v>0</v>
          </cell>
          <cell r="AT274">
            <v>0</v>
          </cell>
          <cell r="AU274">
            <v>49</v>
          </cell>
          <cell r="AV274">
            <v>0</v>
          </cell>
          <cell r="AW274">
            <v>0</v>
          </cell>
          <cell r="AX274">
            <v>0</v>
          </cell>
          <cell r="AY274">
            <v>0</v>
          </cell>
          <cell r="AZ274">
            <v>0</v>
          </cell>
          <cell r="BA274">
            <v>0</v>
          </cell>
        </row>
        <row r="275">
          <cell r="A275">
            <v>65005</v>
          </cell>
          <cell r="B275" t="str">
            <v>Fairfax Community Home</v>
          </cell>
          <cell r="C275">
            <v>2021</v>
          </cell>
          <cell r="D275">
            <v>44105</v>
          </cell>
          <cell r="E275" t="str">
            <v>Beginning Beds</v>
          </cell>
          <cell r="F275">
            <v>0</v>
          </cell>
          <cell r="G275">
            <v>29</v>
          </cell>
          <cell r="H275">
            <v>29</v>
          </cell>
          <cell r="I275">
            <v>0</v>
          </cell>
          <cell r="J275">
            <v>21</v>
          </cell>
          <cell r="K275">
            <v>21</v>
          </cell>
          <cell r="L275">
            <v>0</v>
          </cell>
          <cell r="M275">
            <v>50</v>
          </cell>
          <cell r="N275">
            <v>50</v>
          </cell>
          <cell r="O275">
            <v>0</v>
          </cell>
          <cell r="P275">
            <v>0</v>
          </cell>
          <cell r="Q275">
            <v>0</v>
          </cell>
          <cell r="R275">
            <v>0</v>
          </cell>
          <cell r="S275">
            <v>0</v>
          </cell>
          <cell r="T275">
            <v>0</v>
          </cell>
          <cell r="U275">
            <v>0</v>
          </cell>
          <cell r="V275">
            <v>0</v>
          </cell>
          <cell r="W275">
            <v>0</v>
          </cell>
          <cell r="X275">
            <v>0</v>
          </cell>
          <cell r="Y275">
            <v>29</v>
          </cell>
          <cell r="Z275">
            <v>29</v>
          </cell>
          <cell r="AA275">
            <v>0</v>
          </cell>
          <cell r="AB275">
            <v>21</v>
          </cell>
          <cell r="AC275">
            <v>21</v>
          </cell>
          <cell r="AD275">
            <v>0</v>
          </cell>
          <cell r="AE275">
            <v>50</v>
          </cell>
          <cell r="AF275">
            <v>50</v>
          </cell>
          <cell r="AG275">
            <v>10585</v>
          </cell>
          <cell r="AH275">
            <v>0</v>
          </cell>
          <cell r="AI275">
            <v>29</v>
          </cell>
          <cell r="AJ275">
            <v>0</v>
          </cell>
          <cell r="AK275">
            <v>0</v>
          </cell>
          <cell r="AL275">
            <v>29</v>
          </cell>
          <cell r="AM275">
            <v>0</v>
          </cell>
          <cell r="AN275">
            <v>0</v>
          </cell>
          <cell r="AO275">
            <v>0</v>
          </cell>
          <cell r="AP275">
            <v>21</v>
          </cell>
          <cell r="AQ275">
            <v>21</v>
          </cell>
          <cell r="AR275">
            <v>0</v>
          </cell>
          <cell r="AS275">
            <v>0</v>
          </cell>
          <cell r="AT275">
            <v>0</v>
          </cell>
          <cell r="AU275">
            <v>29</v>
          </cell>
          <cell r="AV275">
            <v>0</v>
          </cell>
          <cell r="AW275">
            <v>21</v>
          </cell>
          <cell r="AX275">
            <v>0</v>
          </cell>
          <cell r="AY275">
            <v>0</v>
          </cell>
          <cell r="AZ275">
            <v>0</v>
          </cell>
          <cell r="BA275">
            <v>0</v>
          </cell>
        </row>
        <row r="276">
          <cell r="A276">
            <v>66001</v>
          </cell>
          <cell r="B276" t="str">
            <v>Three Links Care Center</v>
          </cell>
          <cell r="C276">
            <v>2021</v>
          </cell>
          <cell r="D276">
            <v>44105</v>
          </cell>
          <cell r="E276" t="str">
            <v>Beginning Beds</v>
          </cell>
          <cell r="F276">
            <v>0</v>
          </cell>
          <cell r="G276">
            <v>92</v>
          </cell>
          <cell r="H276">
            <v>92</v>
          </cell>
          <cell r="I276">
            <v>0</v>
          </cell>
          <cell r="J276">
            <v>9</v>
          </cell>
          <cell r="K276">
            <v>9</v>
          </cell>
          <cell r="L276">
            <v>0</v>
          </cell>
          <cell r="M276">
            <v>101</v>
          </cell>
          <cell r="N276">
            <v>101</v>
          </cell>
          <cell r="O276">
            <v>0</v>
          </cell>
          <cell r="P276">
            <v>0</v>
          </cell>
          <cell r="Q276">
            <v>0</v>
          </cell>
          <cell r="R276">
            <v>0</v>
          </cell>
          <cell r="S276">
            <v>0</v>
          </cell>
          <cell r="T276">
            <v>0</v>
          </cell>
          <cell r="U276">
            <v>0</v>
          </cell>
          <cell r="V276">
            <v>0</v>
          </cell>
          <cell r="W276">
            <v>0</v>
          </cell>
          <cell r="X276">
            <v>0</v>
          </cell>
          <cell r="Y276">
            <v>92</v>
          </cell>
          <cell r="Z276">
            <v>92</v>
          </cell>
          <cell r="AA276">
            <v>0</v>
          </cell>
          <cell r="AB276">
            <v>9</v>
          </cell>
          <cell r="AC276">
            <v>9</v>
          </cell>
          <cell r="AD276">
            <v>0</v>
          </cell>
          <cell r="AE276">
            <v>101</v>
          </cell>
          <cell r="AF276">
            <v>101</v>
          </cell>
          <cell r="AG276">
            <v>33580</v>
          </cell>
          <cell r="AH276">
            <v>0</v>
          </cell>
          <cell r="AI276">
            <v>92</v>
          </cell>
          <cell r="AJ276">
            <v>0</v>
          </cell>
          <cell r="AK276">
            <v>0</v>
          </cell>
          <cell r="AL276">
            <v>92</v>
          </cell>
          <cell r="AM276">
            <v>0</v>
          </cell>
          <cell r="AN276">
            <v>0</v>
          </cell>
          <cell r="AO276">
            <v>0</v>
          </cell>
          <cell r="AP276">
            <v>9</v>
          </cell>
          <cell r="AQ276">
            <v>9</v>
          </cell>
          <cell r="AR276">
            <v>0</v>
          </cell>
          <cell r="AS276">
            <v>0</v>
          </cell>
          <cell r="AT276">
            <v>0</v>
          </cell>
          <cell r="AU276">
            <v>92</v>
          </cell>
          <cell r="AV276">
            <v>0</v>
          </cell>
          <cell r="AW276">
            <v>9</v>
          </cell>
          <cell r="AX276">
            <v>0</v>
          </cell>
          <cell r="AY276">
            <v>0</v>
          </cell>
          <cell r="AZ276">
            <v>0</v>
          </cell>
          <cell r="BA276">
            <v>0</v>
          </cell>
        </row>
        <row r="277">
          <cell r="A277">
            <v>66002</v>
          </cell>
          <cell r="B277" t="str">
            <v>The Emeralds at Faribault</v>
          </cell>
          <cell r="C277">
            <v>2021</v>
          </cell>
          <cell r="D277">
            <v>44105</v>
          </cell>
          <cell r="E277" t="str">
            <v>Beginning Beds</v>
          </cell>
          <cell r="F277">
            <v>0</v>
          </cell>
          <cell r="G277">
            <v>90</v>
          </cell>
          <cell r="H277">
            <v>90</v>
          </cell>
          <cell r="I277">
            <v>0</v>
          </cell>
          <cell r="J277">
            <v>19</v>
          </cell>
          <cell r="K277">
            <v>19</v>
          </cell>
          <cell r="L277">
            <v>0</v>
          </cell>
          <cell r="M277">
            <v>109</v>
          </cell>
          <cell r="N277">
            <v>109</v>
          </cell>
          <cell r="O277">
            <v>0</v>
          </cell>
          <cell r="P277">
            <v>0</v>
          </cell>
          <cell r="Q277">
            <v>0</v>
          </cell>
          <cell r="R277">
            <v>0</v>
          </cell>
          <cell r="S277">
            <v>0</v>
          </cell>
          <cell r="T277">
            <v>0</v>
          </cell>
          <cell r="U277">
            <v>0</v>
          </cell>
          <cell r="V277">
            <v>0</v>
          </cell>
          <cell r="W277">
            <v>0</v>
          </cell>
          <cell r="X277">
            <v>0</v>
          </cell>
          <cell r="Y277">
            <v>90</v>
          </cell>
          <cell r="Z277">
            <v>90</v>
          </cell>
          <cell r="AA277">
            <v>0</v>
          </cell>
          <cell r="AB277">
            <v>19</v>
          </cell>
          <cell r="AC277">
            <v>19</v>
          </cell>
          <cell r="AD277">
            <v>0</v>
          </cell>
          <cell r="AE277">
            <v>109</v>
          </cell>
          <cell r="AF277">
            <v>109</v>
          </cell>
          <cell r="AG277">
            <v>32850</v>
          </cell>
          <cell r="AH277">
            <v>0</v>
          </cell>
          <cell r="AI277">
            <v>90</v>
          </cell>
          <cell r="AJ277">
            <v>0</v>
          </cell>
          <cell r="AK277">
            <v>0</v>
          </cell>
          <cell r="AL277">
            <v>90</v>
          </cell>
          <cell r="AM277">
            <v>0</v>
          </cell>
          <cell r="AN277">
            <v>0</v>
          </cell>
          <cell r="AO277">
            <v>0</v>
          </cell>
          <cell r="AP277">
            <v>19</v>
          </cell>
          <cell r="AQ277">
            <v>19</v>
          </cell>
          <cell r="AR277">
            <v>0</v>
          </cell>
          <cell r="AS277">
            <v>0</v>
          </cell>
          <cell r="AT277">
            <v>0</v>
          </cell>
          <cell r="AU277">
            <v>90</v>
          </cell>
          <cell r="AV277">
            <v>0</v>
          </cell>
          <cell r="AW277">
            <v>19</v>
          </cell>
          <cell r="AX277">
            <v>0</v>
          </cell>
          <cell r="AY277">
            <v>0</v>
          </cell>
          <cell r="AZ277">
            <v>0</v>
          </cell>
          <cell r="BA277">
            <v>0</v>
          </cell>
        </row>
        <row r="278">
          <cell r="A278">
            <v>66003</v>
          </cell>
          <cell r="B278" t="str">
            <v>Northfield Care Center Inc</v>
          </cell>
          <cell r="C278">
            <v>2021</v>
          </cell>
          <cell r="D278">
            <v>44105</v>
          </cell>
          <cell r="E278" t="str">
            <v>Beginning Beds</v>
          </cell>
          <cell r="F278">
            <v>0</v>
          </cell>
          <cell r="G278">
            <v>42</v>
          </cell>
          <cell r="H278">
            <v>42</v>
          </cell>
          <cell r="I278">
            <v>0</v>
          </cell>
          <cell r="J278">
            <v>0</v>
          </cell>
          <cell r="K278">
            <v>0</v>
          </cell>
          <cell r="L278">
            <v>0</v>
          </cell>
          <cell r="M278">
            <v>42</v>
          </cell>
          <cell r="N278">
            <v>42</v>
          </cell>
          <cell r="O278">
            <v>0</v>
          </cell>
          <cell r="P278">
            <v>0</v>
          </cell>
          <cell r="Q278">
            <v>0</v>
          </cell>
          <cell r="R278">
            <v>0</v>
          </cell>
          <cell r="S278">
            <v>0</v>
          </cell>
          <cell r="T278">
            <v>0</v>
          </cell>
          <cell r="U278">
            <v>0</v>
          </cell>
          <cell r="V278">
            <v>0</v>
          </cell>
          <cell r="W278">
            <v>0</v>
          </cell>
          <cell r="X278">
            <v>0</v>
          </cell>
          <cell r="Y278">
            <v>42</v>
          </cell>
          <cell r="Z278">
            <v>42</v>
          </cell>
          <cell r="AA278">
            <v>0</v>
          </cell>
          <cell r="AB278">
            <v>0</v>
          </cell>
          <cell r="AC278">
            <v>0</v>
          </cell>
          <cell r="AD278">
            <v>0</v>
          </cell>
          <cell r="AE278">
            <v>42</v>
          </cell>
          <cell r="AF278">
            <v>42</v>
          </cell>
          <cell r="AG278">
            <v>15330</v>
          </cell>
          <cell r="AH278">
            <v>0</v>
          </cell>
          <cell r="AI278">
            <v>42</v>
          </cell>
          <cell r="AJ278">
            <v>0</v>
          </cell>
          <cell r="AK278">
            <v>0</v>
          </cell>
          <cell r="AL278">
            <v>42</v>
          </cell>
          <cell r="AM278">
            <v>0</v>
          </cell>
          <cell r="AN278">
            <v>0</v>
          </cell>
          <cell r="AO278">
            <v>0</v>
          </cell>
          <cell r="AP278">
            <v>0</v>
          </cell>
          <cell r="AQ278">
            <v>0</v>
          </cell>
          <cell r="AR278">
            <v>0</v>
          </cell>
          <cell r="AS278">
            <v>0</v>
          </cell>
          <cell r="AT278">
            <v>0</v>
          </cell>
          <cell r="AU278">
            <v>42</v>
          </cell>
          <cell r="AV278">
            <v>0</v>
          </cell>
          <cell r="AW278">
            <v>0</v>
          </cell>
          <cell r="AX278">
            <v>0</v>
          </cell>
          <cell r="AY278">
            <v>0</v>
          </cell>
          <cell r="AZ278">
            <v>0</v>
          </cell>
          <cell r="BA278">
            <v>0</v>
          </cell>
        </row>
        <row r="279">
          <cell r="A279">
            <v>66004</v>
          </cell>
          <cell r="B279" t="str">
            <v>Pleasant Manor Inc</v>
          </cell>
          <cell r="C279">
            <v>2021</v>
          </cell>
          <cell r="D279">
            <v>44105</v>
          </cell>
          <cell r="E279" t="str">
            <v>Beginning Beds</v>
          </cell>
          <cell r="F279">
            <v>0</v>
          </cell>
          <cell r="G279">
            <v>65</v>
          </cell>
          <cell r="H279">
            <v>65</v>
          </cell>
          <cell r="I279">
            <v>0</v>
          </cell>
          <cell r="J279">
            <v>10</v>
          </cell>
          <cell r="K279">
            <v>10</v>
          </cell>
          <cell r="L279">
            <v>0</v>
          </cell>
          <cell r="M279">
            <v>75</v>
          </cell>
          <cell r="N279">
            <v>75</v>
          </cell>
          <cell r="O279">
            <v>0</v>
          </cell>
          <cell r="P279">
            <v>0</v>
          </cell>
          <cell r="Q279">
            <v>0</v>
          </cell>
          <cell r="R279">
            <v>0</v>
          </cell>
          <cell r="S279">
            <v>-10</v>
          </cell>
          <cell r="T279">
            <v>-10</v>
          </cell>
          <cell r="U279">
            <v>0</v>
          </cell>
          <cell r="V279">
            <v>-10</v>
          </cell>
          <cell r="W279">
            <v>-10</v>
          </cell>
          <cell r="X279">
            <v>0</v>
          </cell>
          <cell r="Y279">
            <v>65</v>
          </cell>
          <cell r="Z279">
            <v>65</v>
          </cell>
          <cell r="AA279">
            <v>0</v>
          </cell>
          <cell r="AB279">
            <v>0</v>
          </cell>
          <cell r="AC279">
            <v>0</v>
          </cell>
          <cell r="AD279">
            <v>0</v>
          </cell>
          <cell r="AE279">
            <v>65</v>
          </cell>
          <cell r="AF279">
            <v>65</v>
          </cell>
          <cell r="AG279">
            <v>23725</v>
          </cell>
          <cell r="AH279">
            <v>0</v>
          </cell>
          <cell r="AI279">
            <v>65</v>
          </cell>
          <cell r="AJ279">
            <v>0</v>
          </cell>
          <cell r="AK279">
            <v>0</v>
          </cell>
          <cell r="AL279">
            <v>65</v>
          </cell>
          <cell r="AM279">
            <v>0</v>
          </cell>
          <cell r="AN279">
            <v>0</v>
          </cell>
          <cell r="AO279">
            <v>0</v>
          </cell>
          <cell r="AP279">
            <v>0</v>
          </cell>
          <cell r="AQ279">
            <v>0</v>
          </cell>
          <cell r="AR279">
            <v>0</v>
          </cell>
          <cell r="AS279">
            <v>0</v>
          </cell>
          <cell r="AT279">
            <v>0</v>
          </cell>
          <cell r="AU279">
            <v>65</v>
          </cell>
          <cell r="AV279">
            <v>0</v>
          </cell>
          <cell r="AW279">
            <v>0</v>
          </cell>
          <cell r="AX279">
            <v>0</v>
          </cell>
          <cell r="AY279">
            <v>0</v>
          </cell>
          <cell r="AZ279">
            <v>0</v>
          </cell>
          <cell r="BA279">
            <v>0</v>
          </cell>
        </row>
        <row r="280">
          <cell r="A280">
            <v>67001</v>
          </cell>
          <cell r="B280" t="str">
            <v>Good Sam Society Mary Jane Brown</v>
          </cell>
          <cell r="C280">
            <v>2021</v>
          </cell>
          <cell r="D280">
            <v>44105</v>
          </cell>
          <cell r="E280" t="str">
            <v>Beginning Beds</v>
          </cell>
          <cell r="F280">
            <v>0</v>
          </cell>
          <cell r="G280">
            <v>51</v>
          </cell>
          <cell r="H280">
            <v>51</v>
          </cell>
          <cell r="I280">
            <v>0</v>
          </cell>
          <cell r="J280">
            <v>0</v>
          </cell>
          <cell r="K280">
            <v>0</v>
          </cell>
          <cell r="L280">
            <v>0</v>
          </cell>
          <cell r="M280">
            <v>51</v>
          </cell>
          <cell r="N280">
            <v>51</v>
          </cell>
          <cell r="O280">
            <v>0</v>
          </cell>
          <cell r="P280">
            <v>0</v>
          </cell>
          <cell r="Q280">
            <v>0</v>
          </cell>
          <cell r="R280">
            <v>0</v>
          </cell>
          <cell r="S280">
            <v>0</v>
          </cell>
          <cell r="T280">
            <v>0</v>
          </cell>
          <cell r="U280">
            <v>0</v>
          </cell>
          <cell r="V280">
            <v>0</v>
          </cell>
          <cell r="W280">
            <v>0</v>
          </cell>
          <cell r="X280">
            <v>0</v>
          </cell>
          <cell r="Y280">
            <v>51</v>
          </cell>
          <cell r="Z280">
            <v>51</v>
          </cell>
          <cell r="AA280">
            <v>0</v>
          </cell>
          <cell r="AB280">
            <v>0</v>
          </cell>
          <cell r="AC280">
            <v>0</v>
          </cell>
          <cell r="AD280">
            <v>0</v>
          </cell>
          <cell r="AE280">
            <v>51</v>
          </cell>
          <cell r="AF280">
            <v>51</v>
          </cell>
          <cell r="AG280">
            <v>18615</v>
          </cell>
          <cell r="AH280">
            <v>0</v>
          </cell>
          <cell r="AI280">
            <v>51</v>
          </cell>
          <cell r="AJ280">
            <v>0</v>
          </cell>
          <cell r="AK280">
            <v>0</v>
          </cell>
          <cell r="AL280">
            <v>51</v>
          </cell>
          <cell r="AM280">
            <v>0</v>
          </cell>
          <cell r="AN280">
            <v>0</v>
          </cell>
          <cell r="AO280">
            <v>0</v>
          </cell>
          <cell r="AP280">
            <v>0</v>
          </cell>
          <cell r="AQ280">
            <v>0</v>
          </cell>
          <cell r="AR280">
            <v>0</v>
          </cell>
          <cell r="AS280">
            <v>0</v>
          </cell>
          <cell r="AT280">
            <v>0</v>
          </cell>
          <cell r="AU280">
            <v>51</v>
          </cell>
          <cell r="AV280">
            <v>0</v>
          </cell>
          <cell r="AW280">
            <v>0</v>
          </cell>
          <cell r="AX280">
            <v>0</v>
          </cell>
          <cell r="AY280">
            <v>0</v>
          </cell>
          <cell r="AZ280">
            <v>0</v>
          </cell>
          <cell r="BA280">
            <v>0</v>
          </cell>
        </row>
        <row r="281">
          <cell r="A281">
            <v>67002</v>
          </cell>
          <cell r="B281" t="str">
            <v>Tuff Memorial Home</v>
          </cell>
          <cell r="C281">
            <v>2021</v>
          </cell>
          <cell r="D281">
            <v>44105</v>
          </cell>
          <cell r="E281" t="str">
            <v>Beginning Beds</v>
          </cell>
          <cell r="F281">
            <v>0</v>
          </cell>
          <cell r="G281">
            <v>50</v>
          </cell>
          <cell r="H281">
            <v>50</v>
          </cell>
          <cell r="I281">
            <v>0</v>
          </cell>
          <cell r="J281">
            <v>0</v>
          </cell>
          <cell r="K281">
            <v>0</v>
          </cell>
          <cell r="L281">
            <v>0</v>
          </cell>
          <cell r="M281">
            <v>50</v>
          </cell>
          <cell r="N281">
            <v>50</v>
          </cell>
          <cell r="O281">
            <v>0</v>
          </cell>
          <cell r="P281">
            <v>0</v>
          </cell>
          <cell r="Q281">
            <v>0</v>
          </cell>
          <cell r="R281">
            <v>0</v>
          </cell>
          <cell r="S281">
            <v>0</v>
          </cell>
          <cell r="T281">
            <v>0</v>
          </cell>
          <cell r="U281">
            <v>0</v>
          </cell>
          <cell r="V281">
            <v>0</v>
          </cell>
          <cell r="W281">
            <v>0</v>
          </cell>
          <cell r="X281">
            <v>0</v>
          </cell>
          <cell r="Y281">
            <v>50</v>
          </cell>
          <cell r="Z281">
            <v>50</v>
          </cell>
          <cell r="AA281">
            <v>0</v>
          </cell>
          <cell r="AB281">
            <v>0</v>
          </cell>
          <cell r="AC281">
            <v>0</v>
          </cell>
          <cell r="AD281">
            <v>0</v>
          </cell>
          <cell r="AE281">
            <v>50</v>
          </cell>
          <cell r="AF281">
            <v>50</v>
          </cell>
          <cell r="AG281">
            <v>18250</v>
          </cell>
          <cell r="AH281">
            <v>0</v>
          </cell>
          <cell r="AI281">
            <v>50</v>
          </cell>
          <cell r="AJ281">
            <v>0</v>
          </cell>
          <cell r="AK281">
            <v>0</v>
          </cell>
          <cell r="AL281">
            <v>50</v>
          </cell>
          <cell r="AM281">
            <v>0</v>
          </cell>
          <cell r="AN281">
            <v>0</v>
          </cell>
          <cell r="AO281">
            <v>0</v>
          </cell>
          <cell r="AP281">
            <v>0</v>
          </cell>
          <cell r="AQ281">
            <v>0</v>
          </cell>
          <cell r="AR281">
            <v>0</v>
          </cell>
          <cell r="AS281">
            <v>0</v>
          </cell>
          <cell r="AT281">
            <v>0</v>
          </cell>
          <cell r="AU281">
            <v>50</v>
          </cell>
          <cell r="AV281">
            <v>0</v>
          </cell>
          <cell r="AW281">
            <v>0</v>
          </cell>
          <cell r="AX281">
            <v>0</v>
          </cell>
          <cell r="AY281">
            <v>0</v>
          </cell>
          <cell r="AZ281">
            <v>0</v>
          </cell>
          <cell r="BA281">
            <v>0</v>
          </cell>
        </row>
        <row r="282">
          <cell r="A282">
            <v>68001</v>
          </cell>
          <cell r="B282" t="str">
            <v>Lifecare Greenbush Manor</v>
          </cell>
          <cell r="C282">
            <v>2021</v>
          </cell>
          <cell r="D282">
            <v>44105</v>
          </cell>
          <cell r="E282" t="str">
            <v>Beginning Beds</v>
          </cell>
          <cell r="F282">
            <v>0</v>
          </cell>
          <cell r="G282">
            <v>40</v>
          </cell>
          <cell r="H282">
            <v>40</v>
          </cell>
          <cell r="I282">
            <v>0</v>
          </cell>
          <cell r="J282">
            <v>0</v>
          </cell>
          <cell r="K282">
            <v>0</v>
          </cell>
          <cell r="L282">
            <v>0</v>
          </cell>
          <cell r="M282">
            <v>40</v>
          </cell>
          <cell r="N282">
            <v>40</v>
          </cell>
          <cell r="O282">
            <v>0</v>
          </cell>
          <cell r="P282">
            <v>0</v>
          </cell>
          <cell r="Q282">
            <v>0</v>
          </cell>
          <cell r="R282">
            <v>0</v>
          </cell>
          <cell r="S282">
            <v>0</v>
          </cell>
          <cell r="T282">
            <v>0</v>
          </cell>
          <cell r="U282">
            <v>0</v>
          </cell>
          <cell r="V282">
            <v>0</v>
          </cell>
          <cell r="W282">
            <v>0</v>
          </cell>
          <cell r="X282">
            <v>0</v>
          </cell>
          <cell r="Y282">
            <v>40</v>
          </cell>
          <cell r="Z282">
            <v>40</v>
          </cell>
          <cell r="AA282">
            <v>0</v>
          </cell>
          <cell r="AB282">
            <v>0</v>
          </cell>
          <cell r="AC282">
            <v>0</v>
          </cell>
          <cell r="AD282">
            <v>0</v>
          </cell>
          <cell r="AE282">
            <v>40</v>
          </cell>
          <cell r="AF282">
            <v>40</v>
          </cell>
          <cell r="AG282">
            <v>14600</v>
          </cell>
          <cell r="AH282">
            <v>0</v>
          </cell>
          <cell r="AI282">
            <v>20</v>
          </cell>
          <cell r="AJ282">
            <v>20</v>
          </cell>
          <cell r="AK282">
            <v>0</v>
          </cell>
          <cell r="AL282">
            <v>40</v>
          </cell>
          <cell r="AM282">
            <v>0</v>
          </cell>
          <cell r="AN282">
            <v>0</v>
          </cell>
          <cell r="AO282">
            <v>0</v>
          </cell>
          <cell r="AP282">
            <v>0</v>
          </cell>
          <cell r="AQ282">
            <v>0</v>
          </cell>
          <cell r="AR282">
            <v>0</v>
          </cell>
          <cell r="AS282">
            <v>0</v>
          </cell>
          <cell r="AT282">
            <v>0</v>
          </cell>
          <cell r="AU282">
            <v>40</v>
          </cell>
          <cell r="AV282">
            <v>0</v>
          </cell>
          <cell r="AW282">
            <v>0</v>
          </cell>
          <cell r="AX282">
            <v>0</v>
          </cell>
          <cell r="AY282">
            <v>0</v>
          </cell>
          <cell r="AZ282">
            <v>0</v>
          </cell>
          <cell r="BA282">
            <v>0</v>
          </cell>
        </row>
        <row r="283">
          <cell r="A283">
            <v>68002</v>
          </cell>
          <cell r="B283" t="str">
            <v>Lifecare Medical Center</v>
          </cell>
          <cell r="C283">
            <v>2021</v>
          </cell>
          <cell r="D283">
            <v>44105</v>
          </cell>
          <cell r="E283" t="str">
            <v>Beginning Beds</v>
          </cell>
          <cell r="F283">
            <v>0</v>
          </cell>
          <cell r="G283">
            <v>50</v>
          </cell>
          <cell r="H283">
            <v>50</v>
          </cell>
          <cell r="I283">
            <v>0</v>
          </cell>
          <cell r="J283">
            <v>0</v>
          </cell>
          <cell r="K283">
            <v>0</v>
          </cell>
          <cell r="L283">
            <v>0</v>
          </cell>
          <cell r="M283">
            <v>50</v>
          </cell>
          <cell r="N283">
            <v>50</v>
          </cell>
          <cell r="O283">
            <v>0</v>
          </cell>
          <cell r="P283">
            <v>0</v>
          </cell>
          <cell r="Q283">
            <v>0</v>
          </cell>
          <cell r="R283">
            <v>0</v>
          </cell>
          <cell r="S283">
            <v>0</v>
          </cell>
          <cell r="T283">
            <v>0</v>
          </cell>
          <cell r="U283">
            <v>0</v>
          </cell>
          <cell r="V283">
            <v>0</v>
          </cell>
          <cell r="W283">
            <v>0</v>
          </cell>
          <cell r="X283">
            <v>0</v>
          </cell>
          <cell r="Y283">
            <v>50</v>
          </cell>
          <cell r="Z283">
            <v>50</v>
          </cell>
          <cell r="AA283">
            <v>0</v>
          </cell>
          <cell r="AB283">
            <v>0</v>
          </cell>
          <cell r="AC283">
            <v>0</v>
          </cell>
          <cell r="AD283">
            <v>0</v>
          </cell>
          <cell r="AE283">
            <v>50</v>
          </cell>
          <cell r="AF283">
            <v>50</v>
          </cell>
          <cell r="AG283">
            <v>18250</v>
          </cell>
          <cell r="AH283">
            <v>0</v>
          </cell>
          <cell r="AI283">
            <v>50</v>
          </cell>
          <cell r="AJ283">
            <v>0</v>
          </cell>
          <cell r="AK283">
            <v>0</v>
          </cell>
          <cell r="AL283">
            <v>50</v>
          </cell>
          <cell r="AM283">
            <v>0</v>
          </cell>
          <cell r="AN283">
            <v>0</v>
          </cell>
          <cell r="AO283">
            <v>0</v>
          </cell>
          <cell r="AP283">
            <v>0</v>
          </cell>
          <cell r="AQ283">
            <v>0</v>
          </cell>
          <cell r="AR283">
            <v>0</v>
          </cell>
          <cell r="AS283">
            <v>0</v>
          </cell>
          <cell r="AT283">
            <v>0</v>
          </cell>
          <cell r="AU283">
            <v>50</v>
          </cell>
          <cell r="AV283">
            <v>0</v>
          </cell>
          <cell r="AW283">
            <v>0</v>
          </cell>
          <cell r="AX283">
            <v>0</v>
          </cell>
          <cell r="AY283">
            <v>0</v>
          </cell>
          <cell r="AZ283">
            <v>0</v>
          </cell>
          <cell r="BA283">
            <v>0</v>
          </cell>
        </row>
        <row r="284">
          <cell r="A284">
            <v>68003</v>
          </cell>
          <cell r="B284" t="str">
            <v>WARROAD CARE CENTER</v>
          </cell>
          <cell r="C284">
            <v>2021</v>
          </cell>
          <cell r="D284">
            <v>44105</v>
          </cell>
          <cell r="E284" t="str">
            <v>Beginning Beds</v>
          </cell>
          <cell r="F284">
            <v>0</v>
          </cell>
          <cell r="G284">
            <v>49</v>
          </cell>
          <cell r="H284">
            <v>49</v>
          </cell>
          <cell r="I284">
            <v>0</v>
          </cell>
          <cell r="J284">
            <v>0</v>
          </cell>
          <cell r="K284">
            <v>0</v>
          </cell>
          <cell r="L284">
            <v>0</v>
          </cell>
          <cell r="M284">
            <v>49</v>
          </cell>
          <cell r="N284">
            <v>49</v>
          </cell>
          <cell r="O284">
            <v>0</v>
          </cell>
          <cell r="P284">
            <v>0</v>
          </cell>
          <cell r="Q284">
            <v>0</v>
          </cell>
          <cell r="R284">
            <v>0</v>
          </cell>
          <cell r="S284">
            <v>0</v>
          </cell>
          <cell r="T284">
            <v>0</v>
          </cell>
          <cell r="U284">
            <v>0</v>
          </cell>
          <cell r="V284">
            <v>0</v>
          </cell>
          <cell r="W284">
            <v>0</v>
          </cell>
          <cell r="X284">
            <v>0</v>
          </cell>
          <cell r="Y284">
            <v>49</v>
          </cell>
          <cell r="Z284">
            <v>49</v>
          </cell>
          <cell r="AA284">
            <v>0</v>
          </cell>
          <cell r="AB284">
            <v>0</v>
          </cell>
          <cell r="AC284">
            <v>0</v>
          </cell>
          <cell r="AD284">
            <v>0</v>
          </cell>
          <cell r="AE284">
            <v>49</v>
          </cell>
          <cell r="AF284">
            <v>49</v>
          </cell>
          <cell r="AG284">
            <v>17885</v>
          </cell>
          <cell r="AH284">
            <v>0</v>
          </cell>
          <cell r="AI284">
            <v>49</v>
          </cell>
          <cell r="AJ284">
            <v>0</v>
          </cell>
          <cell r="AK284">
            <v>0</v>
          </cell>
          <cell r="AL284">
            <v>49</v>
          </cell>
          <cell r="AM284">
            <v>0</v>
          </cell>
          <cell r="AN284">
            <v>0</v>
          </cell>
          <cell r="AO284">
            <v>0</v>
          </cell>
          <cell r="AP284">
            <v>0</v>
          </cell>
          <cell r="AQ284">
            <v>0</v>
          </cell>
          <cell r="AR284">
            <v>0</v>
          </cell>
          <cell r="AS284">
            <v>0</v>
          </cell>
          <cell r="AT284">
            <v>0</v>
          </cell>
          <cell r="AU284">
            <v>49</v>
          </cell>
          <cell r="AV284">
            <v>0</v>
          </cell>
          <cell r="AW284">
            <v>0</v>
          </cell>
          <cell r="AX284">
            <v>0</v>
          </cell>
          <cell r="AY284">
            <v>0</v>
          </cell>
          <cell r="AZ284">
            <v>0</v>
          </cell>
          <cell r="BA284">
            <v>0</v>
          </cell>
        </row>
        <row r="285">
          <cell r="A285">
            <v>69001</v>
          </cell>
          <cell r="B285" t="str">
            <v>Guardian Angels Health &amp; Rehab</v>
          </cell>
          <cell r="C285">
            <v>2021</v>
          </cell>
          <cell r="D285">
            <v>44105</v>
          </cell>
          <cell r="E285" t="str">
            <v>Beginning Beds</v>
          </cell>
          <cell r="F285">
            <v>0</v>
          </cell>
          <cell r="G285">
            <v>90</v>
          </cell>
          <cell r="H285">
            <v>90</v>
          </cell>
          <cell r="I285">
            <v>0</v>
          </cell>
          <cell r="J285">
            <v>12</v>
          </cell>
          <cell r="K285">
            <v>12</v>
          </cell>
          <cell r="L285">
            <v>0</v>
          </cell>
          <cell r="M285">
            <v>102</v>
          </cell>
          <cell r="N285">
            <v>102</v>
          </cell>
          <cell r="O285">
            <v>0</v>
          </cell>
          <cell r="P285">
            <v>0</v>
          </cell>
          <cell r="Q285">
            <v>0</v>
          </cell>
          <cell r="R285">
            <v>0</v>
          </cell>
          <cell r="S285">
            <v>0</v>
          </cell>
          <cell r="T285">
            <v>0</v>
          </cell>
          <cell r="U285">
            <v>0</v>
          </cell>
          <cell r="V285">
            <v>0</v>
          </cell>
          <cell r="W285">
            <v>0</v>
          </cell>
          <cell r="X285">
            <v>0</v>
          </cell>
          <cell r="Y285">
            <v>90</v>
          </cell>
          <cell r="Z285">
            <v>90</v>
          </cell>
          <cell r="AA285">
            <v>0</v>
          </cell>
          <cell r="AB285">
            <v>12</v>
          </cell>
          <cell r="AC285">
            <v>12</v>
          </cell>
          <cell r="AD285">
            <v>0</v>
          </cell>
          <cell r="AE285">
            <v>102</v>
          </cell>
          <cell r="AF285">
            <v>102</v>
          </cell>
          <cell r="AG285">
            <v>32850</v>
          </cell>
          <cell r="AH285">
            <v>0</v>
          </cell>
          <cell r="AI285">
            <v>90</v>
          </cell>
          <cell r="AJ285">
            <v>0</v>
          </cell>
          <cell r="AK285">
            <v>0</v>
          </cell>
          <cell r="AL285">
            <v>90</v>
          </cell>
          <cell r="AM285">
            <v>0</v>
          </cell>
          <cell r="AN285">
            <v>0</v>
          </cell>
          <cell r="AO285">
            <v>0</v>
          </cell>
          <cell r="AP285">
            <v>12</v>
          </cell>
          <cell r="AQ285">
            <v>12</v>
          </cell>
          <cell r="AR285">
            <v>0</v>
          </cell>
          <cell r="AS285">
            <v>0</v>
          </cell>
          <cell r="AT285">
            <v>0</v>
          </cell>
          <cell r="AU285">
            <v>90</v>
          </cell>
          <cell r="AV285">
            <v>0</v>
          </cell>
          <cell r="AW285">
            <v>12</v>
          </cell>
          <cell r="AX285">
            <v>0</v>
          </cell>
          <cell r="AY285">
            <v>0</v>
          </cell>
          <cell r="AZ285">
            <v>0</v>
          </cell>
          <cell r="BA285">
            <v>0</v>
          </cell>
        </row>
        <row r="286">
          <cell r="A286">
            <v>69002</v>
          </cell>
          <cell r="B286" t="str">
            <v>Chris Jensen Hlth &amp; Rehab Ctr</v>
          </cell>
          <cell r="C286">
            <v>2021</v>
          </cell>
          <cell r="D286">
            <v>44105</v>
          </cell>
          <cell r="E286" t="str">
            <v>Beginning Beds</v>
          </cell>
          <cell r="F286">
            <v>0</v>
          </cell>
          <cell r="G286">
            <v>160</v>
          </cell>
          <cell r="H286">
            <v>160</v>
          </cell>
          <cell r="I286">
            <v>0</v>
          </cell>
          <cell r="J286">
            <v>10</v>
          </cell>
          <cell r="K286">
            <v>10</v>
          </cell>
          <cell r="L286">
            <v>0</v>
          </cell>
          <cell r="M286">
            <v>170</v>
          </cell>
          <cell r="N286">
            <v>170</v>
          </cell>
          <cell r="O286">
            <v>0</v>
          </cell>
          <cell r="P286">
            <v>0</v>
          </cell>
          <cell r="Q286">
            <v>0</v>
          </cell>
          <cell r="R286">
            <v>0</v>
          </cell>
          <cell r="S286">
            <v>0</v>
          </cell>
          <cell r="T286">
            <v>0</v>
          </cell>
          <cell r="U286">
            <v>0</v>
          </cell>
          <cell r="V286">
            <v>0</v>
          </cell>
          <cell r="W286">
            <v>0</v>
          </cell>
          <cell r="X286">
            <v>0</v>
          </cell>
          <cell r="Y286">
            <v>160</v>
          </cell>
          <cell r="Z286">
            <v>160</v>
          </cell>
          <cell r="AA286">
            <v>0</v>
          </cell>
          <cell r="AB286">
            <v>10</v>
          </cell>
          <cell r="AC286">
            <v>10</v>
          </cell>
          <cell r="AD286">
            <v>0</v>
          </cell>
          <cell r="AE286">
            <v>170</v>
          </cell>
          <cell r="AF286">
            <v>170</v>
          </cell>
          <cell r="AG286">
            <v>58400</v>
          </cell>
          <cell r="AH286">
            <v>0</v>
          </cell>
          <cell r="AI286">
            <v>160</v>
          </cell>
          <cell r="AJ286">
            <v>0</v>
          </cell>
          <cell r="AK286">
            <v>0</v>
          </cell>
          <cell r="AL286">
            <v>160</v>
          </cell>
          <cell r="AM286">
            <v>0</v>
          </cell>
          <cell r="AN286">
            <v>0</v>
          </cell>
          <cell r="AO286">
            <v>0</v>
          </cell>
          <cell r="AP286">
            <v>10</v>
          </cell>
          <cell r="AQ286">
            <v>10</v>
          </cell>
          <cell r="AR286">
            <v>0</v>
          </cell>
          <cell r="AS286">
            <v>0</v>
          </cell>
          <cell r="AT286">
            <v>0</v>
          </cell>
          <cell r="AU286">
            <v>140</v>
          </cell>
          <cell r="AV286">
            <v>0</v>
          </cell>
          <cell r="AW286">
            <v>30</v>
          </cell>
          <cell r="AX286">
            <v>0</v>
          </cell>
          <cell r="AY286">
            <v>20</v>
          </cell>
          <cell r="AZ286">
            <v>0</v>
          </cell>
          <cell r="BA286">
            <v>-20</v>
          </cell>
          <cell r="BB286" t="str">
            <v>effective 5/23/2021</v>
          </cell>
        </row>
        <row r="287">
          <cell r="A287">
            <v>69003</v>
          </cell>
          <cell r="B287" t="str">
            <v>The Waterview Pines</v>
          </cell>
          <cell r="C287">
            <v>2021</v>
          </cell>
          <cell r="D287">
            <v>44105</v>
          </cell>
          <cell r="E287" t="str">
            <v>Beginning Beds</v>
          </cell>
          <cell r="F287">
            <v>0</v>
          </cell>
          <cell r="G287">
            <v>83</v>
          </cell>
          <cell r="H287">
            <v>83</v>
          </cell>
          <cell r="I287">
            <v>0</v>
          </cell>
          <cell r="J287">
            <v>0</v>
          </cell>
          <cell r="K287">
            <v>0</v>
          </cell>
          <cell r="L287">
            <v>0</v>
          </cell>
          <cell r="M287">
            <v>83</v>
          </cell>
          <cell r="N287">
            <v>83</v>
          </cell>
          <cell r="O287">
            <v>0</v>
          </cell>
          <cell r="P287">
            <v>0</v>
          </cell>
          <cell r="Q287">
            <v>0</v>
          </cell>
          <cell r="R287">
            <v>0</v>
          </cell>
          <cell r="S287">
            <v>0</v>
          </cell>
          <cell r="T287">
            <v>0</v>
          </cell>
          <cell r="U287">
            <v>0</v>
          </cell>
          <cell r="V287">
            <v>0</v>
          </cell>
          <cell r="W287">
            <v>0</v>
          </cell>
          <cell r="X287">
            <v>0</v>
          </cell>
          <cell r="Y287">
            <v>83</v>
          </cell>
          <cell r="Z287">
            <v>83</v>
          </cell>
          <cell r="AA287">
            <v>0</v>
          </cell>
          <cell r="AB287">
            <v>0</v>
          </cell>
          <cell r="AC287">
            <v>0</v>
          </cell>
          <cell r="AD287">
            <v>0</v>
          </cell>
          <cell r="AE287">
            <v>83</v>
          </cell>
          <cell r="AF287">
            <v>83</v>
          </cell>
          <cell r="AG287">
            <v>30295</v>
          </cell>
          <cell r="AH287">
            <v>0</v>
          </cell>
          <cell r="AI287">
            <v>83</v>
          </cell>
          <cell r="AJ287">
            <v>0</v>
          </cell>
          <cell r="AK287">
            <v>0</v>
          </cell>
          <cell r="AL287">
            <v>83</v>
          </cell>
          <cell r="AM287">
            <v>0</v>
          </cell>
          <cell r="AN287">
            <v>0</v>
          </cell>
          <cell r="AO287">
            <v>0</v>
          </cell>
          <cell r="AP287">
            <v>0</v>
          </cell>
          <cell r="AQ287">
            <v>0</v>
          </cell>
          <cell r="AR287">
            <v>0</v>
          </cell>
          <cell r="AS287">
            <v>0</v>
          </cell>
          <cell r="AT287">
            <v>0</v>
          </cell>
          <cell r="AU287">
            <v>83</v>
          </cell>
          <cell r="AV287">
            <v>0</v>
          </cell>
          <cell r="AW287">
            <v>0</v>
          </cell>
          <cell r="AX287">
            <v>0</v>
          </cell>
          <cell r="AY287">
            <v>0</v>
          </cell>
          <cell r="AZ287">
            <v>0</v>
          </cell>
          <cell r="BA287">
            <v>0</v>
          </cell>
        </row>
        <row r="288">
          <cell r="A288">
            <v>69004</v>
          </cell>
          <cell r="B288" t="str">
            <v>Essentia Health Northern Pines</v>
          </cell>
          <cell r="C288">
            <v>2021</v>
          </cell>
          <cell r="D288">
            <v>44105</v>
          </cell>
          <cell r="E288" t="str">
            <v>Beginning Beds</v>
          </cell>
          <cell r="F288">
            <v>0</v>
          </cell>
          <cell r="G288">
            <v>33</v>
          </cell>
          <cell r="H288">
            <v>33</v>
          </cell>
          <cell r="I288">
            <v>0</v>
          </cell>
          <cell r="J288">
            <v>0</v>
          </cell>
          <cell r="K288">
            <v>0</v>
          </cell>
          <cell r="L288">
            <v>0</v>
          </cell>
          <cell r="M288">
            <v>33</v>
          </cell>
          <cell r="N288">
            <v>33</v>
          </cell>
          <cell r="O288">
            <v>0</v>
          </cell>
          <cell r="P288">
            <v>0</v>
          </cell>
          <cell r="Q288">
            <v>0</v>
          </cell>
          <cell r="R288">
            <v>0</v>
          </cell>
          <cell r="S288">
            <v>0</v>
          </cell>
          <cell r="T288">
            <v>0</v>
          </cell>
          <cell r="U288">
            <v>0</v>
          </cell>
          <cell r="V288">
            <v>0</v>
          </cell>
          <cell r="W288">
            <v>0</v>
          </cell>
          <cell r="X288">
            <v>0</v>
          </cell>
          <cell r="Y288">
            <v>33</v>
          </cell>
          <cell r="Z288">
            <v>33</v>
          </cell>
          <cell r="AA288">
            <v>0</v>
          </cell>
          <cell r="AB288">
            <v>0</v>
          </cell>
          <cell r="AC288">
            <v>0</v>
          </cell>
          <cell r="AD288">
            <v>0</v>
          </cell>
          <cell r="AE288">
            <v>33</v>
          </cell>
          <cell r="AF288">
            <v>33</v>
          </cell>
          <cell r="AG288">
            <v>12045</v>
          </cell>
          <cell r="AH288">
            <v>0</v>
          </cell>
          <cell r="AI288">
            <v>33</v>
          </cell>
          <cell r="AJ288">
            <v>0</v>
          </cell>
          <cell r="AK288">
            <v>0</v>
          </cell>
          <cell r="AL288">
            <v>33</v>
          </cell>
          <cell r="AM288">
            <v>0</v>
          </cell>
          <cell r="AN288">
            <v>0</v>
          </cell>
          <cell r="AO288">
            <v>0</v>
          </cell>
          <cell r="AP288">
            <v>0</v>
          </cell>
          <cell r="AQ288">
            <v>0</v>
          </cell>
          <cell r="AR288">
            <v>0</v>
          </cell>
          <cell r="AS288">
            <v>0</v>
          </cell>
          <cell r="AT288">
            <v>0</v>
          </cell>
          <cell r="AU288">
            <v>33</v>
          </cell>
          <cell r="AV288">
            <v>0</v>
          </cell>
          <cell r="AW288">
            <v>0</v>
          </cell>
          <cell r="AX288">
            <v>0</v>
          </cell>
          <cell r="AY288">
            <v>0</v>
          </cell>
          <cell r="AZ288">
            <v>0</v>
          </cell>
          <cell r="BA288">
            <v>0</v>
          </cell>
        </row>
        <row r="289">
          <cell r="A289">
            <v>69005</v>
          </cell>
          <cell r="B289" t="str">
            <v>Lakeshore Inc</v>
          </cell>
          <cell r="C289">
            <v>2021</v>
          </cell>
          <cell r="D289">
            <v>44105</v>
          </cell>
          <cell r="E289" t="str">
            <v>Beginning Beds</v>
          </cell>
          <cell r="F289">
            <v>0</v>
          </cell>
          <cell r="G289">
            <v>60</v>
          </cell>
          <cell r="H289">
            <v>60</v>
          </cell>
          <cell r="I289">
            <v>0</v>
          </cell>
          <cell r="J289">
            <v>0</v>
          </cell>
          <cell r="K289">
            <v>0</v>
          </cell>
          <cell r="L289">
            <v>0</v>
          </cell>
          <cell r="M289">
            <v>60</v>
          </cell>
          <cell r="N289">
            <v>60</v>
          </cell>
          <cell r="O289">
            <v>0</v>
          </cell>
          <cell r="P289">
            <v>0</v>
          </cell>
          <cell r="Q289">
            <v>0</v>
          </cell>
          <cell r="R289">
            <v>0</v>
          </cell>
          <cell r="S289">
            <v>0</v>
          </cell>
          <cell r="T289">
            <v>0</v>
          </cell>
          <cell r="U289">
            <v>0</v>
          </cell>
          <cell r="V289">
            <v>0</v>
          </cell>
          <cell r="W289">
            <v>0</v>
          </cell>
          <cell r="X289">
            <v>0</v>
          </cell>
          <cell r="Y289">
            <v>60</v>
          </cell>
          <cell r="Z289">
            <v>60</v>
          </cell>
          <cell r="AA289">
            <v>0</v>
          </cell>
          <cell r="AB289">
            <v>0</v>
          </cell>
          <cell r="AC289">
            <v>0</v>
          </cell>
          <cell r="AD289">
            <v>0</v>
          </cell>
          <cell r="AE289">
            <v>60</v>
          </cell>
          <cell r="AF289">
            <v>60</v>
          </cell>
          <cell r="AG289">
            <v>21900</v>
          </cell>
          <cell r="AH289">
            <v>0</v>
          </cell>
          <cell r="AI289">
            <v>60</v>
          </cell>
          <cell r="AJ289">
            <v>0</v>
          </cell>
          <cell r="AK289">
            <v>0</v>
          </cell>
          <cell r="AL289">
            <v>60</v>
          </cell>
          <cell r="AM289">
            <v>0</v>
          </cell>
          <cell r="AN289">
            <v>0</v>
          </cell>
          <cell r="AO289">
            <v>0</v>
          </cell>
          <cell r="AP289">
            <v>0</v>
          </cell>
          <cell r="AQ289">
            <v>0</v>
          </cell>
          <cell r="AR289">
            <v>0</v>
          </cell>
          <cell r="AS289">
            <v>0</v>
          </cell>
          <cell r="AT289">
            <v>0</v>
          </cell>
          <cell r="AU289">
            <v>60</v>
          </cell>
          <cell r="AV289">
            <v>0</v>
          </cell>
          <cell r="AW289">
            <v>0</v>
          </cell>
          <cell r="AX289">
            <v>0</v>
          </cell>
          <cell r="AY289">
            <v>0</v>
          </cell>
          <cell r="AZ289">
            <v>0</v>
          </cell>
          <cell r="BA289">
            <v>0</v>
          </cell>
        </row>
        <row r="290">
          <cell r="A290">
            <v>69006</v>
          </cell>
          <cell r="B290" t="str">
            <v>Bayshore Residence &amp; Rehab Ctr</v>
          </cell>
          <cell r="C290">
            <v>2021</v>
          </cell>
          <cell r="D290">
            <v>44105</v>
          </cell>
          <cell r="E290" t="str">
            <v>Beginning Beds</v>
          </cell>
          <cell r="F290">
            <v>0</v>
          </cell>
          <cell r="G290">
            <v>34</v>
          </cell>
          <cell r="H290">
            <v>34</v>
          </cell>
          <cell r="I290">
            <v>0</v>
          </cell>
          <cell r="J290">
            <v>0</v>
          </cell>
          <cell r="K290">
            <v>0</v>
          </cell>
          <cell r="L290">
            <v>0</v>
          </cell>
          <cell r="M290">
            <v>34</v>
          </cell>
          <cell r="N290">
            <v>34</v>
          </cell>
          <cell r="O290">
            <v>0</v>
          </cell>
          <cell r="P290">
            <v>0</v>
          </cell>
          <cell r="Q290">
            <v>0</v>
          </cell>
          <cell r="R290">
            <v>0</v>
          </cell>
          <cell r="S290">
            <v>0</v>
          </cell>
          <cell r="T290">
            <v>0</v>
          </cell>
          <cell r="U290">
            <v>0</v>
          </cell>
          <cell r="V290">
            <v>0</v>
          </cell>
          <cell r="W290">
            <v>0</v>
          </cell>
          <cell r="X290">
            <v>0</v>
          </cell>
          <cell r="Y290">
            <v>34</v>
          </cell>
          <cell r="Z290">
            <v>34</v>
          </cell>
          <cell r="AA290">
            <v>0</v>
          </cell>
          <cell r="AB290">
            <v>0</v>
          </cell>
          <cell r="AC290">
            <v>0</v>
          </cell>
          <cell r="AD290">
            <v>0</v>
          </cell>
          <cell r="AE290">
            <v>34</v>
          </cell>
          <cell r="AF290">
            <v>34</v>
          </cell>
          <cell r="AG290">
            <v>12410</v>
          </cell>
          <cell r="AH290">
            <v>0</v>
          </cell>
          <cell r="AI290">
            <v>34</v>
          </cell>
          <cell r="AJ290">
            <v>0</v>
          </cell>
          <cell r="AK290">
            <v>0</v>
          </cell>
          <cell r="AL290">
            <v>34</v>
          </cell>
          <cell r="AM290">
            <v>0</v>
          </cell>
          <cell r="AN290">
            <v>0</v>
          </cell>
          <cell r="AO290">
            <v>0</v>
          </cell>
          <cell r="AP290">
            <v>0</v>
          </cell>
          <cell r="AQ290">
            <v>0</v>
          </cell>
          <cell r="AR290">
            <v>0</v>
          </cell>
          <cell r="AS290">
            <v>0</v>
          </cell>
          <cell r="AT290">
            <v>0</v>
          </cell>
          <cell r="AU290">
            <v>34</v>
          </cell>
          <cell r="AV290">
            <v>0</v>
          </cell>
          <cell r="AW290">
            <v>0</v>
          </cell>
          <cell r="AX290">
            <v>0</v>
          </cell>
          <cell r="AY290">
            <v>0</v>
          </cell>
          <cell r="AZ290">
            <v>0</v>
          </cell>
          <cell r="BA290">
            <v>0</v>
          </cell>
        </row>
        <row r="291">
          <cell r="A291">
            <v>69007</v>
          </cell>
          <cell r="B291" t="str">
            <v>THE NORTH SHORE ESTATES LLC</v>
          </cell>
          <cell r="C291">
            <v>2021</v>
          </cell>
          <cell r="D291">
            <v>44105</v>
          </cell>
          <cell r="E291" t="str">
            <v>Beginning Beds</v>
          </cell>
          <cell r="F291">
            <v>0</v>
          </cell>
          <cell r="G291">
            <v>70</v>
          </cell>
          <cell r="H291">
            <v>70</v>
          </cell>
          <cell r="I291">
            <v>0</v>
          </cell>
          <cell r="J291">
            <v>0</v>
          </cell>
          <cell r="K291">
            <v>0</v>
          </cell>
          <cell r="L291">
            <v>0</v>
          </cell>
          <cell r="M291">
            <v>70</v>
          </cell>
          <cell r="N291">
            <v>70</v>
          </cell>
          <cell r="O291">
            <v>0</v>
          </cell>
          <cell r="P291">
            <v>0</v>
          </cell>
          <cell r="Q291">
            <v>0</v>
          </cell>
          <cell r="R291">
            <v>0</v>
          </cell>
          <cell r="S291">
            <v>0</v>
          </cell>
          <cell r="T291">
            <v>0</v>
          </cell>
          <cell r="U291">
            <v>0</v>
          </cell>
          <cell r="V291">
            <v>0</v>
          </cell>
          <cell r="W291">
            <v>0</v>
          </cell>
          <cell r="X291">
            <v>0</v>
          </cell>
          <cell r="Y291">
            <v>70</v>
          </cell>
          <cell r="Z291">
            <v>70</v>
          </cell>
          <cell r="AA291">
            <v>0</v>
          </cell>
          <cell r="AB291">
            <v>0</v>
          </cell>
          <cell r="AC291">
            <v>0</v>
          </cell>
          <cell r="AD291">
            <v>0</v>
          </cell>
          <cell r="AE291">
            <v>70</v>
          </cell>
          <cell r="AF291">
            <v>70</v>
          </cell>
          <cell r="AG291">
            <v>25550</v>
          </cell>
          <cell r="AH291">
            <v>0</v>
          </cell>
          <cell r="AI291">
            <v>70</v>
          </cell>
          <cell r="AJ291">
            <v>0</v>
          </cell>
          <cell r="AK291">
            <v>0</v>
          </cell>
          <cell r="AL291">
            <v>70</v>
          </cell>
          <cell r="AM291">
            <v>0</v>
          </cell>
          <cell r="AN291">
            <v>0</v>
          </cell>
          <cell r="AO291">
            <v>0</v>
          </cell>
          <cell r="AP291">
            <v>0</v>
          </cell>
          <cell r="AQ291">
            <v>0</v>
          </cell>
          <cell r="AR291">
            <v>0</v>
          </cell>
          <cell r="AS291">
            <v>0</v>
          </cell>
          <cell r="AT291">
            <v>0</v>
          </cell>
          <cell r="AU291">
            <v>70</v>
          </cell>
          <cell r="AV291">
            <v>0</v>
          </cell>
          <cell r="AW291">
            <v>0</v>
          </cell>
          <cell r="AX291">
            <v>0</v>
          </cell>
          <cell r="AY291">
            <v>0</v>
          </cell>
          <cell r="AZ291">
            <v>0</v>
          </cell>
          <cell r="BA291">
            <v>0</v>
          </cell>
        </row>
        <row r="292">
          <cell r="A292">
            <v>69008</v>
          </cell>
          <cell r="B292" t="str">
            <v>Cornerstone Villa</v>
          </cell>
          <cell r="C292">
            <v>2021</v>
          </cell>
          <cell r="D292">
            <v>44105</v>
          </cell>
          <cell r="E292" t="str">
            <v>Beginning Beds</v>
          </cell>
          <cell r="F292">
            <v>0</v>
          </cell>
          <cell r="G292">
            <v>44</v>
          </cell>
          <cell r="H292">
            <v>44</v>
          </cell>
          <cell r="I292">
            <v>0</v>
          </cell>
          <cell r="J292">
            <v>0</v>
          </cell>
          <cell r="K292">
            <v>0</v>
          </cell>
          <cell r="L292">
            <v>0</v>
          </cell>
          <cell r="M292">
            <v>44</v>
          </cell>
          <cell r="N292">
            <v>44</v>
          </cell>
          <cell r="O292">
            <v>0</v>
          </cell>
          <cell r="P292">
            <v>0</v>
          </cell>
          <cell r="Q292">
            <v>0</v>
          </cell>
          <cell r="R292">
            <v>0</v>
          </cell>
          <cell r="S292">
            <v>0</v>
          </cell>
          <cell r="T292">
            <v>0</v>
          </cell>
          <cell r="U292">
            <v>0</v>
          </cell>
          <cell r="V292">
            <v>0</v>
          </cell>
          <cell r="W292">
            <v>0</v>
          </cell>
          <cell r="X292">
            <v>0</v>
          </cell>
          <cell r="Y292">
            <v>44</v>
          </cell>
          <cell r="Z292">
            <v>44</v>
          </cell>
          <cell r="AA292">
            <v>0</v>
          </cell>
          <cell r="AB292">
            <v>0</v>
          </cell>
          <cell r="AC292">
            <v>0</v>
          </cell>
          <cell r="AD292">
            <v>0</v>
          </cell>
          <cell r="AE292">
            <v>44</v>
          </cell>
          <cell r="AF292">
            <v>44</v>
          </cell>
          <cell r="AG292">
            <v>16060</v>
          </cell>
          <cell r="AH292">
            <v>0</v>
          </cell>
          <cell r="AI292">
            <v>44</v>
          </cell>
          <cell r="AJ292">
            <v>0</v>
          </cell>
          <cell r="AK292">
            <v>0</v>
          </cell>
          <cell r="AL292">
            <v>44</v>
          </cell>
          <cell r="AM292">
            <v>0</v>
          </cell>
          <cell r="AN292">
            <v>0</v>
          </cell>
          <cell r="AO292">
            <v>0</v>
          </cell>
          <cell r="AP292">
            <v>0</v>
          </cell>
          <cell r="AQ292">
            <v>0</v>
          </cell>
          <cell r="AR292">
            <v>0</v>
          </cell>
          <cell r="AS292">
            <v>0</v>
          </cell>
          <cell r="AT292">
            <v>0</v>
          </cell>
          <cell r="AU292">
            <v>44</v>
          </cell>
          <cell r="AV292">
            <v>0</v>
          </cell>
          <cell r="AW292">
            <v>0</v>
          </cell>
          <cell r="AX292">
            <v>0</v>
          </cell>
          <cell r="AY292">
            <v>0</v>
          </cell>
          <cell r="AZ292">
            <v>0</v>
          </cell>
          <cell r="BA292">
            <v>0</v>
          </cell>
        </row>
        <row r="293">
          <cell r="A293">
            <v>69009</v>
          </cell>
          <cell r="B293" t="str">
            <v>Franciscan Health Center</v>
          </cell>
          <cell r="C293">
            <v>2021</v>
          </cell>
          <cell r="D293">
            <v>44105</v>
          </cell>
          <cell r="E293" t="str">
            <v>Beginning Beds</v>
          </cell>
          <cell r="F293">
            <v>0</v>
          </cell>
          <cell r="G293">
            <v>47</v>
          </cell>
          <cell r="H293">
            <v>47</v>
          </cell>
          <cell r="I293">
            <v>0</v>
          </cell>
          <cell r="J293">
            <v>0</v>
          </cell>
          <cell r="K293">
            <v>0</v>
          </cell>
          <cell r="L293">
            <v>0</v>
          </cell>
          <cell r="M293">
            <v>47</v>
          </cell>
          <cell r="N293">
            <v>47</v>
          </cell>
          <cell r="O293">
            <v>0</v>
          </cell>
          <cell r="P293">
            <v>0</v>
          </cell>
          <cell r="Q293">
            <v>0</v>
          </cell>
          <cell r="R293">
            <v>0</v>
          </cell>
          <cell r="S293">
            <v>0</v>
          </cell>
          <cell r="T293">
            <v>0</v>
          </cell>
          <cell r="U293">
            <v>0</v>
          </cell>
          <cell r="V293">
            <v>0</v>
          </cell>
          <cell r="W293">
            <v>0</v>
          </cell>
          <cell r="X293">
            <v>0</v>
          </cell>
          <cell r="Y293">
            <v>47</v>
          </cell>
          <cell r="Z293">
            <v>47</v>
          </cell>
          <cell r="AA293">
            <v>0</v>
          </cell>
          <cell r="AB293">
            <v>0</v>
          </cell>
          <cell r="AC293">
            <v>0</v>
          </cell>
          <cell r="AD293">
            <v>0</v>
          </cell>
          <cell r="AE293">
            <v>47</v>
          </cell>
          <cell r="AF293">
            <v>47</v>
          </cell>
          <cell r="AG293">
            <v>17155</v>
          </cell>
          <cell r="AH293">
            <v>0</v>
          </cell>
          <cell r="AI293">
            <v>47</v>
          </cell>
          <cell r="AJ293">
            <v>0</v>
          </cell>
          <cell r="AK293">
            <v>0</v>
          </cell>
          <cell r="AL293">
            <v>47</v>
          </cell>
          <cell r="AM293">
            <v>0</v>
          </cell>
          <cell r="AN293">
            <v>0</v>
          </cell>
          <cell r="AO293">
            <v>0</v>
          </cell>
          <cell r="AP293">
            <v>0</v>
          </cell>
          <cell r="AQ293">
            <v>0</v>
          </cell>
          <cell r="AR293">
            <v>0</v>
          </cell>
          <cell r="AS293">
            <v>0</v>
          </cell>
          <cell r="AT293">
            <v>0</v>
          </cell>
          <cell r="AU293">
            <v>47</v>
          </cell>
          <cell r="AV293">
            <v>0</v>
          </cell>
          <cell r="AW293">
            <v>0</v>
          </cell>
          <cell r="AX293">
            <v>0</v>
          </cell>
          <cell r="AY293">
            <v>0</v>
          </cell>
          <cell r="AZ293">
            <v>0</v>
          </cell>
          <cell r="BA293">
            <v>0</v>
          </cell>
        </row>
        <row r="294">
          <cell r="A294">
            <v>69010</v>
          </cell>
          <cell r="B294" t="str">
            <v>BAYSHORE HEALTH CENTER RULE 80</v>
          </cell>
          <cell r="C294">
            <v>2021</v>
          </cell>
          <cell r="D294">
            <v>44105</v>
          </cell>
          <cell r="E294" t="str">
            <v>Beginning Beds</v>
          </cell>
          <cell r="F294">
            <v>0</v>
          </cell>
          <cell r="G294">
            <v>105</v>
          </cell>
          <cell r="H294">
            <v>105</v>
          </cell>
          <cell r="I294">
            <v>0</v>
          </cell>
          <cell r="J294">
            <v>1</v>
          </cell>
          <cell r="K294">
            <v>1</v>
          </cell>
          <cell r="L294">
            <v>0</v>
          </cell>
          <cell r="M294">
            <v>106</v>
          </cell>
          <cell r="N294">
            <v>106</v>
          </cell>
          <cell r="O294">
            <v>0</v>
          </cell>
          <cell r="P294">
            <v>0</v>
          </cell>
          <cell r="Q294">
            <v>0</v>
          </cell>
          <cell r="R294">
            <v>0</v>
          </cell>
          <cell r="S294">
            <v>0</v>
          </cell>
          <cell r="T294">
            <v>0</v>
          </cell>
          <cell r="U294">
            <v>0</v>
          </cell>
          <cell r="V294">
            <v>0</v>
          </cell>
          <cell r="W294">
            <v>0</v>
          </cell>
          <cell r="X294">
            <v>0</v>
          </cell>
          <cell r="Y294">
            <v>105</v>
          </cell>
          <cell r="Z294">
            <v>105</v>
          </cell>
          <cell r="AA294">
            <v>0</v>
          </cell>
          <cell r="AB294">
            <v>1</v>
          </cell>
          <cell r="AC294">
            <v>1</v>
          </cell>
          <cell r="AD294">
            <v>0</v>
          </cell>
          <cell r="AE294">
            <v>106</v>
          </cell>
          <cell r="AF294">
            <v>106</v>
          </cell>
          <cell r="AG294">
            <v>38325</v>
          </cell>
          <cell r="AH294">
            <v>0</v>
          </cell>
          <cell r="AI294">
            <v>105</v>
          </cell>
          <cell r="AJ294">
            <v>0</v>
          </cell>
          <cell r="AK294">
            <v>0</v>
          </cell>
          <cell r="AL294">
            <v>105</v>
          </cell>
          <cell r="AM294">
            <v>0</v>
          </cell>
          <cell r="AN294">
            <v>0</v>
          </cell>
          <cell r="AO294">
            <v>0</v>
          </cell>
          <cell r="AP294">
            <v>1</v>
          </cell>
          <cell r="AQ294">
            <v>1</v>
          </cell>
          <cell r="AR294">
            <v>0</v>
          </cell>
          <cell r="AS294">
            <v>0</v>
          </cell>
          <cell r="AT294">
            <v>0</v>
          </cell>
          <cell r="AU294">
            <v>105</v>
          </cell>
          <cell r="AV294">
            <v>0</v>
          </cell>
          <cell r="AW294">
            <v>1</v>
          </cell>
          <cell r="AX294">
            <v>0</v>
          </cell>
          <cell r="AY294">
            <v>0</v>
          </cell>
          <cell r="AZ294">
            <v>0</v>
          </cell>
          <cell r="BA294">
            <v>0</v>
          </cell>
        </row>
        <row r="295">
          <cell r="A295">
            <v>69011</v>
          </cell>
          <cell r="B295" t="str">
            <v>The Waterview Woods</v>
          </cell>
          <cell r="C295">
            <v>2021</v>
          </cell>
          <cell r="D295">
            <v>44105</v>
          </cell>
          <cell r="E295" t="str">
            <v>Beginning Beds</v>
          </cell>
          <cell r="F295">
            <v>0</v>
          </cell>
          <cell r="G295">
            <v>80</v>
          </cell>
          <cell r="H295">
            <v>80</v>
          </cell>
          <cell r="I295">
            <v>0</v>
          </cell>
          <cell r="J295">
            <v>0</v>
          </cell>
          <cell r="K295">
            <v>0</v>
          </cell>
          <cell r="L295">
            <v>0</v>
          </cell>
          <cell r="M295">
            <v>80</v>
          </cell>
          <cell r="N295">
            <v>80</v>
          </cell>
          <cell r="O295">
            <v>0</v>
          </cell>
          <cell r="P295">
            <v>0</v>
          </cell>
          <cell r="Q295">
            <v>0</v>
          </cell>
          <cell r="R295">
            <v>0</v>
          </cell>
          <cell r="S295">
            <v>0</v>
          </cell>
          <cell r="T295">
            <v>0</v>
          </cell>
          <cell r="U295">
            <v>0</v>
          </cell>
          <cell r="V295">
            <v>0</v>
          </cell>
          <cell r="W295">
            <v>0</v>
          </cell>
          <cell r="X295">
            <v>0</v>
          </cell>
          <cell r="Y295">
            <v>80</v>
          </cell>
          <cell r="Z295">
            <v>80</v>
          </cell>
          <cell r="AA295">
            <v>0</v>
          </cell>
          <cell r="AB295">
            <v>0</v>
          </cell>
          <cell r="AC295">
            <v>0</v>
          </cell>
          <cell r="AD295">
            <v>0</v>
          </cell>
          <cell r="AE295">
            <v>80</v>
          </cell>
          <cell r="AF295">
            <v>80</v>
          </cell>
          <cell r="AG295">
            <v>29200</v>
          </cell>
          <cell r="AH295">
            <v>0</v>
          </cell>
          <cell r="AI295">
            <v>80</v>
          </cell>
          <cell r="AJ295">
            <v>0</v>
          </cell>
          <cell r="AK295">
            <v>0</v>
          </cell>
          <cell r="AL295">
            <v>80</v>
          </cell>
          <cell r="AM295">
            <v>0</v>
          </cell>
          <cell r="AN295">
            <v>0</v>
          </cell>
          <cell r="AO295">
            <v>0</v>
          </cell>
          <cell r="AP295">
            <v>0</v>
          </cell>
          <cell r="AQ295">
            <v>0</v>
          </cell>
          <cell r="AR295">
            <v>0</v>
          </cell>
          <cell r="AS295">
            <v>0</v>
          </cell>
          <cell r="AT295">
            <v>0</v>
          </cell>
          <cell r="AU295">
            <v>80</v>
          </cell>
          <cell r="AV295">
            <v>0</v>
          </cell>
          <cell r="AW295">
            <v>0</v>
          </cell>
          <cell r="AX295">
            <v>0</v>
          </cell>
          <cell r="AY295">
            <v>0</v>
          </cell>
          <cell r="AZ295">
            <v>0</v>
          </cell>
          <cell r="BA295">
            <v>0</v>
          </cell>
        </row>
        <row r="296">
          <cell r="A296">
            <v>69015</v>
          </cell>
          <cell r="B296" t="str">
            <v>Boundary Waters Care Center</v>
          </cell>
          <cell r="C296">
            <v>2021</v>
          </cell>
          <cell r="D296">
            <v>44105</v>
          </cell>
          <cell r="E296" t="str">
            <v>Beginning Beds</v>
          </cell>
          <cell r="F296">
            <v>0</v>
          </cell>
          <cell r="G296">
            <v>42</v>
          </cell>
          <cell r="H296">
            <v>42</v>
          </cell>
          <cell r="I296">
            <v>0</v>
          </cell>
          <cell r="J296">
            <v>8</v>
          </cell>
          <cell r="K296">
            <v>8</v>
          </cell>
          <cell r="L296">
            <v>0</v>
          </cell>
          <cell r="M296">
            <v>50</v>
          </cell>
          <cell r="N296">
            <v>50</v>
          </cell>
          <cell r="O296">
            <v>0</v>
          </cell>
          <cell r="P296">
            <v>0</v>
          </cell>
          <cell r="Q296">
            <v>0</v>
          </cell>
          <cell r="R296">
            <v>0</v>
          </cell>
          <cell r="S296">
            <v>-1</v>
          </cell>
          <cell r="T296">
            <v>-1</v>
          </cell>
          <cell r="U296">
            <v>0</v>
          </cell>
          <cell r="V296">
            <v>-1</v>
          </cell>
          <cell r="W296">
            <v>-1</v>
          </cell>
          <cell r="X296">
            <v>0</v>
          </cell>
          <cell r="Y296">
            <v>42</v>
          </cell>
          <cell r="Z296">
            <v>42</v>
          </cell>
          <cell r="AA296">
            <v>0</v>
          </cell>
          <cell r="AB296">
            <v>7</v>
          </cell>
          <cell r="AC296">
            <v>7</v>
          </cell>
          <cell r="AD296">
            <v>0</v>
          </cell>
          <cell r="AE296">
            <v>49</v>
          </cell>
          <cell r="AF296">
            <v>49</v>
          </cell>
          <cell r="AG296">
            <v>15330</v>
          </cell>
          <cell r="AH296">
            <v>0</v>
          </cell>
          <cell r="AI296">
            <v>42</v>
          </cell>
          <cell r="AJ296">
            <v>0</v>
          </cell>
          <cell r="AK296">
            <v>0</v>
          </cell>
          <cell r="AL296">
            <v>42</v>
          </cell>
          <cell r="AM296">
            <v>0</v>
          </cell>
          <cell r="AN296">
            <v>0</v>
          </cell>
          <cell r="AO296">
            <v>0</v>
          </cell>
          <cell r="AP296">
            <v>7</v>
          </cell>
          <cell r="AQ296">
            <v>7</v>
          </cell>
          <cell r="AR296">
            <v>0</v>
          </cell>
          <cell r="AS296">
            <v>0</v>
          </cell>
          <cell r="AT296">
            <v>0</v>
          </cell>
          <cell r="AU296">
            <v>42</v>
          </cell>
          <cell r="AV296">
            <v>0</v>
          </cell>
          <cell r="AW296">
            <v>7</v>
          </cell>
          <cell r="AX296">
            <v>0</v>
          </cell>
          <cell r="AY296">
            <v>0</v>
          </cell>
          <cell r="AZ296">
            <v>0</v>
          </cell>
          <cell r="BA296">
            <v>0</v>
          </cell>
        </row>
        <row r="297">
          <cell r="A297">
            <v>69017</v>
          </cell>
          <cell r="B297" t="str">
            <v>Heritage Manor</v>
          </cell>
          <cell r="C297">
            <v>2021</v>
          </cell>
          <cell r="D297">
            <v>44105</v>
          </cell>
          <cell r="E297" t="str">
            <v>Beginning Beds</v>
          </cell>
          <cell r="F297">
            <v>0</v>
          </cell>
          <cell r="G297">
            <v>70</v>
          </cell>
          <cell r="H297">
            <v>70</v>
          </cell>
          <cell r="I297">
            <v>0</v>
          </cell>
          <cell r="J297">
            <v>19</v>
          </cell>
          <cell r="K297">
            <v>19</v>
          </cell>
          <cell r="L297">
            <v>0</v>
          </cell>
          <cell r="M297">
            <v>89</v>
          </cell>
          <cell r="N297">
            <v>89</v>
          </cell>
          <cell r="O297">
            <v>0</v>
          </cell>
          <cell r="P297">
            <v>0</v>
          </cell>
          <cell r="Q297">
            <v>0</v>
          </cell>
          <cell r="R297">
            <v>0</v>
          </cell>
          <cell r="S297">
            <v>0</v>
          </cell>
          <cell r="T297">
            <v>0</v>
          </cell>
          <cell r="U297">
            <v>0</v>
          </cell>
          <cell r="V297">
            <v>0</v>
          </cell>
          <cell r="W297">
            <v>0</v>
          </cell>
          <cell r="X297">
            <v>0</v>
          </cell>
          <cell r="Y297">
            <v>70</v>
          </cell>
          <cell r="Z297">
            <v>70</v>
          </cell>
          <cell r="AA297">
            <v>0</v>
          </cell>
          <cell r="AB297">
            <v>19</v>
          </cell>
          <cell r="AC297">
            <v>19</v>
          </cell>
          <cell r="AD297">
            <v>0</v>
          </cell>
          <cell r="AE297">
            <v>89</v>
          </cell>
          <cell r="AF297">
            <v>89</v>
          </cell>
          <cell r="AG297">
            <v>25550</v>
          </cell>
          <cell r="AH297">
            <v>0</v>
          </cell>
          <cell r="AI297">
            <v>70</v>
          </cell>
          <cell r="AJ297">
            <v>0</v>
          </cell>
          <cell r="AK297">
            <v>0</v>
          </cell>
          <cell r="AL297">
            <v>70</v>
          </cell>
          <cell r="AM297">
            <v>0</v>
          </cell>
          <cell r="AN297">
            <v>0</v>
          </cell>
          <cell r="AO297">
            <v>0</v>
          </cell>
          <cell r="AP297">
            <v>19</v>
          </cell>
          <cell r="AQ297">
            <v>19</v>
          </cell>
          <cell r="AR297">
            <v>0</v>
          </cell>
          <cell r="AS297">
            <v>0</v>
          </cell>
          <cell r="AT297">
            <v>0</v>
          </cell>
          <cell r="AU297">
            <v>70</v>
          </cell>
          <cell r="AV297">
            <v>0</v>
          </cell>
          <cell r="AW297">
            <v>19</v>
          </cell>
          <cell r="AX297">
            <v>0</v>
          </cell>
          <cell r="AY297">
            <v>0</v>
          </cell>
          <cell r="AZ297">
            <v>0</v>
          </cell>
          <cell r="BA297">
            <v>0</v>
          </cell>
        </row>
        <row r="298">
          <cell r="A298">
            <v>69018</v>
          </cell>
          <cell r="B298" t="str">
            <v>Essentia Health Virginia</v>
          </cell>
          <cell r="C298">
            <v>2021</v>
          </cell>
          <cell r="D298">
            <v>44105</v>
          </cell>
          <cell r="E298" t="str">
            <v>Beginning Beds</v>
          </cell>
          <cell r="F298">
            <v>0</v>
          </cell>
          <cell r="G298">
            <v>77</v>
          </cell>
          <cell r="H298">
            <v>77</v>
          </cell>
          <cell r="I298">
            <v>0</v>
          </cell>
          <cell r="J298">
            <v>0</v>
          </cell>
          <cell r="K298">
            <v>0</v>
          </cell>
          <cell r="L298">
            <v>0</v>
          </cell>
          <cell r="M298">
            <v>77</v>
          </cell>
          <cell r="N298">
            <v>77</v>
          </cell>
          <cell r="O298">
            <v>0</v>
          </cell>
          <cell r="P298">
            <v>0</v>
          </cell>
          <cell r="Q298">
            <v>0</v>
          </cell>
          <cell r="R298">
            <v>0</v>
          </cell>
          <cell r="S298">
            <v>0</v>
          </cell>
          <cell r="T298">
            <v>0</v>
          </cell>
          <cell r="U298">
            <v>0</v>
          </cell>
          <cell r="V298">
            <v>0</v>
          </cell>
          <cell r="W298">
            <v>0</v>
          </cell>
          <cell r="X298">
            <v>0</v>
          </cell>
          <cell r="Y298">
            <v>77</v>
          </cell>
          <cell r="Z298">
            <v>77</v>
          </cell>
          <cell r="AA298">
            <v>0</v>
          </cell>
          <cell r="AB298">
            <v>0</v>
          </cell>
          <cell r="AC298">
            <v>0</v>
          </cell>
          <cell r="AD298">
            <v>0</v>
          </cell>
          <cell r="AE298">
            <v>77</v>
          </cell>
          <cell r="AF298">
            <v>77</v>
          </cell>
          <cell r="AG298">
            <v>28105</v>
          </cell>
          <cell r="AH298">
            <v>0</v>
          </cell>
          <cell r="AI298">
            <v>77</v>
          </cell>
          <cell r="AJ298">
            <v>0</v>
          </cell>
          <cell r="AK298">
            <v>0</v>
          </cell>
          <cell r="AL298">
            <v>77</v>
          </cell>
          <cell r="AM298">
            <v>0</v>
          </cell>
          <cell r="AN298">
            <v>0</v>
          </cell>
          <cell r="AO298">
            <v>0</v>
          </cell>
          <cell r="AP298">
            <v>0</v>
          </cell>
          <cell r="AQ298">
            <v>0</v>
          </cell>
          <cell r="AR298">
            <v>0</v>
          </cell>
          <cell r="AS298">
            <v>0</v>
          </cell>
          <cell r="AT298">
            <v>0</v>
          </cell>
          <cell r="AU298">
            <v>77</v>
          </cell>
          <cell r="AV298">
            <v>0</v>
          </cell>
          <cell r="AW298">
            <v>0</v>
          </cell>
          <cell r="AX298">
            <v>0</v>
          </cell>
          <cell r="AY298">
            <v>0</v>
          </cell>
          <cell r="AZ298">
            <v>0</v>
          </cell>
          <cell r="BA298">
            <v>0</v>
          </cell>
        </row>
        <row r="299">
          <cell r="A299">
            <v>69019</v>
          </cell>
          <cell r="B299" t="str">
            <v>Viewcrest Health Center</v>
          </cell>
          <cell r="C299">
            <v>2021</v>
          </cell>
          <cell r="D299">
            <v>44105</v>
          </cell>
          <cell r="E299" t="str">
            <v>Beginning Beds</v>
          </cell>
          <cell r="F299">
            <v>0</v>
          </cell>
          <cell r="G299">
            <v>92</v>
          </cell>
          <cell r="H299">
            <v>92</v>
          </cell>
          <cell r="I299">
            <v>0</v>
          </cell>
          <cell r="J299">
            <v>0</v>
          </cell>
          <cell r="K299">
            <v>0</v>
          </cell>
          <cell r="L299">
            <v>0</v>
          </cell>
          <cell r="M299">
            <v>92</v>
          </cell>
          <cell r="N299">
            <v>92</v>
          </cell>
          <cell r="O299">
            <v>0</v>
          </cell>
          <cell r="P299">
            <v>0</v>
          </cell>
          <cell r="Q299">
            <v>0</v>
          </cell>
          <cell r="R299">
            <v>0</v>
          </cell>
          <cell r="S299">
            <v>0</v>
          </cell>
          <cell r="T299">
            <v>0</v>
          </cell>
          <cell r="U299">
            <v>0</v>
          </cell>
          <cell r="V299">
            <v>0</v>
          </cell>
          <cell r="W299">
            <v>0</v>
          </cell>
          <cell r="X299">
            <v>0</v>
          </cell>
          <cell r="Y299">
            <v>92</v>
          </cell>
          <cell r="Z299">
            <v>92</v>
          </cell>
          <cell r="AA299">
            <v>0</v>
          </cell>
          <cell r="AB299">
            <v>0</v>
          </cell>
          <cell r="AC299">
            <v>0</v>
          </cell>
          <cell r="AD299">
            <v>0</v>
          </cell>
          <cell r="AE299">
            <v>92</v>
          </cell>
          <cell r="AF299">
            <v>92</v>
          </cell>
          <cell r="AG299">
            <v>33580</v>
          </cell>
          <cell r="AH299">
            <v>0</v>
          </cell>
          <cell r="AI299">
            <v>92</v>
          </cell>
          <cell r="AJ299">
            <v>0</v>
          </cell>
          <cell r="AK299">
            <v>0</v>
          </cell>
          <cell r="AL299">
            <v>92</v>
          </cell>
          <cell r="AM299">
            <v>0</v>
          </cell>
          <cell r="AN299">
            <v>0</v>
          </cell>
          <cell r="AO299">
            <v>0</v>
          </cell>
          <cell r="AP299">
            <v>0</v>
          </cell>
          <cell r="AQ299">
            <v>0</v>
          </cell>
          <cell r="AR299">
            <v>0</v>
          </cell>
          <cell r="AS299">
            <v>0</v>
          </cell>
          <cell r="AT299">
            <v>0</v>
          </cell>
          <cell r="AU299">
            <v>92</v>
          </cell>
          <cell r="AV299">
            <v>0</v>
          </cell>
          <cell r="AW299">
            <v>0</v>
          </cell>
          <cell r="AX299">
            <v>0</v>
          </cell>
          <cell r="AY299">
            <v>0</v>
          </cell>
          <cell r="AZ299">
            <v>0</v>
          </cell>
          <cell r="BA299">
            <v>0</v>
          </cell>
        </row>
        <row r="300">
          <cell r="A300">
            <v>69020</v>
          </cell>
          <cell r="B300" t="str">
            <v>Benedictine Health Center</v>
          </cell>
          <cell r="C300">
            <v>2021</v>
          </cell>
          <cell r="D300">
            <v>44105</v>
          </cell>
          <cell r="E300" t="str">
            <v>Beginning Beds</v>
          </cell>
          <cell r="F300">
            <v>0</v>
          </cell>
          <cell r="G300">
            <v>96</v>
          </cell>
          <cell r="H300">
            <v>96</v>
          </cell>
          <cell r="I300">
            <v>0</v>
          </cell>
          <cell r="J300">
            <v>0</v>
          </cell>
          <cell r="K300">
            <v>0</v>
          </cell>
          <cell r="L300">
            <v>0</v>
          </cell>
          <cell r="M300">
            <v>96</v>
          </cell>
          <cell r="N300">
            <v>96</v>
          </cell>
          <cell r="O300">
            <v>0</v>
          </cell>
          <cell r="P300">
            <v>0</v>
          </cell>
          <cell r="Q300">
            <v>0</v>
          </cell>
          <cell r="R300">
            <v>0</v>
          </cell>
          <cell r="S300">
            <v>0</v>
          </cell>
          <cell r="T300">
            <v>0</v>
          </cell>
          <cell r="U300">
            <v>0</v>
          </cell>
          <cell r="V300">
            <v>0</v>
          </cell>
          <cell r="W300">
            <v>0</v>
          </cell>
          <cell r="X300">
            <v>0</v>
          </cell>
          <cell r="Y300">
            <v>96</v>
          </cell>
          <cell r="Z300">
            <v>96</v>
          </cell>
          <cell r="AA300">
            <v>0</v>
          </cell>
          <cell r="AB300">
            <v>0</v>
          </cell>
          <cell r="AC300">
            <v>0</v>
          </cell>
          <cell r="AD300">
            <v>0</v>
          </cell>
          <cell r="AE300">
            <v>96</v>
          </cell>
          <cell r="AF300">
            <v>96</v>
          </cell>
          <cell r="AG300">
            <v>35040</v>
          </cell>
          <cell r="AH300">
            <v>0</v>
          </cell>
          <cell r="AI300">
            <v>96</v>
          </cell>
          <cell r="AJ300">
            <v>0</v>
          </cell>
          <cell r="AK300">
            <v>0</v>
          </cell>
          <cell r="AL300">
            <v>96</v>
          </cell>
          <cell r="AM300">
            <v>0</v>
          </cell>
          <cell r="AN300">
            <v>0</v>
          </cell>
          <cell r="AO300">
            <v>0</v>
          </cell>
          <cell r="AP300">
            <v>0</v>
          </cell>
          <cell r="AQ300">
            <v>0</v>
          </cell>
          <cell r="AR300">
            <v>0</v>
          </cell>
          <cell r="AS300">
            <v>0</v>
          </cell>
          <cell r="AT300">
            <v>0</v>
          </cell>
          <cell r="AU300">
            <v>96</v>
          </cell>
          <cell r="AV300">
            <v>0</v>
          </cell>
          <cell r="AW300">
            <v>0</v>
          </cell>
          <cell r="AX300">
            <v>0</v>
          </cell>
          <cell r="AY300">
            <v>0</v>
          </cell>
          <cell r="AZ300">
            <v>0</v>
          </cell>
          <cell r="BA300">
            <v>0</v>
          </cell>
        </row>
        <row r="301">
          <cell r="A301">
            <v>69021</v>
          </cell>
          <cell r="B301" t="str">
            <v>Aftenro Home</v>
          </cell>
          <cell r="C301">
            <v>2021</v>
          </cell>
          <cell r="D301">
            <v>44105</v>
          </cell>
          <cell r="E301" t="str">
            <v>Beginning Beds</v>
          </cell>
          <cell r="F301">
            <v>54</v>
          </cell>
          <cell r="G301">
            <v>0</v>
          </cell>
          <cell r="H301">
            <v>54</v>
          </cell>
          <cell r="I301">
            <v>0</v>
          </cell>
          <cell r="J301">
            <v>0</v>
          </cell>
          <cell r="K301">
            <v>0</v>
          </cell>
          <cell r="L301">
            <v>54</v>
          </cell>
          <cell r="M301">
            <v>0</v>
          </cell>
          <cell r="N301">
            <v>54</v>
          </cell>
          <cell r="O301">
            <v>0</v>
          </cell>
          <cell r="P301">
            <v>0</v>
          </cell>
          <cell r="Q301">
            <v>0</v>
          </cell>
          <cell r="R301">
            <v>0</v>
          </cell>
          <cell r="S301">
            <v>0</v>
          </cell>
          <cell r="T301">
            <v>0</v>
          </cell>
          <cell r="U301">
            <v>0</v>
          </cell>
          <cell r="V301">
            <v>0</v>
          </cell>
          <cell r="W301">
            <v>0</v>
          </cell>
          <cell r="X301">
            <v>54</v>
          </cell>
          <cell r="Y301">
            <v>0</v>
          </cell>
          <cell r="Z301">
            <v>54</v>
          </cell>
          <cell r="AA301">
            <v>0</v>
          </cell>
          <cell r="AB301">
            <v>0</v>
          </cell>
          <cell r="AC301">
            <v>0</v>
          </cell>
          <cell r="AD301">
            <v>54</v>
          </cell>
          <cell r="AE301">
            <v>0</v>
          </cell>
          <cell r="AF301">
            <v>54</v>
          </cell>
          <cell r="AG301">
            <v>19710</v>
          </cell>
          <cell r="AH301">
            <v>0</v>
          </cell>
          <cell r="AI301">
            <v>0</v>
          </cell>
          <cell r="AJ301">
            <v>0</v>
          </cell>
          <cell r="AK301">
            <v>54</v>
          </cell>
          <cell r="AL301">
            <v>54</v>
          </cell>
          <cell r="AM301">
            <v>0</v>
          </cell>
          <cell r="AN301">
            <v>0</v>
          </cell>
          <cell r="AO301">
            <v>0</v>
          </cell>
          <cell r="AP301">
            <v>0</v>
          </cell>
          <cell r="AQ301">
            <v>0</v>
          </cell>
          <cell r="AR301">
            <v>0</v>
          </cell>
          <cell r="AS301">
            <v>0</v>
          </cell>
          <cell r="AT301">
            <v>54</v>
          </cell>
          <cell r="AU301">
            <v>0</v>
          </cell>
          <cell r="AV301">
            <v>0</v>
          </cell>
          <cell r="AW301">
            <v>0</v>
          </cell>
          <cell r="AX301">
            <v>0</v>
          </cell>
          <cell r="AY301">
            <v>0</v>
          </cell>
          <cell r="AZ301">
            <v>0</v>
          </cell>
          <cell r="BA301">
            <v>0</v>
          </cell>
        </row>
        <row r="302">
          <cell r="A302">
            <v>69022</v>
          </cell>
          <cell r="B302" t="str">
            <v>Cook Hospital</v>
          </cell>
          <cell r="C302">
            <v>2021</v>
          </cell>
          <cell r="D302">
            <v>44105</v>
          </cell>
          <cell r="E302" t="str">
            <v>Beginning Beds</v>
          </cell>
          <cell r="F302">
            <v>0</v>
          </cell>
          <cell r="G302">
            <v>28</v>
          </cell>
          <cell r="H302">
            <v>28</v>
          </cell>
          <cell r="I302">
            <v>0</v>
          </cell>
          <cell r="J302">
            <v>0</v>
          </cell>
          <cell r="K302">
            <v>0</v>
          </cell>
          <cell r="L302">
            <v>0</v>
          </cell>
          <cell r="M302">
            <v>28</v>
          </cell>
          <cell r="N302">
            <v>28</v>
          </cell>
          <cell r="O302">
            <v>0</v>
          </cell>
          <cell r="P302">
            <v>0</v>
          </cell>
          <cell r="Q302">
            <v>0</v>
          </cell>
          <cell r="R302">
            <v>0</v>
          </cell>
          <cell r="S302">
            <v>0</v>
          </cell>
          <cell r="T302">
            <v>0</v>
          </cell>
          <cell r="U302">
            <v>0</v>
          </cell>
          <cell r="V302">
            <v>0</v>
          </cell>
          <cell r="W302">
            <v>0</v>
          </cell>
          <cell r="X302">
            <v>0</v>
          </cell>
          <cell r="Y302">
            <v>28</v>
          </cell>
          <cell r="Z302">
            <v>28</v>
          </cell>
          <cell r="AA302">
            <v>0</v>
          </cell>
          <cell r="AB302">
            <v>0</v>
          </cell>
          <cell r="AC302">
            <v>0</v>
          </cell>
          <cell r="AD302">
            <v>0</v>
          </cell>
          <cell r="AE302">
            <v>28</v>
          </cell>
          <cell r="AF302">
            <v>28</v>
          </cell>
          <cell r="AG302">
            <v>10220</v>
          </cell>
          <cell r="AH302">
            <v>0</v>
          </cell>
          <cell r="AI302">
            <v>28</v>
          </cell>
          <cell r="AJ302">
            <v>0</v>
          </cell>
          <cell r="AK302">
            <v>0</v>
          </cell>
          <cell r="AL302">
            <v>28</v>
          </cell>
          <cell r="AM302">
            <v>0</v>
          </cell>
          <cell r="AN302">
            <v>0</v>
          </cell>
          <cell r="AO302">
            <v>0</v>
          </cell>
          <cell r="AP302">
            <v>0</v>
          </cell>
          <cell r="AQ302">
            <v>0</v>
          </cell>
          <cell r="AR302">
            <v>0</v>
          </cell>
          <cell r="AS302">
            <v>0</v>
          </cell>
          <cell r="AT302">
            <v>0</v>
          </cell>
          <cell r="AU302">
            <v>28</v>
          </cell>
          <cell r="AV302">
            <v>0</v>
          </cell>
          <cell r="AW302">
            <v>0</v>
          </cell>
          <cell r="AX302">
            <v>0</v>
          </cell>
          <cell r="AY302">
            <v>0</v>
          </cell>
          <cell r="AZ302">
            <v>0</v>
          </cell>
          <cell r="BA302">
            <v>0</v>
          </cell>
        </row>
        <row r="303">
          <cell r="A303">
            <v>70001</v>
          </cell>
          <cell r="B303" t="str">
            <v>The Lutheran Home Belle Plaine</v>
          </cell>
          <cell r="C303">
            <v>2021</v>
          </cell>
          <cell r="D303">
            <v>44105</v>
          </cell>
          <cell r="E303" t="str">
            <v>Beginning Beds</v>
          </cell>
          <cell r="F303">
            <v>0</v>
          </cell>
          <cell r="G303">
            <v>97</v>
          </cell>
          <cell r="H303">
            <v>97</v>
          </cell>
          <cell r="I303">
            <v>0</v>
          </cell>
          <cell r="J303">
            <v>0</v>
          </cell>
          <cell r="K303">
            <v>0</v>
          </cell>
          <cell r="L303">
            <v>0</v>
          </cell>
          <cell r="M303">
            <v>97</v>
          </cell>
          <cell r="N303">
            <v>97</v>
          </cell>
          <cell r="O303">
            <v>0</v>
          </cell>
          <cell r="P303">
            <v>0</v>
          </cell>
          <cell r="Q303">
            <v>0</v>
          </cell>
          <cell r="R303">
            <v>0</v>
          </cell>
          <cell r="S303">
            <v>0</v>
          </cell>
          <cell r="T303">
            <v>0</v>
          </cell>
          <cell r="U303">
            <v>0</v>
          </cell>
          <cell r="V303">
            <v>0</v>
          </cell>
          <cell r="W303">
            <v>0</v>
          </cell>
          <cell r="X303">
            <v>0</v>
          </cell>
          <cell r="Y303">
            <v>97</v>
          </cell>
          <cell r="Z303">
            <v>97</v>
          </cell>
          <cell r="AA303">
            <v>0</v>
          </cell>
          <cell r="AB303">
            <v>0</v>
          </cell>
          <cell r="AC303">
            <v>0</v>
          </cell>
          <cell r="AD303">
            <v>0</v>
          </cell>
          <cell r="AE303">
            <v>97</v>
          </cell>
          <cell r="AF303">
            <v>97</v>
          </cell>
          <cell r="AG303">
            <v>35405</v>
          </cell>
          <cell r="AH303">
            <v>0</v>
          </cell>
          <cell r="AI303">
            <v>97</v>
          </cell>
          <cell r="AJ303">
            <v>0</v>
          </cell>
          <cell r="AK303">
            <v>0</v>
          </cell>
          <cell r="AL303">
            <v>97</v>
          </cell>
          <cell r="AM303">
            <v>0</v>
          </cell>
          <cell r="AN303">
            <v>0</v>
          </cell>
          <cell r="AO303">
            <v>0</v>
          </cell>
          <cell r="AP303">
            <v>0</v>
          </cell>
          <cell r="AQ303">
            <v>0</v>
          </cell>
          <cell r="AR303">
            <v>0</v>
          </cell>
          <cell r="AS303">
            <v>0</v>
          </cell>
          <cell r="AT303">
            <v>0</v>
          </cell>
          <cell r="AU303">
            <v>97</v>
          </cell>
          <cell r="AV303">
            <v>0</v>
          </cell>
          <cell r="AW303">
            <v>0</v>
          </cell>
          <cell r="AX303">
            <v>0</v>
          </cell>
          <cell r="AY303">
            <v>0</v>
          </cell>
          <cell r="AZ303">
            <v>0</v>
          </cell>
          <cell r="BA303">
            <v>0</v>
          </cell>
        </row>
        <row r="304">
          <cell r="A304">
            <v>70002</v>
          </cell>
          <cell r="B304" t="str">
            <v>MALA STRANA CARE AND REHAB CTR</v>
          </cell>
          <cell r="C304">
            <v>2021</v>
          </cell>
          <cell r="D304">
            <v>44105</v>
          </cell>
          <cell r="E304" t="str">
            <v>Beginning Beds</v>
          </cell>
          <cell r="F304">
            <v>0</v>
          </cell>
          <cell r="G304">
            <v>84</v>
          </cell>
          <cell r="H304">
            <v>84</v>
          </cell>
          <cell r="I304">
            <v>0</v>
          </cell>
          <cell r="J304">
            <v>6</v>
          </cell>
          <cell r="K304">
            <v>6</v>
          </cell>
          <cell r="L304">
            <v>0</v>
          </cell>
          <cell r="M304">
            <v>90</v>
          </cell>
          <cell r="N304">
            <v>90</v>
          </cell>
          <cell r="O304">
            <v>0</v>
          </cell>
          <cell r="P304">
            <v>0</v>
          </cell>
          <cell r="Q304">
            <v>0</v>
          </cell>
          <cell r="R304">
            <v>0</v>
          </cell>
          <cell r="S304">
            <v>0</v>
          </cell>
          <cell r="T304">
            <v>0</v>
          </cell>
          <cell r="U304">
            <v>0</v>
          </cell>
          <cell r="V304">
            <v>0</v>
          </cell>
          <cell r="W304">
            <v>0</v>
          </cell>
          <cell r="X304">
            <v>0</v>
          </cell>
          <cell r="Y304">
            <v>84</v>
          </cell>
          <cell r="Z304">
            <v>84</v>
          </cell>
          <cell r="AA304">
            <v>0</v>
          </cell>
          <cell r="AB304">
            <v>6</v>
          </cell>
          <cell r="AC304">
            <v>6</v>
          </cell>
          <cell r="AD304">
            <v>0</v>
          </cell>
          <cell r="AE304">
            <v>90</v>
          </cell>
          <cell r="AF304">
            <v>90</v>
          </cell>
          <cell r="AG304">
            <v>30660</v>
          </cell>
          <cell r="AH304">
            <v>0</v>
          </cell>
          <cell r="AI304">
            <v>84</v>
          </cell>
          <cell r="AJ304">
            <v>0</v>
          </cell>
          <cell r="AK304">
            <v>0</v>
          </cell>
          <cell r="AL304">
            <v>84</v>
          </cell>
          <cell r="AM304">
            <v>0</v>
          </cell>
          <cell r="AN304">
            <v>0</v>
          </cell>
          <cell r="AO304">
            <v>0</v>
          </cell>
          <cell r="AP304">
            <v>6</v>
          </cell>
          <cell r="AQ304">
            <v>6</v>
          </cell>
          <cell r="AR304">
            <v>0</v>
          </cell>
          <cell r="AS304">
            <v>0</v>
          </cell>
          <cell r="AT304">
            <v>0</v>
          </cell>
          <cell r="AU304">
            <v>84</v>
          </cell>
          <cell r="AV304">
            <v>0</v>
          </cell>
          <cell r="AW304">
            <v>6</v>
          </cell>
          <cell r="AX304">
            <v>0</v>
          </cell>
          <cell r="AY304">
            <v>0</v>
          </cell>
          <cell r="AZ304">
            <v>0</v>
          </cell>
          <cell r="BA304">
            <v>0</v>
          </cell>
        </row>
        <row r="305">
          <cell r="A305">
            <v>70003</v>
          </cell>
          <cell r="B305" t="str">
            <v>St Gertrudes Hlth &amp; Rehab Ctr</v>
          </cell>
          <cell r="C305">
            <v>2021</v>
          </cell>
          <cell r="D305">
            <v>44105</v>
          </cell>
          <cell r="E305" t="str">
            <v>Beginning Beds</v>
          </cell>
          <cell r="F305">
            <v>0</v>
          </cell>
          <cell r="G305">
            <v>105</v>
          </cell>
          <cell r="H305">
            <v>105</v>
          </cell>
          <cell r="I305">
            <v>0</v>
          </cell>
          <cell r="J305">
            <v>0</v>
          </cell>
          <cell r="K305">
            <v>0</v>
          </cell>
          <cell r="L305">
            <v>0</v>
          </cell>
          <cell r="M305">
            <v>105</v>
          </cell>
          <cell r="N305">
            <v>105</v>
          </cell>
          <cell r="O305">
            <v>0</v>
          </cell>
          <cell r="P305">
            <v>0</v>
          </cell>
          <cell r="Q305">
            <v>0</v>
          </cell>
          <cell r="R305">
            <v>0</v>
          </cell>
          <cell r="S305">
            <v>0</v>
          </cell>
          <cell r="T305">
            <v>0</v>
          </cell>
          <cell r="U305">
            <v>0</v>
          </cell>
          <cell r="V305">
            <v>0</v>
          </cell>
          <cell r="W305">
            <v>0</v>
          </cell>
          <cell r="X305">
            <v>0</v>
          </cell>
          <cell r="Y305">
            <v>105</v>
          </cell>
          <cell r="Z305">
            <v>105</v>
          </cell>
          <cell r="AA305">
            <v>0</v>
          </cell>
          <cell r="AB305">
            <v>0</v>
          </cell>
          <cell r="AC305">
            <v>0</v>
          </cell>
          <cell r="AD305">
            <v>0</v>
          </cell>
          <cell r="AE305">
            <v>105</v>
          </cell>
          <cell r="AF305">
            <v>105</v>
          </cell>
          <cell r="AG305">
            <v>38325</v>
          </cell>
          <cell r="AH305">
            <v>0</v>
          </cell>
          <cell r="AI305">
            <v>105</v>
          </cell>
          <cell r="AJ305">
            <v>0</v>
          </cell>
          <cell r="AK305">
            <v>0</v>
          </cell>
          <cell r="AL305">
            <v>105</v>
          </cell>
          <cell r="AM305">
            <v>0</v>
          </cell>
          <cell r="AN305">
            <v>0</v>
          </cell>
          <cell r="AO305">
            <v>0</v>
          </cell>
          <cell r="AP305">
            <v>0</v>
          </cell>
          <cell r="AQ305">
            <v>0</v>
          </cell>
          <cell r="AR305">
            <v>0</v>
          </cell>
          <cell r="AS305">
            <v>0</v>
          </cell>
          <cell r="AT305">
            <v>0</v>
          </cell>
          <cell r="AU305">
            <v>105</v>
          </cell>
          <cell r="AV305">
            <v>0</v>
          </cell>
          <cell r="AW305">
            <v>0</v>
          </cell>
          <cell r="AX305">
            <v>0</v>
          </cell>
          <cell r="AY305">
            <v>0</v>
          </cell>
          <cell r="AZ305">
            <v>0</v>
          </cell>
          <cell r="BA305">
            <v>0</v>
          </cell>
        </row>
        <row r="306">
          <cell r="A306">
            <v>70004</v>
          </cell>
          <cell r="B306" t="str">
            <v>Shakopee Friendship Manor</v>
          </cell>
          <cell r="C306">
            <v>2021</v>
          </cell>
          <cell r="D306">
            <v>44105</v>
          </cell>
          <cell r="E306" t="str">
            <v>Beginning Beds</v>
          </cell>
          <cell r="F306">
            <v>0</v>
          </cell>
          <cell r="G306">
            <v>80</v>
          </cell>
          <cell r="H306">
            <v>80</v>
          </cell>
          <cell r="I306">
            <v>0</v>
          </cell>
          <cell r="J306">
            <v>0</v>
          </cell>
          <cell r="K306">
            <v>0</v>
          </cell>
          <cell r="L306">
            <v>0</v>
          </cell>
          <cell r="M306">
            <v>80</v>
          </cell>
          <cell r="N306">
            <v>80</v>
          </cell>
          <cell r="O306">
            <v>0</v>
          </cell>
          <cell r="P306">
            <v>0</v>
          </cell>
          <cell r="Q306">
            <v>0</v>
          </cell>
          <cell r="R306">
            <v>0</v>
          </cell>
          <cell r="S306">
            <v>0</v>
          </cell>
          <cell r="T306">
            <v>0</v>
          </cell>
          <cell r="U306">
            <v>0</v>
          </cell>
          <cell r="V306">
            <v>0</v>
          </cell>
          <cell r="W306">
            <v>0</v>
          </cell>
          <cell r="X306">
            <v>0</v>
          </cell>
          <cell r="Y306">
            <v>80</v>
          </cell>
          <cell r="Z306">
            <v>80</v>
          </cell>
          <cell r="AA306">
            <v>0</v>
          </cell>
          <cell r="AB306">
            <v>0</v>
          </cell>
          <cell r="AC306">
            <v>0</v>
          </cell>
          <cell r="AD306">
            <v>0</v>
          </cell>
          <cell r="AE306">
            <v>80</v>
          </cell>
          <cell r="AF306">
            <v>80</v>
          </cell>
          <cell r="AG306">
            <v>29200</v>
          </cell>
          <cell r="AH306">
            <v>0</v>
          </cell>
          <cell r="AI306">
            <v>80</v>
          </cell>
          <cell r="AJ306">
            <v>0</v>
          </cell>
          <cell r="AK306">
            <v>0</v>
          </cell>
          <cell r="AL306">
            <v>80</v>
          </cell>
          <cell r="AM306">
            <v>0</v>
          </cell>
          <cell r="AN306">
            <v>0</v>
          </cell>
          <cell r="AO306">
            <v>0</v>
          </cell>
          <cell r="AP306">
            <v>0</v>
          </cell>
          <cell r="AQ306">
            <v>0</v>
          </cell>
          <cell r="AR306">
            <v>0</v>
          </cell>
          <cell r="AS306">
            <v>0</v>
          </cell>
          <cell r="AT306">
            <v>0</v>
          </cell>
          <cell r="AU306">
            <v>80</v>
          </cell>
          <cell r="AV306">
            <v>0</v>
          </cell>
          <cell r="AW306">
            <v>0</v>
          </cell>
          <cell r="AX306">
            <v>0</v>
          </cell>
          <cell r="AY306">
            <v>0</v>
          </cell>
          <cell r="AZ306">
            <v>0</v>
          </cell>
          <cell r="BA306">
            <v>0</v>
          </cell>
        </row>
        <row r="307">
          <cell r="A307">
            <v>71001</v>
          </cell>
          <cell r="B307" t="str">
            <v>Guardian Angels Care Center</v>
          </cell>
          <cell r="C307">
            <v>2021</v>
          </cell>
          <cell r="D307">
            <v>44105</v>
          </cell>
          <cell r="E307" t="str">
            <v>Beginning Beds</v>
          </cell>
          <cell r="F307">
            <v>0</v>
          </cell>
          <cell r="G307">
            <v>120</v>
          </cell>
          <cell r="H307">
            <v>120</v>
          </cell>
          <cell r="I307">
            <v>0</v>
          </cell>
          <cell r="J307">
            <v>0</v>
          </cell>
          <cell r="K307">
            <v>0</v>
          </cell>
          <cell r="L307">
            <v>0</v>
          </cell>
          <cell r="M307">
            <v>120</v>
          </cell>
          <cell r="N307">
            <v>120</v>
          </cell>
          <cell r="O307">
            <v>0</v>
          </cell>
          <cell r="P307">
            <v>0</v>
          </cell>
          <cell r="Q307">
            <v>0</v>
          </cell>
          <cell r="R307">
            <v>0</v>
          </cell>
          <cell r="S307">
            <v>0</v>
          </cell>
          <cell r="T307">
            <v>0</v>
          </cell>
          <cell r="U307">
            <v>0</v>
          </cell>
          <cell r="V307">
            <v>0</v>
          </cell>
          <cell r="W307">
            <v>0</v>
          </cell>
          <cell r="X307">
            <v>0</v>
          </cell>
          <cell r="Y307">
            <v>120</v>
          </cell>
          <cell r="Z307">
            <v>120</v>
          </cell>
          <cell r="AA307">
            <v>0</v>
          </cell>
          <cell r="AB307">
            <v>0</v>
          </cell>
          <cell r="AC307">
            <v>0</v>
          </cell>
          <cell r="AD307">
            <v>0</v>
          </cell>
          <cell r="AE307">
            <v>120</v>
          </cell>
          <cell r="AF307">
            <v>120</v>
          </cell>
          <cell r="AG307">
            <v>43800</v>
          </cell>
          <cell r="AH307">
            <v>0</v>
          </cell>
          <cell r="AI307">
            <v>120</v>
          </cell>
          <cell r="AJ307">
            <v>0</v>
          </cell>
          <cell r="AK307">
            <v>0</v>
          </cell>
          <cell r="AL307">
            <v>120</v>
          </cell>
          <cell r="AM307">
            <v>0</v>
          </cell>
          <cell r="AN307">
            <v>0</v>
          </cell>
          <cell r="AO307">
            <v>0</v>
          </cell>
          <cell r="AP307">
            <v>0</v>
          </cell>
          <cell r="AQ307">
            <v>0</v>
          </cell>
          <cell r="AR307">
            <v>0</v>
          </cell>
          <cell r="AS307">
            <v>0</v>
          </cell>
          <cell r="AT307">
            <v>0</v>
          </cell>
          <cell r="AU307">
            <v>120</v>
          </cell>
          <cell r="AV307">
            <v>0</v>
          </cell>
          <cell r="AW307">
            <v>0</v>
          </cell>
          <cell r="AX307">
            <v>0</v>
          </cell>
          <cell r="AY307">
            <v>0</v>
          </cell>
          <cell r="AZ307">
            <v>0</v>
          </cell>
          <cell r="BA307">
            <v>0</v>
          </cell>
        </row>
        <row r="308">
          <cell r="A308">
            <v>71002</v>
          </cell>
          <cell r="B308" t="str">
            <v>Talahi Nursing &amp; Rehab Center</v>
          </cell>
          <cell r="C308">
            <v>2021</v>
          </cell>
          <cell r="D308">
            <v>44105</v>
          </cell>
          <cell r="E308" t="str">
            <v>Beginning Beds</v>
          </cell>
          <cell r="F308">
            <v>0</v>
          </cell>
          <cell r="G308">
            <v>77</v>
          </cell>
          <cell r="H308">
            <v>77</v>
          </cell>
          <cell r="I308">
            <v>0</v>
          </cell>
          <cell r="J308">
            <v>0</v>
          </cell>
          <cell r="K308">
            <v>0</v>
          </cell>
          <cell r="L308">
            <v>0</v>
          </cell>
          <cell r="M308">
            <v>77</v>
          </cell>
          <cell r="N308">
            <v>77</v>
          </cell>
          <cell r="O308">
            <v>0</v>
          </cell>
          <cell r="P308">
            <v>0</v>
          </cell>
          <cell r="Q308">
            <v>0</v>
          </cell>
          <cell r="R308">
            <v>0</v>
          </cell>
          <cell r="S308">
            <v>0</v>
          </cell>
          <cell r="T308">
            <v>0</v>
          </cell>
          <cell r="U308">
            <v>0</v>
          </cell>
          <cell r="V308">
            <v>0</v>
          </cell>
          <cell r="W308">
            <v>0</v>
          </cell>
          <cell r="X308">
            <v>0</v>
          </cell>
          <cell r="Y308">
            <v>77</v>
          </cell>
          <cell r="Z308">
            <v>77</v>
          </cell>
          <cell r="AA308">
            <v>0</v>
          </cell>
          <cell r="AB308">
            <v>0</v>
          </cell>
          <cell r="AC308">
            <v>0</v>
          </cell>
          <cell r="AD308">
            <v>0</v>
          </cell>
          <cell r="AE308">
            <v>77</v>
          </cell>
          <cell r="AF308">
            <v>77</v>
          </cell>
          <cell r="AG308">
            <v>28105</v>
          </cell>
          <cell r="AH308">
            <v>0</v>
          </cell>
          <cell r="AI308">
            <v>77</v>
          </cell>
          <cell r="AJ308">
            <v>0</v>
          </cell>
          <cell r="AK308">
            <v>0</v>
          </cell>
          <cell r="AL308">
            <v>77</v>
          </cell>
          <cell r="AM308">
            <v>0</v>
          </cell>
          <cell r="AN308">
            <v>0</v>
          </cell>
          <cell r="AO308">
            <v>0</v>
          </cell>
          <cell r="AP308">
            <v>0</v>
          </cell>
          <cell r="AQ308">
            <v>0</v>
          </cell>
          <cell r="AR308">
            <v>0</v>
          </cell>
          <cell r="AS308">
            <v>0</v>
          </cell>
          <cell r="AT308">
            <v>0</v>
          </cell>
          <cell r="AU308">
            <v>77</v>
          </cell>
          <cell r="AV308">
            <v>0</v>
          </cell>
          <cell r="AW308">
            <v>0</v>
          </cell>
          <cell r="AX308">
            <v>0</v>
          </cell>
          <cell r="AY308">
            <v>0</v>
          </cell>
          <cell r="AZ308">
            <v>0</v>
          </cell>
          <cell r="BA308">
            <v>0</v>
          </cell>
        </row>
        <row r="309">
          <cell r="A309">
            <v>71004</v>
          </cell>
          <cell r="B309" t="str">
            <v>St Benedicts Senior Community</v>
          </cell>
          <cell r="C309">
            <v>2021</v>
          </cell>
          <cell r="D309">
            <v>44105</v>
          </cell>
          <cell r="E309" t="str">
            <v>Beginning Beds</v>
          </cell>
          <cell r="F309">
            <v>0</v>
          </cell>
          <cell r="G309">
            <v>174</v>
          </cell>
          <cell r="H309">
            <v>174</v>
          </cell>
          <cell r="I309">
            <v>0</v>
          </cell>
          <cell r="J309">
            <v>24</v>
          </cell>
          <cell r="K309">
            <v>24</v>
          </cell>
          <cell r="L309">
            <v>0</v>
          </cell>
          <cell r="M309">
            <v>198</v>
          </cell>
          <cell r="N309">
            <v>198</v>
          </cell>
          <cell r="O309">
            <v>0</v>
          </cell>
          <cell r="P309">
            <v>0</v>
          </cell>
          <cell r="Q309">
            <v>0</v>
          </cell>
          <cell r="R309">
            <v>0</v>
          </cell>
          <cell r="S309">
            <v>0</v>
          </cell>
          <cell r="T309">
            <v>0</v>
          </cell>
          <cell r="U309">
            <v>0</v>
          </cell>
          <cell r="V309">
            <v>0</v>
          </cell>
          <cell r="W309">
            <v>0</v>
          </cell>
          <cell r="X309">
            <v>0</v>
          </cell>
          <cell r="Y309">
            <v>174</v>
          </cell>
          <cell r="Z309">
            <v>174</v>
          </cell>
          <cell r="AA309">
            <v>0</v>
          </cell>
          <cell r="AB309">
            <v>24</v>
          </cell>
          <cell r="AC309">
            <v>24</v>
          </cell>
          <cell r="AD309">
            <v>0</v>
          </cell>
          <cell r="AE309">
            <v>198</v>
          </cell>
          <cell r="AF309">
            <v>198</v>
          </cell>
          <cell r="AG309">
            <v>63510</v>
          </cell>
          <cell r="AH309">
            <v>2</v>
          </cell>
          <cell r="AI309">
            <v>172</v>
          </cell>
          <cell r="AJ309">
            <v>0</v>
          </cell>
          <cell r="AK309">
            <v>0</v>
          </cell>
          <cell r="AL309">
            <v>174</v>
          </cell>
          <cell r="AM309">
            <v>0</v>
          </cell>
          <cell r="AN309">
            <v>0</v>
          </cell>
          <cell r="AO309">
            <v>0</v>
          </cell>
          <cell r="AP309">
            <v>24</v>
          </cell>
          <cell r="AQ309">
            <v>24</v>
          </cell>
          <cell r="AR309">
            <v>0</v>
          </cell>
          <cell r="AS309">
            <v>0</v>
          </cell>
          <cell r="AT309">
            <v>0</v>
          </cell>
          <cell r="AU309">
            <v>174</v>
          </cell>
          <cell r="AV309">
            <v>0</v>
          </cell>
          <cell r="AW309">
            <v>24</v>
          </cell>
          <cell r="AX309">
            <v>0</v>
          </cell>
          <cell r="AY309">
            <v>0</v>
          </cell>
          <cell r="AZ309">
            <v>0</v>
          </cell>
          <cell r="BA309">
            <v>0</v>
          </cell>
        </row>
        <row r="310">
          <cell r="A310">
            <v>72001</v>
          </cell>
          <cell r="B310" t="str">
            <v>Oak Terrace Health Care Center</v>
          </cell>
          <cell r="C310">
            <v>2021</v>
          </cell>
          <cell r="D310">
            <v>44105</v>
          </cell>
          <cell r="E310" t="str">
            <v>Beginning Beds</v>
          </cell>
          <cell r="F310">
            <v>0</v>
          </cell>
          <cell r="G310">
            <v>42</v>
          </cell>
          <cell r="H310">
            <v>42</v>
          </cell>
          <cell r="I310">
            <v>0</v>
          </cell>
          <cell r="J310">
            <v>10</v>
          </cell>
          <cell r="K310">
            <v>10</v>
          </cell>
          <cell r="L310">
            <v>0</v>
          </cell>
          <cell r="M310">
            <v>52</v>
          </cell>
          <cell r="N310">
            <v>52</v>
          </cell>
          <cell r="O310">
            <v>0</v>
          </cell>
          <cell r="P310">
            <v>0</v>
          </cell>
          <cell r="Q310">
            <v>0</v>
          </cell>
          <cell r="R310">
            <v>0</v>
          </cell>
          <cell r="S310">
            <v>0</v>
          </cell>
          <cell r="T310">
            <v>0</v>
          </cell>
          <cell r="U310">
            <v>0</v>
          </cell>
          <cell r="V310">
            <v>0</v>
          </cell>
          <cell r="W310">
            <v>0</v>
          </cell>
          <cell r="X310">
            <v>0</v>
          </cell>
          <cell r="Y310">
            <v>42</v>
          </cell>
          <cell r="Z310">
            <v>42</v>
          </cell>
          <cell r="AA310">
            <v>0</v>
          </cell>
          <cell r="AB310">
            <v>10</v>
          </cell>
          <cell r="AC310">
            <v>10</v>
          </cell>
          <cell r="AD310">
            <v>0</v>
          </cell>
          <cell r="AE310">
            <v>52</v>
          </cell>
          <cell r="AF310">
            <v>52</v>
          </cell>
          <cell r="AG310">
            <v>15330</v>
          </cell>
          <cell r="AH310">
            <v>0</v>
          </cell>
          <cell r="AI310">
            <v>42</v>
          </cell>
          <cell r="AJ310">
            <v>0</v>
          </cell>
          <cell r="AK310">
            <v>0</v>
          </cell>
          <cell r="AL310">
            <v>42</v>
          </cell>
          <cell r="AM310">
            <v>0</v>
          </cell>
          <cell r="AN310">
            <v>0</v>
          </cell>
          <cell r="AO310">
            <v>0</v>
          </cell>
          <cell r="AP310">
            <v>10</v>
          </cell>
          <cell r="AQ310">
            <v>10</v>
          </cell>
          <cell r="AR310">
            <v>0</v>
          </cell>
          <cell r="AS310">
            <v>0</v>
          </cell>
          <cell r="AT310">
            <v>0</v>
          </cell>
          <cell r="AU310">
            <v>42</v>
          </cell>
          <cell r="AV310">
            <v>0</v>
          </cell>
          <cell r="AW310">
            <v>10</v>
          </cell>
          <cell r="AX310">
            <v>0</v>
          </cell>
          <cell r="AY310">
            <v>0</v>
          </cell>
          <cell r="AZ310">
            <v>0</v>
          </cell>
          <cell r="BA310">
            <v>0</v>
          </cell>
        </row>
        <row r="311">
          <cell r="A311">
            <v>72002</v>
          </cell>
          <cell r="B311" t="str">
            <v>Good Sam Society Winthrop</v>
          </cell>
          <cell r="C311">
            <v>2021</v>
          </cell>
          <cell r="D311">
            <v>44105</v>
          </cell>
          <cell r="E311" t="str">
            <v>Beginning Beds</v>
          </cell>
          <cell r="F311">
            <v>0</v>
          </cell>
          <cell r="G311">
            <v>32</v>
          </cell>
          <cell r="H311">
            <v>32</v>
          </cell>
          <cell r="I311">
            <v>0</v>
          </cell>
          <cell r="J311">
            <v>1</v>
          </cell>
          <cell r="K311">
            <v>1</v>
          </cell>
          <cell r="L311">
            <v>0</v>
          </cell>
          <cell r="M311">
            <v>33</v>
          </cell>
          <cell r="N311">
            <v>33</v>
          </cell>
          <cell r="O311">
            <v>0</v>
          </cell>
          <cell r="P311">
            <v>0</v>
          </cell>
          <cell r="Q311">
            <v>0</v>
          </cell>
          <cell r="R311">
            <v>0</v>
          </cell>
          <cell r="S311">
            <v>-1</v>
          </cell>
          <cell r="T311">
            <v>-1</v>
          </cell>
          <cell r="U311">
            <v>0</v>
          </cell>
          <cell r="V311">
            <v>-1</v>
          </cell>
          <cell r="W311">
            <v>-1</v>
          </cell>
          <cell r="X311">
            <v>0</v>
          </cell>
          <cell r="Y311">
            <v>32</v>
          </cell>
          <cell r="Z311">
            <v>32</v>
          </cell>
          <cell r="AA311">
            <v>0</v>
          </cell>
          <cell r="AB311">
            <v>0</v>
          </cell>
          <cell r="AC311">
            <v>0</v>
          </cell>
          <cell r="AD311">
            <v>0</v>
          </cell>
          <cell r="AE311">
            <v>32</v>
          </cell>
          <cell r="AF311">
            <v>32</v>
          </cell>
          <cell r="AG311">
            <v>11680</v>
          </cell>
          <cell r="AH311">
            <v>0</v>
          </cell>
          <cell r="AI311">
            <v>32</v>
          </cell>
          <cell r="AJ311">
            <v>0</v>
          </cell>
          <cell r="AK311">
            <v>0</v>
          </cell>
          <cell r="AL311">
            <v>32</v>
          </cell>
          <cell r="AM311">
            <v>0</v>
          </cell>
          <cell r="AN311">
            <v>0</v>
          </cell>
          <cell r="AO311">
            <v>0</v>
          </cell>
          <cell r="AP311">
            <v>0</v>
          </cell>
          <cell r="AQ311">
            <v>0</v>
          </cell>
          <cell r="AR311">
            <v>0</v>
          </cell>
          <cell r="AS311">
            <v>0</v>
          </cell>
          <cell r="AT311">
            <v>0</v>
          </cell>
          <cell r="AU311">
            <v>32</v>
          </cell>
          <cell r="AV311">
            <v>0</v>
          </cell>
          <cell r="AW311">
            <v>0</v>
          </cell>
          <cell r="AX311">
            <v>0</v>
          </cell>
          <cell r="AY311">
            <v>0</v>
          </cell>
          <cell r="AZ311">
            <v>0</v>
          </cell>
          <cell r="BA311">
            <v>0</v>
          </cell>
        </row>
        <row r="312">
          <cell r="A312">
            <v>72003</v>
          </cell>
          <cell r="B312" t="str">
            <v>Good Sam Society Arlington</v>
          </cell>
          <cell r="C312">
            <v>2021</v>
          </cell>
          <cell r="D312">
            <v>44105</v>
          </cell>
          <cell r="E312" t="str">
            <v>Beginning Beds</v>
          </cell>
          <cell r="F312">
            <v>0</v>
          </cell>
          <cell r="G312">
            <v>27</v>
          </cell>
          <cell r="H312">
            <v>27</v>
          </cell>
          <cell r="I312">
            <v>0</v>
          </cell>
          <cell r="J312">
            <v>0</v>
          </cell>
          <cell r="K312">
            <v>0</v>
          </cell>
          <cell r="L312">
            <v>0</v>
          </cell>
          <cell r="M312">
            <v>27</v>
          </cell>
          <cell r="N312">
            <v>27</v>
          </cell>
          <cell r="O312">
            <v>0</v>
          </cell>
          <cell r="P312">
            <v>0</v>
          </cell>
          <cell r="Q312">
            <v>0</v>
          </cell>
          <cell r="R312">
            <v>0</v>
          </cell>
          <cell r="S312">
            <v>0</v>
          </cell>
          <cell r="T312">
            <v>0</v>
          </cell>
          <cell r="U312">
            <v>0</v>
          </cell>
          <cell r="V312">
            <v>0</v>
          </cell>
          <cell r="W312">
            <v>0</v>
          </cell>
          <cell r="X312">
            <v>0</v>
          </cell>
          <cell r="Y312">
            <v>27</v>
          </cell>
          <cell r="Z312">
            <v>27</v>
          </cell>
          <cell r="AA312">
            <v>0</v>
          </cell>
          <cell r="AB312">
            <v>0</v>
          </cell>
          <cell r="AC312">
            <v>0</v>
          </cell>
          <cell r="AD312">
            <v>0</v>
          </cell>
          <cell r="AE312">
            <v>27</v>
          </cell>
          <cell r="AF312">
            <v>27</v>
          </cell>
          <cell r="AG312">
            <v>9855</v>
          </cell>
          <cell r="AH312">
            <v>0</v>
          </cell>
          <cell r="AI312">
            <v>27</v>
          </cell>
          <cell r="AJ312">
            <v>0</v>
          </cell>
          <cell r="AK312">
            <v>0</v>
          </cell>
          <cell r="AL312">
            <v>27</v>
          </cell>
          <cell r="AM312">
            <v>0</v>
          </cell>
          <cell r="AN312">
            <v>0</v>
          </cell>
          <cell r="AO312">
            <v>0</v>
          </cell>
          <cell r="AP312">
            <v>0</v>
          </cell>
          <cell r="AQ312">
            <v>0</v>
          </cell>
          <cell r="AR312">
            <v>0</v>
          </cell>
          <cell r="AS312">
            <v>0</v>
          </cell>
          <cell r="AT312">
            <v>0</v>
          </cell>
          <cell r="AU312">
            <v>27</v>
          </cell>
          <cell r="AV312">
            <v>0</v>
          </cell>
          <cell r="AW312">
            <v>0</v>
          </cell>
          <cell r="AX312">
            <v>0</v>
          </cell>
          <cell r="AY312">
            <v>0</v>
          </cell>
          <cell r="AZ312">
            <v>0</v>
          </cell>
          <cell r="BA312">
            <v>0</v>
          </cell>
        </row>
        <row r="313">
          <cell r="A313">
            <v>73001</v>
          </cell>
          <cell r="B313" t="str">
            <v>Belgrade Nursing Home</v>
          </cell>
          <cell r="C313">
            <v>2021</v>
          </cell>
          <cell r="D313">
            <v>44105</v>
          </cell>
          <cell r="E313" t="str">
            <v>Beginning Beds</v>
          </cell>
          <cell r="F313">
            <v>0</v>
          </cell>
          <cell r="G313">
            <v>44</v>
          </cell>
          <cell r="H313">
            <v>44</v>
          </cell>
          <cell r="I313">
            <v>0</v>
          </cell>
          <cell r="J313">
            <v>5</v>
          </cell>
          <cell r="K313">
            <v>5</v>
          </cell>
          <cell r="L313">
            <v>0</v>
          </cell>
          <cell r="M313">
            <v>49</v>
          </cell>
          <cell r="N313">
            <v>49</v>
          </cell>
          <cell r="O313">
            <v>0</v>
          </cell>
          <cell r="P313">
            <v>0</v>
          </cell>
          <cell r="Q313">
            <v>0</v>
          </cell>
          <cell r="R313">
            <v>0</v>
          </cell>
          <cell r="S313">
            <v>0</v>
          </cell>
          <cell r="T313">
            <v>0</v>
          </cell>
          <cell r="U313">
            <v>0</v>
          </cell>
          <cell r="V313">
            <v>0</v>
          </cell>
          <cell r="W313">
            <v>0</v>
          </cell>
          <cell r="X313">
            <v>0</v>
          </cell>
          <cell r="Y313">
            <v>44</v>
          </cell>
          <cell r="Z313">
            <v>44</v>
          </cell>
          <cell r="AA313">
            <v>0</v>
          </cell>
          <cell r="AB313">
            <v>5</v>
          </cell>
          <cell r="AC313">
            <v>5</v>
          </cell>
          <cell r="AD313">
            <v>0</v>
          </cell>
          <cell r="AE313">
            <v>49</v>
          </cell>
          <cell r="AF313">
            <v>49</v>
          </cell>
          <cell r="AG313">
            <v>16060</v>
          </cell>
          <cell r="AH313">
            <v>0</v>
          </cell>
          <cell r="AI313">
            <v>44</v>
          </cell>
          <cell r="AJ313">
            <v>0</v>
          </cell>
          <cell r="AK313">
            <v>0</v>
          </cell>
          <cell r="AL313">
            <v>44</v>
          </cell>
          <cell r="AM313">
            <v>0</v>
          </cell>
          <cell r="AN313">
            <v>0</v>
          </cell>
          <cell r="AO313">
            <v>0</v>
          </cell>
          <cell r="AP313">
            <v>5</v>
          </cell>
          <cell r="AQ313">
            <v>5</v>
          </cell>
          <cell r="AR313">
            <v>0</v>
          </cell>
          <cell r="AS313">
            <v>0</v>
          </cell>
          <cell r="AT313">
            <v>0</v>
          </cell>
          <cell r="AU313">
            <v>44</v>
          </cell>
          <cell r="AV313">
            <v>0</v>
          </cell>
          <cell r="AW313">
            <v>5</v>
          </cell>
          <cell r="AX313">
            <v>0</v>
          </cell>
          <cell r="AY313">
            <v>0</v>
          </cell>
          <cell r="AZ313">
            <v>0</v>
          </cell>
          <cell r="BA313">
            <v>0</v>
          </cell>
        </row>
        <row r="314">
          <cell r="A314">
            <v>73002</v>
          </cell>
          <cell r="B314" t="str">
            <v>Assumption Home</v>
          </cell>
          <cell r="C314">
            <v>2021</v>
          </cell>
          <cell r="D314">
            <v>44105</v>
          </cell>
          <cell r="E314" t="str">
            <v>Beginning Beds</v>
          </cell>
          <cell r="F314">
            <v>0</v>
          </cell>
          <cell r="G314">
            <v>76</v>
          </cell>
          <cell r="H314">
            <v>76</v>
          </cell>
          <cell r="I314">
            <v>0</v>
          </cell>
          <cell r="J314">
            <v>6</v>
          </cell>
          <cell r="K314">
            <v>6</v>
          </cell>
          <cell r="L314">
            <v>0</v>
          </cell>
          <cell r="M314">
            <v>82</v>
          </cell>
          <cell r="N314">
            <v>82</v>
          </cell>
          <cell r="O314">
            <v>0</v>
          </cell>
          <cell r="P314">
            <v>0</v>
          </cell>
          <cell r="Q314">
            <v>0</v>
          </cell>
          <cell r="R314">
            <v>0</v>
          </cell>
          <cell r="S314">
            <v>0</v>
          </cell>
          <cell r="T314">
            <v>0</v>
          </cell>
          <cell r="U314">
            <v>0</v>
          </cell>
          <cell r="V314">
            <v>0</v>
          </cell>
          <cell r="W314">
            <v>0</v>
          </cell>
          <cell r="X314">
            <v>0</v>
          </cell>
          <cell r="Y314">
            <v>76</v>
          </cell>
          <cell r="Z314">
            <v>76</v>
          </cell>
          <cell r="AA314">
            <v>0</v>
          </cell>
          <cell r="AB314">
            <v>6</v>
          </cell>
          <cell r="AC314">
            <v>6</v>
          </cell>
          <cell r="AD314">
            <v>0</v>
          </cell>
          <cell r="AE314">
            <v>82</v>
          </cell>
          <cell r="AF314">
            <v>82</v>
          </cell>
          <cell r="AG314">
            <v>27740</v>
          </cell>
          <cell r="AH314">
            <v>0</v>
          </cell>
          <cell r="AI314">
            <v>76</v>
          </cell>
          <cell r="AJ314">
            <v>0</v>
          </cell>
          <cell r="AK314">
            <v>0</v>
          </cell>
          <cell r="AL314">
            <v>76</v>
          </cell>
          <cell r="AM314">
            <v>0</v>
          </cell>
          <cell r="AN314">
            <v>0</v>
          </cell>
          <cell r="AO314">
            <v>0</v>
          </cell>
          <cell r="AP314">
            <v>6</v>
          </cell>
          <cell r="AQ314">
            <v>6</v>
          </cell>
          <cell r="AR314">
            <v>0</v>
          </cell>
          <cell r="AS314">
            <v>0</v>
          </cell>
          <cell r="AT314">
            <v>0</v>
          </cell>
          <cell r="AU314">
            <v>76</v>
          </cell>
          <cell r="AV314">
            <v>0</v>
          </cell>
          <cell r="AW314">
            <v>6</v>
          </cell>
          <cell r="AX314">
            <v>0</v>
          </cell>
          <cell r="AY314">
            <v>0</v>
          </cell>
          <cell r="AZ314">
            <v>0</v>
          </cell>
          <cell r="BA314">
            <v>0</v>
          </cell>
        </row>
        <row r="315">
          <cell r="A315">
            <v>73003</v>
          </cell>
          <cell r="B315" t="str">
            <v>MOTHER OF MERCY SENIOR LIVING</v>
          </cell>
          <cell r="C315">
            <v>2021</v>
          </cell>
          <cell r="D315">
            <v>44105</v>
          </cell>
          <cell r="E315" t="str">
            <v>Beginning Beds</v>
          </cell>
          <cell r="F315">
            <v>0</v>
          </cell>
          <cell r="G315">
            <v>70</v>
          </cell>
          <cell r="H315">
            <v>70</v>
          </cell>
          <cell r="I315">
            <v>0</v>
          </cell>
          <cell r="J315">
            <v>6</v>
          </cell>
          <cell r="K315">
            <v>6</v>
          </cell>
          <cell r="L315">
            <v>0</v>
          </cell>
          <cell r="M315">
            <v>76</v>
          </cell>
          <cell r="N315">
            <v>76</v>
          </cell>
          <cell r="O315">
            <v>0</v>
          </cell>
          <cell r="P315">
            <v>0</v>
          </cell>
          <cell r="Q315">
            <v>0</v>
          </cell>
          <cell r="R315">
            <v>0</v>
          </cell>
          <cell r="S315">
            <v>0</v>
          </cell>
          <cell r="T315">
            <v>0</v>
          </cell>
          <cell r="U315">
            <v>0</v>
          </cell>
          <cell r="V315">
            <v>0</v>
          </cell>
          <cell r="W315">
            <v>0</v>
          </cell>
          <cell r="X315">
            <v>0</v>
          </cell>
          <cell r="Y315">
            <v>70</v>
          </cell>
          <cell r="Z315">
            <v>70</v>
          </cell>
          <cell r="AA315">
            <v>0</v>
          </cell>
          <cell r="AB315">
            <v>6</v>
          </cell>
          <cell r="AC315">
            <v>6</v>
          </cell>
          <cell r="AD315">
            <v>0</v>
          </cell>
          <cell r="AE315">
            <v>76</v>
          </cell>
          <cell r="AF315">
            <v>76</v>
          </cell>
          <cell r="AG315">
            <v>25550</v>
          </cell>
          <cell r="AH315">
            <v>0</v>
          </cell>
          <cell r="AI315">
            <v>70</v>
          </cell>
          <cell r="AJ315">
            <v>0</v>
          </cell>
          <cell r="AK315">
            <v>0</v>
          </cell>
          <cell r="AL315">
            <v>70</v>
          </cell>
          <cell r="AM315">
            <v>0</v>
          </cell>
          <cell r="AN315">
            <v>0</v>
          </cell>
          <cell r="AO315">
            <v>0</v>
          </cell>
          <cell r="AP315">
            <v>6</v>
          </cell>
          <cell r="AQ315">
            <v>6</v>
          </cell>
          <cell r="AR315">
            <v>0</v>
          </cell>
          <cell r="AS315">
            <v>0</v>
          </cell>
          <cell r="AT315">
            <v>0</v>
          </cell>
          <cell r="AU315">
            <v>70</v>
          </cell>
          <cell r="AV315">
            <v>0</v>
          </cell>
          <cell r="AW315">
            <v>6</v>
          </cell>
          <cell r="AX315">
            <v>0</v>
          </cell>
          <cell r="AY315">
            <v>0</v>
          </cell>
          <cell r="AZ315">
            <v>0</v>
          </cell>
          <cell r="BA315">
            <v>0</v>
          </cell>
        </row>
        <row r="316">
          <cell r="A316">
            <v>73004</v>
          </cell>
          <cell r="B316" t="str">
            <v>Centracare Health System</v>
          </cell>
          <cell r="C316">
            <v>2021</v>
          </cell>
          <cell r="D316">
            <v>44105</v>
          </cell>
          <cell r="E316" t="str">
            <v>Beginning Beds</v>
          </cell>
          <cell r="F316">
            <v>0</v>
          </cell>
          <cell r="G316">
            <v>60</v>
          </cell>
          <cell r="H316">
            <v>60</v>
          </cell>
          <cell r="I316">
            <v>0</v>
          </cell>
          <cell r="J316">
            <v>0</v>
          </cell>
          <cell r="K316">
            <v>0</v>
          </cell>
          <cell r="L316">
            <v>0</v>
          </cell>
          <cell r="M316">
            <v>60</v>
          </cell>
          <cell r="N316">
            <v>60</v>
          </cell>
          <cell r="O316">
            <v>0</v>
          </cell>
          <cell r="P316">
            <v>0</v>
          </cell>
          <cell r="Q316">
            <v>0</v>
          </cell>
          <cell r="R316">
            <v>0</v>
          </cell>
          <cell r="S316">
            <v>0</v>
          </cell>
          <cell r="T316">
            <v>0</v>
          </cell>
          <cell r="U316">
            <v>0</v>
          </cell>
          <cell r="V316">
            <v>0</v>
          </cell>
          <cell r="W316">
            <v>0</v>
          </cell>
          <cell r="X316">
            <v>0</v>
          </cell>
          <cell r="Y316">
            <v>60</v>
          </cell>
          <cell r="Z316">
            <v>60</v>
          </cell>
          <cell r="AA316">
            <v>0</v>
          </cell>
          <cell r="AB316">
            <v>0</v>
          </cell>
          <cell r="AC316">
            <v>0</v>
          </cell>
          <cell r="AD316">
            <v>0</v>
          </cell>
          <cell r="AE316">
            <v>60</v>
          </cell>
          <cell r="AF316">
            <v>60</v>
          </cell>
          <cell r="AG316">
            <v>21900</v>
          </cell>
          <cell r="AH316">
            <v>0</v>
          </cell>
          <cell r="AI316">
            <v>60</v>
          </cell>
          <cell r="AJ316">
            <v>0</v>
          </cell>
          <cell r="AK316">
            <v>0</v>
          </cell>
          <cell r="AL316">
            <v>60</v>
          </cell>
          <cell r="AM316">
            <v>0</v>
          </cell>
          <cell r="AN316">
            <v>0</v>
          </cell>
          <cell r="AO316">
            <v>0</v>
          </cell>
          <cell r="AP316">
            <v>0</v>
          </cell>
          <cell r="AQ316">
            <v>0</v>
          </cell>
          <cell r="AR316">
            <v>0</v>
          </cell>
          <cell r="AS316">
            <v>0</v>
          </cell>
          <cell r="AT316">
            <v>0</v>
          </cell>
          <cell r="AU316">
            <v>60</v>
          </cell>
          <cell r="AV316">
            <v>0</v>
          </cell>
          <cell r="AW316">
            <v>0</v>
          </cell>
          <cell r="AX316">
            <v>0</v>
          </cell>
          <cell r="AY316">
            <v>0</v>
          </cell>
          <cell r="AZ316">
            <v>0</v>
          </cell>
          <cell r="BA316">
            <v>0</v>
          </cell>
        </row>
        <row r="317">
          <cell r="A317">
            <v>73005</v>
          </cell>
          <cell r="B317" t="str">
            <v>Centracare Health Sys Melrose</v>
          </cell>
          <cell r="C317">
            <v>2021</v>
          </cell>
          <cell r="D317">
            <v>44105</v>
          </cell>
          <cell r="E317" t="str">
            <v>Beginning Beds</v>
          </cell>
          <cell r="F317">
            <v>0</v>
          </cell>
          <cell r="G317">
            <v>75</v>
          </cell>
          <cell r="H317">
            <v>75</v>
          </cell>
          <cell r="I317">
            <v>0</v>
          </cell>
          <cell r="J317">
            <v>0</v>
          </cell>
          <cell r="K317">
            <v>0</v>
          </cell>
          <cell r="L317">
            <v>0</v>
          </cell>
          <cell r="M317">
            <v>75</v>
          </cell>
          <cell r="N317">
            <v>75</v>
          </cell>
          <cell r="O317">
            <v>0</v>
          </cell>
          <cell r="P317">
            <v>0</v>
          </cell>
          <cell r="Q317">
            <v>0</v>
          </cell>
          <cell r="R317">
            <v>0</v>
          </cell>
          <cell r="S317">
            <v>0</v>
          </cell>
          <cell r="T317">
            <v>0</v>
          </cell>
          <cell r="U317">
            <v>0</v>
          </cell>
          <cell r="V317">
            <v>0</v>
          </cell>
          <cell r="W317">
            <v>0</v>
          </cell>
          <cell r="X317">
            <v>0</v>
          </cell>
          <cell r="Y317">
            <v>75</v>
          </cell>
          <cell r="Z317">
            <v>75</v>
          </cell>
          <cell r="AA317">
            <v>0</v>
          </cell>
          <cell r="AB317">
            <v>0</v>
          </cell>
          <cell r="AC317">
            <v>0</v>
          </cell>
          <cell r="AD317">
            <v>0</v>
          </cell>
          <cell r="AE317">
            <v>75</v>
          </cell>
          <cell r="AF317">
            <v>75</v>
          </cell>
          <cell r="AG317">
            <v>27375</v>
          </cell>
          <cell r="AH317">
            <v>0</v>
          </cell>
          <cell r="AI317">
            <v>75</v>
          </cell>
          <cell r="AJ317">
            <v>0</v>
          </cell>
          <cell r="AK317">
            <v>0</v>
          </cell>
          <cell r="AL317">
            <v>75</v>
          </cell>
          <cell r="AM317">
            <v>0</v>
          </cell>
          <cell r="AN317">
            <v>0</v>
          </cell>
          <cell r="AO317">
            <v>0</v>
          </cell>
          <cell r="AP317">
            <v>0</v>
          </cell>
          <cell r="AQ317">
            <v>0</v>
          </cell>
          <cell r="AR317">
            <v>0</v>
          </cell>
          <cell r="AS317">
            <v>0</v>
          </cell>
          <cell r="AT317">
            <v>0</v>
          </cell>
          <cell r="AU317">
            <v>75</v>
          </cell>
          <cell r="AV317">
            <v>0</v>
          </cell>
          <cell r="AW317">
            <v>0</v>
          </cell>
          <cell r="AX317">
            <v>0</v>
          </cell>
          <cell r="AY317">
            <v>0</v>
          </cell>
          <cell r="AZ317">
            <v>0</v>
          </cell>
          <cell r="BA317">
            <v>0</v>
          </cell>
        </row>
        <row r="318">
          <cell r="A318">
            <v>73006</v>
          </cell>
          <cell r="B318" t="str">
            <v>Sterling Park HCC</v>
          </cell>
          <cell r="C318">
            <v>2021</v>
          </cell>
          <cell r="D318">
            <v>44105</v>
          </cell>
          <cell r="E318" t="str">
            <v>Beginning Beds</v>
          </cell>
          <cell r="F318">
            <v>0</v>
          </cell>
          <cell r="G318">
            <v>40</v>
          </cell>
          <cell r="H318">
            <v>40</v>
          </cell>
          <cell r="I318">
            <v>0</v>
          </cell>
          <cell r="J318">
            <v>20</v>
          </cell>
          <cell r="K318">
            <v>20</v>
          </cell>
          <cell r="L318">
            <v>0</v>
          </cell>
          <cell r="M318">
            <v>60</v>
          </cell>
          <cell r="N318">
            <v>60</v>
          </cell>
          <cell r="O318">
            <v>0</v>
          </cell>
          <cell r="P318">
            <v>0</v>
          </cell>
          <cell r="Q318">
            <v>0</v>
          </cell>
          <cell r="R318">
            <v>0</v>
          </cell>
          <cell r="S318">
            <v>0</v>
          </cell>
          <cell r="T318">
            <v>0</v>
          </cell>
          <cell r="U318">
            <v>0</v>
          </cell>
          <cell r="V318">
            <v>0</v>
          </cell>
          <cell r="W318">
            <v>0</v>
          </cell>
          <cell r="X318">
            <v>0</v>
          </cell>
          <cell r="Y318">
            <v>40</v>
          </cell>
          <cell r="Z318">
            <v>40</v>
          </cell>
          <cell r="AA318">
            <v>0</v>
          </cell>
          <cell r="AB318">
            <v>20</v>
          </cell>
          <cell r="AC318">
            <v>20</v>
          </cell>
          <cell r="AD318">
            <v>0</v>
          </cell>
          <cell r="AE318">
            <v>60</v>
          </cell>
          <cell r="AF318">
            <v>60</v>
          </cell>
          <cell r="AG318">
            <v>14600</v>
          </cell>
          <cell r="AH318">
            <v>0</v>
          </cell>
          <cell r="AI318">
            <v>40</v>
          </cell>
          <cell r="AJ318">
            <v>0</v>
          </cell>
          <cell r="AK318">
            <v>0</v>
          </cell>
          <cell r="AL318">
            <v>40</v>
          </cell>
          <cell r="AM318">
            <v>0</v>
          </cell>
          <cell r="AN318">
            <v>0</v>
          </cell>
          <cell r="AO318">
            <v>0</v>
          </cell>
          <cell r="AP318">
            <v>20</v>
          </cell>
          <cell r="AQ318">
            <v>20</v>
          </cell>
          <cell r="AR318">
            <v>0</v>
          </cell>
          <cell r="AS318">
            <v>0</v>
          </cell>
          <cell r="AT318">
            <v>0</v>
          </cell>
          <cell r="AU318">
            <v>40</v>
          </cell>
          <cell r="AV318">
            <v>0</v>
          </cell>
          <cell r="AW318">
            <v>20</v>
          </cell>
          <cell r="AX318">
            <v>0</v>
          </cell>
          <cell r="AY318">
            <v>0</v>
          </cell>
          <cell r="AZ318">
            <v>0</v>
          </cell>
          <cell r="BA318">
            <v>0</v>
          </cell>
        </row>
        <row r="319">
          <cell r="A319">
            <v>73007</v>
          </cell>
          <cell r="B319" t="str">
            <v>Centracare Health Paynesville</v>
          </cell>
          <cell r="C319">
            <v>2021</v>
          </cell>
          <cell r="D319">
            <v>44105</v>
          </cell>
          <cell r="E319" t="str">
            <v>Beginning Beds</v>
          </cell>
          <cell r="F319">
            <v>0</v>
          </cell>
          <cell r="G319">
            <v>40</v>
          </cell>
          <cell r="H319">
            <v>40</v>
          </cell>
          <cell r="I319">
            <v>0</v>
          </cell>
          <cell r="J319">
            <v>12</v>
          </cell>
          <cell r="K319">
            <v>12</v>
          </cell>
          <cell r="L319">
            <v>0</v>
          </cell>
          <cell r="M319">
            <v>52</v>
          </cell>
          <cell r="N319">
            <v>52</v>
          </cell>
          <cell r="O319">
            <v>0</v>
          </cell>
          <cell r="P319">
            <v>0</v>
          </cell>
          <cell r="Q319">
            <v>0</v>
          </cell>
          <cell r="R319">
            <v>0</v>
          </cell>
          <cell r="S319">
            <v>0</v>
          </cell>
          <cell r="T319">
            <v>0</v>
          </cell>
          <cell r="U319">
            <v>0</v>
          </cell>
          <cell r="V319">
            <v>0</v>
          </cell>
          <cell r="W319">
            <v>0</v>
          </cell>
          <cell r="X319">
            <v>0</v>
          </cell>
          <cell r="Y319">
            <v>40</v>
          </cell>
          <cell r="Z319">
            <v>40</v>
          </cell>
          <cell r="AA319">
            <v>0</v>
          </cell>
          <cell r="AB319">
            <v>12</v>
          </cell>
          <cell r="AC319">
            <v>12</v>
          </cell>
          <cell r="AD319">
            <v>0</v>
          </cell>
          <cell r="AE319">
            <v>52</v>
          </cell>
          <cell r="AF319">
            <v>52</v>
          </cell>
          <cell r="AG319">
            <v>14600</v>
          </cell>
          <cell r="AH319">
            <v>0</v>
          </cell>
          <cell r="AI319">
            <v>40</v>
          </cell>
          <cell r="AJ319">
            <v>0</v>
          </cell>
          <cell r="AK319">
            <v>0</v>
          </cell>
          <cell r="AL319">
            <v>40</v>
          </cell>
          <cell r="AM319">
            <v>0</v>
          </cell>
          <cell r="AN319">
            <v>0</v>
          </cell>
          <cell r="AO319">
            <v>0</v>
          </cell>
          <cell r="AP319">
            <v>12</v>
          </cell>
          <cell r="AQ319">
            <v>12</v>
          </cell>
          <cell r="AR319">
            <v>0</v>
          </cell>
          <cell r="AS319">
            <v>0</v>
          </cell>
          <cell r="AT319">
            <v>0</v>
          </cell>
          <cell r="AU319">
            <v>40</v>
          </cell>
          <cell r="AV319">
            <v>0</v>
          </cell>
          <cell r="AW319">
            <v>12</v>
          </cell>
          <cell r="AX319">
            <v>0</v>
          </cell>
          <cell r="AY319">
            <v>0</v>
          </cell>
          <cell r="AZ319">
            <v>0</v>
          </cell>
          <cell r="BA319">
            <v>0</v>
          </cell>
        </row>
        <row r="320">
          <cell r="A320">
            <v>73009</v>
          </cell>
          <cell r="B320" t="str">
            <v>St Benedicts Senior Community Therapy Suites Sartell</v>
          </cell>
          <cell r="C320">
            <v>2021</v>
          </cell>
          <cell r="D320">
            <v>44105</v>
          </cell>
          <cell r="E320" t="str">
            <v>Beginning Beds</v>
          </cell>
          <cell r="F320">
            <v>0</v>
          </cell>
          <cell r="G320">
            <v>24</v>
          </cell>
          <cell r="H320">
            <v>24</v>
          </cell>
          <cell r="I320">
            <v>0</v>
          </cell>
          <cell r="J320">
            <v>0</v>
          </cell>
          <cell r="K320">
            <v>0</v>
          </cell>
          <cell r="L320">
            <v>0</v>
          </cell>
          <cell r="M320">
            <v>24</v>
          </cell>
          <cell r="N320">
            <v>24</v>
          </cell>
          <cell r="O320">
            <v>0</v>
          </cell>
          <cell r="P320">
            <v>0</v>
          </cell>
          <cell r="Q320">
            <v>0</v>
          </cell>
          <cell r="R320">
            <v>0</v>
          </cell>
          <cell r="S320">
            <v>0</v>
          </cell>
          <cell r="T320">
            <v>0</v>
          </cell>
          <cell r="U320">
            <v>0</v>
          </cell>
          <cell r="V320">
            <v>0</v>
          </cell>
          <cell r="W320">
            <v>0</v>
          </cell>
          <cell r="X320">
            <v>0</v>
          </cell>
          <cell r="Y320">
            <v>24</v>
          </cell>
          <cell r="Z320">
            <v>24</v>
          </cell>
          <cell r="AA320">
            <v>0</v>
          </cell>
          <cell r="AB320">
            <v>0</v>
          </cell>
          <cell r="AC320">
            <v>0</v>
          </cell>
          <cell r="AD320">
            <v>0</v>
          </cell>
          <cell r="AE320">
            <v>24</v>
          </cell>
          <cell r="AF320">
            <v>24</v>
          </cell>
          <cell r="AG320">
            <v>8760</v>
          </cell>
          <cell r="AH320">
            <v>0</v>
          </cell>
          <cell r="AI320">
            <v>24</v>
          </cell>
          <cell r="AJ320">
            <v>0</v>
          </cell>
          <cell r="AK320">
            <v>0</v>
          </cell>
          <cell r="AL320">
            <v>24</v>
          </cell>
          <cell r="AM320">
            <v>0</v>
          </cell>
          <cell r="AN320">
            <v>0</v>
          </cell>
          <cell r="AO320">
            <v>0</v>
          </cell>
          <cell r="AP320">
            <v>0</v>
          </cell>
          <cell r="AQ320">
            <v>0</v>
          </cell>
          <cell r="AR320">
            <v>0</v>
          </cell>
          <cell r="AS320">
            <v>0</v>
          </cell>
          <cell r="AT320">
            <v>0</v>
          </cell>
          <cell r="AU320">
            <v>24</v>
          </cell>
          <cell r="AV320">
            <v>0</v>
          </cell>
          <cell r="AW320">
            <v>0</v>
          </cell>
          <cell r="AX320">
            <v>0</v>
          </cell>
          <cell r="AY320">
            <v>0</v>
          </cell>
          <cell r="AZ320">
            <v>0</v>
          </cell>
          <cell r="BA320">
            <v>0</v>
          </cell>
        </row>
        <row r="321">
          <cell r="A321">
            <v>74001</v>
          </cell>
          <cell r="B321" t="str">
            <v>Prairie Manor Care Center</v>
          </cell>
          <cell r="C321">
            <v>2021</v>
          </cell>
          <cell r="D321">
            <v>44105</v>
          </cell>
          <cell r="E321" t="str">
            <v>Beginning Beds</v>
          </cell>
          <cell r="F321">
            <v>0</v>
          </cell>
          <cell r="G321">
            <v>40</v>
          </cell>
          <cell r="H321">
            <v>40</v>
          </cell>
          <cell r="I321">
            <v>0</v>
          </cell>
          <cell r="J321">
            <v>20</v>
          </cell>
          <cell r="K321">
            <v>20</v>
          </cell>
          <cell r="L321">
            <v>0</v>
          </cell>
          <cell r="M321">
            <v>60</v>
          </cell>
          <cell r="N321">
            <v>60</v>
          </cell>
          <cell r="O321">
            <v>0</v>
          </cell>
          <cell r="P321">
            <v>0</v>
          </cell>
          <cell r="Q321">
            <v>0</v>
          </cell>
          <cell r="R321">
            <v>0</v>
          </cell>
          <cell r="S321">
            <v>-4</v>
          </cell>
          <cell r="T321">
            <v>-4</v>
          </cell>
          <cell r="U321">
            <v>0</v>
          </cell>
          <cell r="V321">
            <v>-4</v>
          </cell>
          <cell r="W321">
            <v>-4</v>
          </cell>
          <cell r="X321">
            <v>0</v>
          </cell>
          <cell r="Y321">
            <v>40</v>
          </cell>
          <cell r="Z321">
            <v>40</v>
          </cell>
          <cell r="AA321">
            <v>0</v>
          </cell>
          <cell r="AB321">
            <v>16</v>
          </cell>
          <cell r="AC321">
            <v>16</v>
          </cell>
          <cell r="AD321">
            <v>0</v>
          </cell>
          <cell r="AE321">
            <v>56</v>
          </cell>
          <cell r="AF321">
            <v>56</v>
          </cell>
          <cell r="AG321">
            <v>14600</v>
          </cell>
          <cell r="AH321">
            <v>0</v>
          </cell>
          <cell r="AI321">
            <v>40</v>
          </cell>
          <cell r="AJ321">
            <v>0</v>
          </cell>
          <cell r="AK321">
            <v>0</v>
          </cell>
          <cell r="AL321">
            <v>40</v>
          </cell>
          <cell r="AM321">
            <v>0</v>
          </cell>
          <cell r="AN321">
            <v>0</v>
          </cell>
          <cell r="AO321">
            <v>0</v>
          </cell>
          <cell r="AP321">
            <v>16</v>
          </cell>
          <cell r="AQ321">
            <v>16</v>
          </cell>
          <cell r="AR321">
            <v>0</v>
          </cell>
          <cell r="AS321">
            <v>0</v>
          </cell>
          <cell r="AT321">
            <v>0</v>
          </cell>
          <cell r="AU321">
            <v>40</v>
          </cell>
          <cell r="AV321">
            <v>0</v>
          </cell>
          <cell r="AW321">
            <v>16</v>
          </cell>
          <cell r="AX321">
            <v>0</v>
          </cell>
          <cell r="AY321">
            <v>0</v>
          </cell>
          <cell r="AZ321">
            <v>0</v>
          </cell>
          <cell r="BA321">
            <v>0</v>
          </cell>
        </row>
        <row r="322">
          <cell r="A322">
            <v>74003</v>
          </cell>
          <cell r="B322" t="str">
            <v>Koda Living Community</v>
          </cell>
          <cell r="C322">
            <v>2021</v>
          </cell>
          <cell r="D322">
            <v>44105</v>
          </cell>
          <cell r="E322" t="str">
            <v>Beginning Beds</v>
          </cell>
          <cell r="F322">
            <v>0</v>
          </cell>
          <cell r="G322">
            <v>79</v>
          </cell>
          <cell r="H322">
            <v>79</v>
          </cell>
          <cell r="I322">
            <v>0</v>
          </cell>
          <cell r="J322">
            <v>1</v>
          </cell>
          <cell r="K322">
            <v>1</v>
          </cell>
          <cell r="L322">
            <v>0</v>
          </cell>
          <cell r="M322">
            <v>80</v>
          </cell>
          <cell r="N322">
            <v>80</v>
          </cell>
          <cell r="O322">
            <v>0</v>
          </cell>
          <cell r="P322">
            <v>0</v>
          </cell>
          <cell r="Q322">
            <v>0</v>
          </cell>
          <cell r="R322">
            <v>0</v>
          </cell>
          <cell r="S322">
            <v>0</v>
          </cell>
          <cell r="T322">
            <v>0</v>
          </cell>
          <cell r="U322">
            <v>0</v>
          </cell>
          <cell r="V322">
            <v>0</v>
          </cell>
          <cell r="W322">
            <v>0</v>
          </cell>
          <cell r="X322">
            <v>0</v>
          </cell>
          <cell r="Y322">
            <v>79</v>
          </cell>
          <cell r="Z322">
            <v>79</v>
          </cell>
          <cell r="AA322">
            <v>0</v>
          </cell>
          <cell r="AB322">
            <v>1</v>
          </cell>
          <cell r="AC322">
            <v>1</v>
          </cell>
          <cell r="AD322">
            <v>0</v>
          </cell>
          <cell r="AE322">
            <v>80</v>
          </cell>
          <cell r="AF322">
            <v>80</v>
          </cell>
          <cell r="AG322">
            <v>28835</v>
          </cell>
          <cell r="AH322">
            <v>0</v>
          </cell>
          <cell r="AI322">
            <v>79</v>
          </cell>
          <cell r="AJ322">
            <v>0</v>
          </cell>
          <cell r="AK322">
            <v>0</v>
          </cell>
          <cell r="AL322">
            <v>79</v>
          </cell>
          <cell r="AM322">
            <v>0</v>
          </cell>
          <cell r="AN322">
            <v>0</v>
          </cell>
          <cell r="AO322">
            <v>0</v>
          </cell>
          <cell r="AP322">
            <v>1</v>
          </cell>
          <cell r="AQ322">
            <v>1</v>
          </cell>
          <cell r="AR322">
            <v>0</v>
          </cell>
          <cell r="AS322">
            <v>0</v>
          </cell>
          <cell r="AT322">
            <v>0</v>
          </cell>
          <cell r="AU322">
            <v>79</v>
          </cell>
          <cell r="AV322">
            <v>0</v>
          </cell>
          <cell r="AW322">
            <v>1</v>
          </cell>
          <cell r="AX322">
            <v>0</v>
          </cell>
          <cell r="AY322">
            <v>0</v>
          </cell>
          <cell r="AZ322">
            <v>0</v>
          </cell>
          <cell r="BA322">
            <v>0</v>
          </cell>
        </row>
        <row r="323">
          <cell r="A323">
            <v>75001</v>
          </cell>
          <cell r="B323" t="str">
            <v>West Wind Village</v>
          </cell>
          <cell r="C323">
            <v>2021</v>
          </cell>
          <cell r="D323">
            <v>44105</v>
          </cell>
          <cell r="E323" t="str">
            <v>Beginning Beds</v>
          </cell>
          <cell r="F323">
            <v>0</v>
          </cell>
          <cell r="G323">
            <v>72</v>
          </cell>
          <cell r="H323">
            <v>72</v>
          </cell>
          <cell r="I323">
            <v>0</v>
          </cell>
          <cell r="J323">
            <v>21</v>
          </cell>
          <cell r="K323">
            <v>21</v>
          </cell>
          <cell r="L323">
            <v>0</v>
          </cell>
          <cell r="M323">
            <v>93</v>
          </cell>
          <cell r="N323">
            <v>93</v>
          </cell>
          <cell r="O323">
            <v>0</v>
          </cell>
          <cell r="P323">
            <v>0</v>
          </cell>
          <cell r="Q323">
            <v>0</v>
          </cell>
          <cell r="R323">
            <v>0</v>
          </cell>
          <cell r="S323">
            <v>0</v>
          </cell>
          <cell r="T323">
            <v>0</v>
          </cell>
          <cell r="U323">
            <v>0</v>
          </cell>
          <cell r="V323">
            <v>0</v>
          </cell>
          <cell r="W323">
            <v>0</v>
          </cell>
          <cell r="X323">
            <v>0</v>
          </cell>
          <cell r="Y323">
            <v>72</v>
          </cell>
          <cell r="Z323">
            <v>72</v>
          </cell>
          <cell r="AA323">
            <v>0</v>
          </cell>
          <cell r="AB323">
            <v>21</v>
          </cell>
          <cell r="AC323">
            <v>21</v>
          </cell>
          <cell r="AD323">
            <v>0</v>
          </cell>
          <cell r="AE323">
            <v>93</v>
          </cell>
          <cell r="AF323">
            <v>93</v>
          </cell>
          <cell r="AG323">
            <v>26280</v>
          </cell>
          <cell r="AH323">
            <v>0</v>
          </cell>
          <cell r="AI323">
            <v>72</v>
          </cell>
          <cell r="AJ323">
            <v>0</v>
          </cell>
          <cell r="AK323">
            <v>0</v>
          </cell>
          <cell r="AL323">
            <v>72</v>
          </cell>
          <cell r="AM323">
            <v>0</v>
          </cell>
          <cell r="AN323">
            <v>0</v>
          </cell>
          <cell r="AO323">
            <v>0</v>
          </cell>
          <cell r="AP323">
            <v>21</v>
          </cell>
          <cell r="AQ323">
            <v>21</v>
          </cell>
          <cell r="AR323">
            <v>0</v>
          </cell>
          <cell r="AS323">
            <v>0</v>
          </cell>
          <cell r="AT323">
            <v>0</v>
          </cell>
          <cell r="AU323">
            <v>72</v>
          </cell>
          <cell r="AV323">
            <v>0</v>
          </cell>
          <cell r="AW323">
            <v>21</v>
          </cell>
          <cell r="AX323">
            <v>0</v>
          </cell>
          <cell r="AY323">
            <v>0</v>
          </cell>
          <cell r="AZ323">
            <v>0</v>
          </cell>
          <cell r="BA323">
            <v>0</v>
          </cell>
        </row>
        <row r="324">
          <cell r="A324">
            <v>76001</v>
          </cell>
          <cell r="B324" t="str">
            <v>Appleton Municipal Hospital</v>
          </cell>
          <cell r="C324">
            <v>2021</v>
          </cell>
          <cell r="D324">
            <v>44105</v>
          </cell>
          <cell r="E324" t="str">
            <v>Beginning Beds</v>
          </cell>
          <cell r="F324">
            <v>0</v>
          </cell>
          <cell r="G324">
            <v>50</v>
          </cell>
          <cell r="H324">
            <v>50</v>
          </cell>
          <cell r="I324">
            <v>0</v>
          </cell>
          <cell r="J324">
            <v>0</v>
          </cell>
          <cell r="K324">
            <v>0</v>
          </cell>
          <cell r="L324">
            <v>0</v>
          </cell>
          <cell r="M324">
            <v>50</v>
          </cell>
          <cell r="N324">
            <v>50</v>
          </cell>
          <cell r="O324">
            <v>0</v>
          </cell>
          <cell r="P324">
            <v>0</v>
          </cell>
          <cell r="Q324">
            <v>0</v>
          </cell>
          <cell r="R324">
            <v>0</v>
          </cell>
          <cell r="S324">
            <v>0</v>
          </cell>
          <cell r="T324">
            <v>0</v>
          </cell>
          <cell r="U324">
            <v>0</v>
          </cell>
          <cell r="V324">
            <v>0</v>
          </cell>
          <cell r="W324">
            <v>0</v>
          </cell>
          <cell r="X324">
            <v>0</v>
          </cell>
          <cell r="Y324">
            <v>50</v>
          </cell>
          <cell r="Z324">
            <v>50</v>
          </cell>
          <cell r="AA324">
            <v>0</v>
          </cell>
          <cell r="AB324">
            <v>0</v>
          </cell>
          <cell r="AC324">
            <v>0</v>
          </cell>
          <cell r="AD324">
            <v>0</v>
          </cell>
          <cell r="AE324">
            <v>50</v>
          </cell>
          <cell r="AF324">
            <v>50</v>
          </cell>
          <cell r="AG324">
            <v>18250</v>
          </cell>
          <cell r="AH324">
            <v>0</v>
          </cell>
          <cell r="AI324">
            <v>50</v>
          </cell>
          <cell r="AJ324">
            <v>0</v>
          </cell>
          <cell r="AK324">
            <v>0</v>
          </cell>
          <cell r="AL324">
            <v>50</v>
          </cell>
          <cell r="AM324">
            <v>0</v>
          </cell>
          <cell r="AN324">
            <v>0</v>
          </cell>
          <cell r="AO324">
            <v>0</v>
          </cell>
          <cell r="AP324">
            <v>0</v>
          </cell>
          <cell r="AQ324">
            <v>0</v>
          </cell>
          <cell r="AR324">
            <v>0</v>
          </cell>
          <cell r="AS324">
            <v>0</v>
          </cell>
          <cell r="AT324">
            <v>0</v>
          </cell>
          <cell r="AU324">
            <v>50</v>
          </cell>
          <cell r="AV324">
            <v>0</v>
          </cell>
          <cell r="AW324">
            <v>0</v>
          </cell>
          <cell r="AX324">
            <v>0</v>
          </cell>
          <cell r="AY324">
            <v>0</v>
          </cell>
          <cell r="AZ324">
            <v>0</v>
          </cell>
          <cell r="BA324">
            <v>0</v>
          </cell>
        </row>
        <row r="325">
          <cell r="A325">
            <v>76002</v>
          </cell>
          <cell r="B325" t="str">
            <v>MEADOW LANE REHAB AND HCC</v>
          </cell>
          <cell r="C325">
            <v>2021</v>
          </cell>
          <cell r="D325">
            <v>44105</v>
          </cell>
          <cell r="E325" t="str">
            <v>Beginning Beds</v>
          </cell>
          <cell r="F325">
            <v>19</v>
          </cell>
          <cell r="G325">
            <v>37</v>
          </cell>
          <cell r="H325">
            <v>56</v>
          </cell>
          <cell r="I325">
            <v>7</v>
          </cell>
          <cell r="J325">
            <v>6</v>
          </cell>
          <cell r="K325">
            <v>13</v>
          </cell>
          <cell r="L325">
            <v>26</v>
          </cell>
          <cell r="M325">
            <v>43</v>
          </cell>
          <cell r="N325">
            <v>69</v>
          </cell>
          <cell r="O325">
            <v>0</v>
          </cell>
          <cell r="P325">
            <v>0</v>
          </cell>
          <cell r="Q325">
            <v>0</v>
          </cell>
          <cell r="R325">
            <v>0</v>
          </cell>
          <cell r="S325">
            <v>0</v>
          </cell>
          <cell r="T325">
            <v>0</v>
          </cell>
          <cell r="U325">
            <v>0</v>
          </cell>
          <cell r="V325">
            <v>0</v>
          </cell>
          <cell r="W325">
            <v>0</v>
          </cell>
          <cell r="X325">
            <v>19</v>
          </cell>
          <cell r="Y325">
            <v>37</v>
          </cell>
          <cell r="Z325">
            <v>56</v>
          </cell>
          <cell r="AA325">
            <v>7</v>
          </cell>
          <cell r="AB325">
            <v>6</v>
          </cell>
          <cell r="AC325">
            <v>13</v>
          </cell>
          <cell r="AD325">
            <v>26</v>
          </cell>
          <cell r="AE325">
            <v>43</v>
          </cell>
          <cell r="AF325">
            <v>69</v>
          </cell>
          <cell r="AG325">
            <v>20440</v>
          </cell>
          <cell r="AH325">
            <v>0</v>
          </cell>
          <cell r="AI325">
            <v>37</v>
          </cell>
          <cell r="AJ325">
            <v>0</v>
          </cell>
          <cell r="AK325">
            <v>19</v>
          </cell>
          <cell r="AL325">
            <v>56</v>
          </cell>
          <cell r="AM325">
            <v>0</v>
          </cell>
          <cell r="AN325">
            <v>0</v>
          </cell>
          <cell r="AO325">
            <v>7</v>
          </cell>
          <cell r="AP325">
            <v>6</v>
          </cell>
          <cell r="AQ325">
            <v>13</v>
          </cell>
          <cell r="AR325">
            <v>0</v>
          </cell>
          <cell r="AS325">
            <v>0</v>
          </cell>
          <cell r="AT325">
            <v>19</v>
          </cell>
          <cell r="AU325">
            <v>37</v>
          </cell>
          <cell r="AV325">
            <v>7</v>
          </cell>
          <cell r="AW325">
            <v>6</v>
          </cell>
          <cell r="AX325">
            <v>0</v>
          </cell>
          <cell r="AY325">
            <v>0</v>
          </cell>
          <cell r="AZ325">
            <v>0</v>
          </cell>
          <cell r="BA325">
            <v>0</v>
          </cell>
        </row>
        <row r="326">
          <cell r="A326">
            <v>77001</v>
          </cell>
          <cell r="B326" t="str">
            <v>Centracare Health System-Long</v>
          </cell>
          <cell r="C326">
            <v>2021</v>
          </cell>
          <cell r="D326">
            <v>44105</v>
          </cell>
          <cell r="E326" t="str">
            <v>Beginning Beds</v>
          </cell>
          <cell r="F326">
            <v>0</v>
          </cell>
          <cell r="G326">
            <v>60</v>
          </cell>
          <cell r="H326">
            <v>60</v>
          </cell>
          <cell r="I326">
            <v>0</v>
          </cell>
          <cell r="J326">
            <v>15</v>
          </cell>
          <cell r="K326">
            <v>15</v>
          </cell>
          <cell r="L326">
            <v>0</v>
          </cell>
          <cell r="M326">
            <v>75</v>
          </cell>
          <cell r="N326">
            <v>75</v>
          </cell>
          <cell r="O326">
            <v>0</v>
          </cell>
          <cell r="P326">
            <v>0</v>
          </cell>
          <cell r="Q326">
            <v>0</v>
          </cell>
          <cell r="R326">
            <v>0</v>
          </cell>
          <cell r="S326">
            <v>-15</v>
          </cell>
          <cell r="T326">
            <v>-15</v>
          </cell>
          <cell r="U326">
            <v>0</v>
          </cell>
          <cell r="V326">
            <v>-15</v>
          </cell>
          <cell r="W326">
            <v>-15</v>
          </cell>
          <cell r="X326">
            <v>0</v>
          </cell>
          <cell r="Y326">
            <v>60</v>
          </cell>
          <cell r="Z326">
            <v>60</v>
          </cell>
          <cell r="AA326">
            <v>0</v>
          </cell>
          <cell r="AB326">
            <v>0</v>
          </cell>
          <cell r="AC326">
            <v>0</v>
          </cell>
          <cell r="AD326">
            <v>0</v>
          </cell>
          <cell r="AE326">
            <v>60</v>
          </cell>
          <cell r="AF326">
            <v>60</v>
          </cell>
          <cell r="AG326">
            <v>21900</v>
          </cell>
          <cell r="AH326">
            <v>0</v>
          </cell>
          <cell r="AI326">
            <v>60</v>
          </cell>
          <cell r="AJ326">
            <v>0</v>
          </cell>
          <cell r="AK326">
            <v>0</v>
          </cell>
          <cell r="AL326">
            <v>60</v>
          </cell>
          <cell r="AM326">
            <v>0</v>
          </cell>
          <cell r="AN326">
            <v>0</v>
          </cell>
          <cell r="AO326">
            <v>0</v>
          </cell>
          <cell r="AP326">
            <v>0</v>
          </cell>
          <cell r="AQ326">
            <v>0</v>
          </cell>
          <cell r="AR326">
            <v>0</v>
          </cell>
          <cell r="AS326">
            <v>0</v>
          </cell>
          <cell r="AT326">
            <v>0</v>
          </cell>
          <cell r="AU326">
            <v>60</v>
          </cell>
          <cell r="AV326">
            <v>0</v>
          </cell>
          <cell r="AW326">
            <v>0</v>
          </cell>
          <cell r="AX326">
            <v>0</v>
          </cell>
          <cell r="AY326">
            <v>0</v>
          </cell>
          <cell r="AZ326">
            <v>0</v>
          </cell>
          <cell r="BA326">
            <v>0</v>
          </cell>
        </row>
        <row r="327">
          <cell r="A327">
            <v>77002</v>
          </cell>
          <cell r="B327" t="str">
            <v>Central Todd Co Care Center</v>
          </cell>
          <cell r="C327">
            <v>2021</v>
          </cell>
          <cell r="D327">
            <v>44105</v>
          </cell>
          <cell r="E327" t="str">
            <v>Beginning Beds</v>
          </cell>
          <cell r="F327">
            <v>0</v>
          </cell>
          <cell r="G327">
            <v>50</v>
          </cell>
          <cell r="H327">
            <v>50</v>
          </cell>
          <cell r="I327">
            <v>0</v>
          </cell>
          <cell r="J327">
            <v>0</v>
          </cell>
          <cell r="K327">
            <v>0</v>
          </cell>
          <cell r="L327">
            <v>0</v>
          </cell>
          <cell r="M327">
            <v>50</v>
          </cell>
          <cell r="N327">
            <v>50</v>
          </cell>
          <cell r="O327">
            <v>0</v>
          </cell>
          <cell r="P327">
            <v>-5</v>
          </cell>
          <cell r="Q327">
            <v>-5</v>
          </cell>
          <cell r="R327">
            <v>0</v>
          </cell>
          <cell r="S327">
            <v>0</v>
          </cell>
          <cell r="T327">
            <v>0</v>
          </cell>
          <cell r="U327">
            <v>0</v>
          </cell>
          <cell r="V327">
            <v>-5</v>
          </cell>
          <cell r="W327">
            <v>-5</v>
          </cell>
          <cell r="X327">
            <v>0</v>
          </cell>
          <cell r="Y327">
            <v>45</v>
          </cell>
          <cell r="Z327">
            <v>45</v>
          </cell>
          <cell r="AA327">
            <v>0</v>
          </cell>
          <cell r="AB327">
            <v>0</v>
          </cell>
          <cell r="AC327">
            <v>0</v>
          </cell>
          <cell r="AD327">
            <v>0</v>
          </cell>
          <cell r="AE327">
            <v>45</v>
          </cell>
          <cell r="AF327">
            <v>45</v>
          </cell>
          <cell r="AG327">
            <v>16880</v>
          </cell>
          <cell r="AH327">
            <v>0</v>
          </cell>
          <cell r="AI327">
            <v>45</v>
          </cell>
          <cell r="AJ327">
            <v>0</v>
          </cell>
          <cell r="AK327">
            <v>0</v>
          </cell>
          <cell r="AL327">
            <v>45</v>
          </cell>
          <cell r="AM327">
            <v>0</v>
          </cell>
          <cell r="AN327">
            <v>0</v>
          </cell>
          <cell r="AO327">
            <v>0</v>
          </cell>
          <cell r="AP327">
            <v>0</v>
          </cell>
          <cell r="AQ327">
            <v>0</v>
          </cell>
          <cell r="AR327">
            <v>0</v>
          </cell>
          <cell r="AS327">
            <v>0</v>
          </cell>
          <cell r="AT327">
            <v>0</v>
          </cell>
          <cell r="AU327">
            <v>45</v>
          </cell>
          <cell r="AV327">
            <v>0</v>
          </cell>
          <cell r="AW327">
            <v>0</v>
          </cell>
          <cell r="AX327">
            <v>0</v>
          </cell>
          <cell r="AY327">
            <v>0</v>
          </cell>
          <cell r="AZ327">
            <v>0</v>
          </cell>
          <cell r="BA327">
            <v>0</v>
          </cell>
        </row>
        <row r="328">
          <cell r="A328">
            <v>78001</v>
          </cell>
          <cell r="B328" t="str">
            <v>Browns Valley Health Center</v>
          </cell>
          <cell r="C328">
            <v>2021</v>
          </cell>
          <cell r="D328">
            <v>44105</v>
          </cell>
          <cell r="E328" t="str">
            <v>Beginning Beds</v>
          </cell>
          <cell r="F328">
            <v>0</v>
          </cell>
          <cell r="G328">
            <v>35</v>
          </cell>
          <cell r="H328">
            <v>35</v>
          </cell>
          <cell r="I328">
            <v>0</v>
          </cell>
          <cell r="J328">
            <v>6</v>
          </cell>
          <cell r="K328">
            <v>6</v>
          </cell>
          <cell r="L328">
            <v>0</v>
          </cell>
          <cell r="M328">
            <v>41</v>
          </cell>
          <cell r="N328">
            <v>41</v>
          </cell>
          <cell r="O328">
            <v>0</v>
          </cell>
          <cell r="P328">
            <v>0</v>
          </cell>
          <cell r="Q328">
            <v>0</v>
          </cell>
          <cell r="R328">
            <v>0</v>
          </cell>
          <cell r="S328">
            <v>0</v>
          </cell>
          <cell r="T328">
            <v>0</v>
          </cell>
          <cell r="U328">
            <v>0</v>
          </cell>
          <cell r="V328">
            <v>0</v>
          </cell>
          <cell r="W328">
            <v>0</v>
          </cell>
          <cell r="X328">
            <v>0</v>
          </cell>
          <cell r="Y328">
            <v>35</v>
          </cell>
          <cell r="Z328">
            <v>35</v>
          </cell>
          <cell r="AA328">
            <v>0</v>
          </cell>
          <cell r="AB328">
            <v>6</v>
          </cell>
          <cell r="AC328">
            <v>6</v>
          </cell>
          <cell r="AD328">
            <v>0</v>
          </cell>
          <cell r="AE328">
            <v>41</v>
          </cell>
          <cell r="AF328">
            <v>41</v>
          </cell>
          <cell r="AG328">
            <v>12775</v>
          </cell>
          <cell r="AH328">
            <v>0</v>
          </cell>
          <cell r="AI328">
            <v>35</v>
          </cell>
          <cell r="AJ328">
            <v>0</v>
          </cell>
          <cell r="AK328">
            <v>0</v>
          </cell>
          <cell r="AL328">
            <v>35</v>
          </cell>
          <cell r="AM328">
            <v>0</v>
          </cell>
          <cell r="AN328">
            <v>0</v>
          </cell>
          <cell r="AO328">
            <v>0</v>
          </cell>
          <cell r="AP328">
            <v>6</v>
          </cell>
          <cell r="AQ328">
            <v>6</v>
          </cell>
          <cell r="AR328">
            <v>0</v>
          </cell>
          <cell r="AS328">
            <v>0</v>
          </cell>
          <cell r="AT328">
            <v>0</v>
          </cell>
          <cell r="AU328">
            <v>35</v>
          </cell>
          <cell r="AV328">
            <v>0</v>
          </cell>
          <cell r="AW328">
            <v>6</v>
          </cell>
          <cell r="AX328">
            <v>0</v>
          </cell>
          <cell r="AY328">
            <v>0</v>
          </cell>
          <cell r="AZ328">
            <v>0</v>
          </cell>
          <cell r="BA328">
            <v>0</v>
          </cell>
        </row>
        <row r="329">
          <cell r="A329">
            <v>78002</v>
          </cell>
          <cell r="B329" t="str">
            <v>Traverse Care Center</v>
          </cell>
          <cell r="C329">
            <v>2021</v>
          </cell>
          <cell r="D329">
            <v>44105</v>
          </cell>
          <cell r="E329" t="str">
            <v>Beginning Beds</v>
          </cell>
          <cell r="F329">
            <v>0</v>
          </cell>
          <cell r="G329">
            <v>47</v>
          </cell>
          <cell r="H329">
            <v>47</v>
          </cell>
          <cell r="I329">
            <v>0</v>
          </cell>
          <cell r="J329">
            <v>3</v>
          </cell>
          <cell r="K329">
            <v>3</v>
          </cell>
          <cell r="L329">
            <v>0</v>
          </cell>
          <cell r="M329">
            <v>50</v>
          </cell>
          <cell r="N329">
            <v>50</v>
          </cell>
          <cell r="O329">
            <v>0</v>
          </cell>
          <cell r="P329">
            <v>0</v>
          </cell>
          <cell r="Q329">
            <v>0</v>
          </cell>
          <cell r="R329">
            <v>0</v>
          </cell>
          <cell r="S329">
            <v>0</v>
          </cell>
          <cell r="T329">
            <v>0</v>
          </cell>
          <cell r="U329">
            <v>0</v>
          </cell>
          <cell r="V329">
            <v>0</v>
          </cell>
          <cell r="W329">
            <v>0</v>
          </cell>
          <cell r="X329">
            <v>0</v>
          </cell>
          <cell r="Y329">
            <v>47</v>
          </cell>
          <cell r="Z329">
            <v>47</v>
          </cell>
          <cell r="AA329">
            <v>0</v>
          </cell>
          <cell r="AB329">
            <v>3</v>
          </cell>
          <cell r="AC329">
            <v>3</v>
          </cell>
          <cell r="AD329">
            <v>0</v>
          </cell>
          <cell r="AE329">
            <v>50</v>
          </cell>
          <cell r="AF329">
            <v>50</v>
          </cell>
          <cell r="AG329">
            <v>17155</v>
          </cell>
          <cell r="AH329">
            <v>0</v>
          </cell>
          <cell r="AI329">
            <v>47</v>
          </cell>
          <cell r="AJ329">
            <v>0</v>
          </cell>
          <cell r="AK329">
            <v>0</v>
          </cell>
          <cell r="AL329">
            <v>47</v>
          </cell>
          <cell r="AM329">
            <v>0</v>
          </cell>
          <cell r="AN329">
            <v>0</v>
          </cell>
          <cell r="AO329">
            <v>0</v>
          </cell>
          <cell r="AP329">
            <v>3</v>
          </cell>
          <cell r="AQ329">
            <v>3</v>
          </cell>
          <cell r="AR329">
            <v>0</v>
          </cell>
          <cell r="AS329">
            <v>0</v>
          </cell>
          <cell r="AT329">
            <v>0</v>
          </cell>
          <cell r="AU329">
            <v>47</v>
          </cell>
          <cell r="AV329">
            <v>0</v>
          </cell>
          <cell r="AW329">
            <v>3</v>
          </cell>
          <cell r="AX329">
            <v>0</v>
          </cell>
          <cell r="AY329">
            <v>0</v>
          </cell>
          <cell r="AZ329">
            <v>0</v>
          </cell>
          <cell r="BA329">
            <v>0</v>
          </cell>
        </row>
        <row r="330">
          <cell r="A330">
            <v>79002</v>
          </cell>
          <cell r="B330" t="str">
            <v>The Green Prairie Rehab Center</v>
          </cell>
          <cell r="C330">
            <v>2021</v>
          </cell>
          <cell r="D330">
            <v>44105</v>
          </cell>
          <cell r="E330" t="str">
            <v>Beginning Beds</v>
          </cell>
          <cell r="F330">
            <v>0</v>
          </cell>
          <cell r="G330">
            <v>50</v>
          </cell>
          <cell r="H330">
            <v>50</v>
          </cell>
          <cell r="I330">
            <v>0</v>
          </cell>
          <cell r="J330">
            <v>3</v>
          </cell>
          <cell r="K330">
            <v>3</v>
          </cell>
          <cell r="L330">
            <v>0</v>
          </cell>
          <cell r="M330">
            <v>53</v>
          </cell>
          <cell r="N330">
            <v>53</v>
          </cell>
          <cell r="O330">
            <v>0</v>
          </cell>
          <cell r="P330">
            <v>0</v>
          </cell>
          <cell r="Q330">
            <v>0</v>
          </cell>
          <cell r="R330">
            <v>0</v>
          </cell>
          <cell r="S330">
            <v>0</v>
          </cell>
          <cell r="T330">
            <v>0</v>
          </cell>
          <cell r="U330">
            <v>0</v>
          </cell>
          <cell r="V330">
            <v>0</v>
          </cell>
          <cell r="W330">
            <v>0</v>
          </cell>
          <cell r="X330">
            <v>0</v>
          </cell>
          <cell r="Y330">
            <v>50</v>
          </cell>
          <cell r="Z330">
            <v>50</v>
          </cell>
          <cell r="AA330">
            <v>0</v>
          </cell>
          <cell r="AB330">
            <v>3</v>
          </cell>
          <cell r="AC330">
            <v>3</v>
          </cell>
          <cell r="AD330">
            <v>0</v>
          </cell>
          <cell r="AE330">
            <v>53</v>
          </cell>
          <cell r="AF330">
            <v>53</v>
          </cell>
          <cell r="AG330">
            <v>18250</v>
          </cell>
          <cell r="AH330">
            <v>0</v>
          </cell>
          <cell r="AI330">
            <v>50</v>
          </cell>
          <cell r="AJ330">
            <v>0</v>
          </cell>
          <cell r="AK330">
            <v>0</v>
          </cell>
          <cell r="AL330">
            <v>50</v>
          </cell>
          <cell r="AM330">
            <v>0</v>
          </cell>
          <cell r="AN330">
            <v>0</v>
          </cell>
          <cell r="AO330">
            <v>0</v>
          </cell>
          <cell r="AP330">
            <v>3</v>
          </cell>
          <cell r="AQ330">
            <v>3</v>
          </cell>
          <cell r="AR330">
            <v>0</v>
          </cell>
          <cell r="AS330">
            <v>0</v>
          </cell>
          <cell r="AT330">
            <v>0</v>
          </cell>
          <cell r="AU330">
            <v>50</v>
          </cell>
          <cell r="AV330">
            <v>0</v>
          </cell>
          <cell r="AW330">
            <v>3</v>
          </cell>
          <cell r="AX330">
            <v>0</v>
          </cell>
          <cell r="AY330">
            <v>0</v>
          </cell>
          <cell r="AZ330">
            <v>0</v>
          </cell>
          <cell r="BA330">
            <v>0</v>
          </cell>
        </row>
        <row r="331">
          <cell r="A331">
            <v>79003</v>
          </cell>
          <cell r="B331" t="str">
            <v>St Elizabeths Medical Center</v>
          </cell>
          <cell r="C331">
            <v>2021</v>
          </cell>
          <cell r="D331">
            <v>44105</v>
          </cell>
          <cell r="E331" t="str">
            <v>Beginning Beds</v>
          </cell>
          <cell r="F331">
            <v>0</v>
          </cell>
          <cell r="G331">
            <v>100</v>
          </cell>
          <cell r="H331">
            <v>100</v>
          </cell>
          <cell r="I331">
            <v>0</v>
          </cell>
          <cell r="J331">
            <v>0</v>
          </cell>
          <cell r="K331">
            <v>0</v>
          </cell>
          <cell r="L331">
            <v>0</v>
          </cell>
          <cell r="M331">
            <v>100</v>
          </cell>
          <cell r="N331">
            <v>100</v>
          </cell>
          <cell r="O331">
            <v>0</v>
          </cell>
          <cell r="P331">
            <v>0</v>
          </cell>
          <cell r="Q331">
            <v>0</v>
          </cell>
          <cell r="R331">
            <v>0</v>
          </cell>
          <cell r="S331">
            <v>0</v>
          </cell>
          <cell r="T331">
            <v>0</v>
          </cell>
          <cell r="U331">
            <v>0</v>
          </cell>
          <cell r="V331">
            <v>0</v>
          </cell>
          <cell r="W331">
            <v>0</v>
          </cell>
          <cell r="X331">
            <v>0</v>
          </cell>
          <cell r="Y331">
            <v>100</v>
          </cell>
          <cell r="Z331">
            <v>100</v>
          </cell>
          <cell r="AA331">
            <v>0</v>
          </cell>
          <cell r="AB331">
            <v>0</v>
          </cell>
          <cell r="AC331">
            <v>0</v>
          </cell>
          <cell r="AD331">
            <v>0</v>
          </cell>
          <cell r="AE331">
            <v>100</v>
          </cell>
          <cell r="AF331">
            <v>100</v>
          </cell>
          <cell r="AG331">
            <v>36500</v>
          </cell>
          <cell r="AH331">
            <v>0</v>
          </cell>
          <cell r="AI331">
            <v>100</v>
          </cell>
          <cell r="AJ331">
            <v>0</v>
          </cell>
          <cell r="AK331">
            <v>0</v>
          </cell>
          <cell r="AL331">
            <v>100</v>
          </cell>
          <cell r="AM331">
            <v>0</v>
          </cell>
          <cell r="AN331">
            <v>0</v>
          </cell>
          <cell r="AO331">
            <v>0</v>
          </cell>
          <cell r="AP331">
            <v>0</v>
          </cell>
          <cell r="AQ331">
            <v>0</v>
          </cell>
          <cell r="AR331">
            <v>0</v>
          </cell>
          <cell r="AS331">
            <v>0</v>
          </cell>
          <cell r="AT331">
            <v>0</v>
          </cell>
          <cell r="AU331">
            <v>100</v>
          </cell>
          <cell r="AV331">
            <v>0</v>
          </cell>
          <cell r="AW331">
            <v>0</v>
          </cell>
          <cell r="AX331">
            <v>0</v>
          </cell>
          <cell r="AY331">
            <v>0</v>
          </cell>
          <cell r="AZ331">
            <v>0</v>
          </cell>
          <cell r="BA331">
            <v>0</v>
          </cell>
        </row>
        <row r="332">
          <cell r="A332">
            <v>80001</v>
          </cell>
          <cell r="B332" t="str">
            <v>Lakewood Health System</v>
          </cell>
          <cell r="C332">
            <v>2021</v>
          </cell>
          <cell r="D332">
            <v>44105</v>
          </cell>
          <cell r="E332" t="str">
            <v>Beginning Beds</v>
          </cell>
          <cell r="F332">
            <v>0</v>
          </cell>
          <cell r="G332">
            <v>100</v>
          </cell>
          <cell r="H332">
            <v>100</v>
          </cell>
          <cell r="I332">
            <v>0</v>
          </cell>
          <cell r="J332">
            <v>0</v>
          </cell>
          <cell r="K332">
            <v>0</v>
          </cell>
          <cell r="L332">
            <v>0</v>
          </cell>
          <cell r="M332">
            <v>100</v>
          </cell>
          <cell r="N332">
            <v>100</v>
          </cell>
          <cell r="O332">
            <v>0</v>
          </cell>
          <cell r="P332">
            <v>0</v>
          </cell>
          <cell r="Q332">
            <v>0</v>
          </cell>
          <cell r="R332">
            <v>0</v>
          </cell>
          <cell r="S332">
            <v>0</v>
          </cell>
          <cell r="T332">
            <v>0</v>
          </cell>
          <cell r="U332">
            <v>0</v>
          </cell>
          <cell r="V332">
            <v>0</v>
          </cell>
          <cell r="W332">
            <v>0</v>
          </cell>
          <cell r="X332">
            <v>0</v>
          </cell>
          <cell r="Y332">
            <v>100</v>
          </cell>
          <cell r="Z332">
            <v>100</v>
          </cell>
          <cell r="AA332">
            <v>0</v>
          </cell>
          <cell r="AB332">
            <v>0</v>
          </cell>
          <cell r="AC332">
            <v>0</v>
          </cell>
          <cell r="AD332">
            <v>0</v>
          </cell>
          <cell r="AE332">
            <v>100</v>
          </cell>
          <cell r="AF332">
            <v>100</v>
          </cell>
          <cell r="AG332">
            <v>36500</v>
          </cell>
          <cell r="AH332">
            <v>0</v>
          </cell>
          <cell r="AI332">
            <v>100</v>
          </cell>
          <cell r="AJ332">
            <v>0</v>
          </cell>
          <cell r="AK332">
            <v>0</v>
          </cell>
          <cell r="AL332">
            <v>100</v>
          </cell>
          <cell r="AM332">
            <v>0</v>
          </cell>
          <cell r="AN332">
            <v>0</v>
          </cell>
          <cell r="AO332">
            <v>0</v>
          </cell>
          <cell r="AP332">
            <v>0</v>
          </cell>
          <cell r="AQ332">
            <v>0</v>
          </cell>
          <cell r="AR332">
            <v>0</v>
          </cell>
          <cell r="AS332">
            <v>0</v>
          </cell>
          <cell r="AT332">
            <v>0</v>
          </cell>
          <cell r="AU332">
            <v>100</v>
          </cell>
          <cell r="AV332">
            <v>0</v>
          </cell>
          <cell r="AW332">
            <v>0</v>
          </cell>
          <cell r="AX332">
            <v>0</v>
          </cell>
          <cell r="AY332">
            <v>0</v>
          </cell>
          <cell r="AZ332">
            <v>0</v>
          </cell>
          <cell r="BA332">
            <v>0</v>
          </cell>
        </row>
        <row r="333">
          <cell r="A333">
            <v>80002</v>
          </cell>
          <cell r="B333" t="str">
            <v>Green Pine Acres Nursing Home</v>
          </cell>
          <cell r="C333">
            <v>2021</v>
          </cell>
          <cell r="D333">
            <v>44105</v>
          </cell>
          <cell r="E333" t="str">
            <v>Beginning Beds</v>
          </cell>
          <cell r="F333">
            <v>0</v>
          </cell>
          <cell r="G333">
            <v>65</v>
          </cell>
          <cell r="H333">
            <v>65</v>
          </cell>
          <cell r="I333">
            <v>0</v>
          </cell>
          <cell r="J333">
            <v>0</v>
          </cell>
          <cell r="K333">
            <v>0</v>
          </cell>
          <cell r="L333">
            <v>0</v>
          </cell>
          <cell r="M333">
            <v>65</v>
          </cell>
          <cell r="N333">
            <v>65</v>
          </cell>
          <cell r="O333">
            <v>0</v>
          </cell>
          <cell r="P333">
            <v>0</v>
          </cell>
          <cell r="Q333">
            <v>0</v>
          </cell>
          <cell r="R333">
            <v>0</v>
          </cell>
          <cell r="S333">
            <v>0</v>
          </cell>
          <cell r="T333">
            <v>0</v>
          </cell>
          <cell r="U333">
            <v>0</v>
          </cell>
          <cell r="V333">
            <v>0</v>
          </cell>
          <cell r="W333">
            <v>0</v>
          </cell>
          <cell r="X333">
            <v>0</v>
          </cell>
          <cell r="Y333">
            <v>65</v>
          </cell>
          <cell r="Z333">
            <v>65</v>
          </cell>
          <cell r="AA333">
            <v>0</v>
          </cell>
          <cell r="AB333">
            <v>0</v>
          </cell>
          <cell r="AC333">
            <v>0</v>
          </cell>
          <cell r="AD333">
            <v>0</v>
          </cell>
          <cell r="AE333">
            <v>65</v>
          </cell>
          <cell r="AF333">
            <v>65</v>
          </cell>
          <cell r="AG333">
            <v>23725</v>
          </cell>
          <cell r="AH333">
            <v>0</v>
          </cell>
          <cell r="AI333">
            <v>65</v>
          </cell>
          <cell r="AJ333">
            <v>0</v>
          </cell>
          <cell r="AK333">
            <v>0</v>
          </cell>
          <cell r="AL333">
            <v>65</v>
          </cell>
          <cell r="AM333">
            <v>0</v>
          </cell>
          <cell r="AN333">
            <v>0</v>
          </cell>
          <cell r="AO333">
            <v>0</v>
          </cell>
          <cell r="AP333">
            <v>0</v>
          </cell>
          <cell r="AQ333">
            <v>0</v>
          </cell>
          <cell r="AR333">
            <v>0</v>
          </cell>
          <cell r="AS333">
            <v>0</v>
          </cell>
          <cell r="AT333">
            <v>0</v>
          </cell>
          <cell r="AU333">
            <v>65</v>
          </cell>
          <cell r="AV333">
            <v>0</v>
          </cell>
          <cell r="AW333">
            <v>0</v>
          </cell>
          <cell r="AX333">
            <v>0</v>
          </cell>
          <cell r="AY333">
            <v>0</v>
          </cell>
          <cell r="AZ333">
            <v>0</v>
          </cell>
          <cell r="BA333">
            <v>0</v>
          </cell>
        </row>
        <row r="334">
          <cell r="A334">
            <v>80003</v>
          </cell>
          <cell r="B334" t="str">
            <v>FAIR OAKS NURSING and REHAB LLC</v>
          </cell>
          <cell r="C334">
            <v>2021</v>
          </cell>
          <cell r="D334">
            <v>44105</v>
          </cell>
          <cell r="E334" t="str">
            <v>Beginning Beds</v>
          </cell>
          <cell r="F334">
            <v>0</v>
          </cell>
          <cell r="G334">
            <v>75</v>
          </cell>
          <cell r="H334">
            <v>75</v>
          </cell>
          <cell r="I334">
            <v>0</v>
          </cell>
          <cell r="J334">
            <v>0</v>
          </cell>
          <cell r="K334">
            <v>0</v>
          </cell>
          <cell r="L334">
            <v>0</v>
          </cell>
          <cell r="M334">
            <v>75</v>
          </cell>
          <cell r="N334">
            <v>75</v>
          </cell>
          <cell r="O334">
            <v>0</v>
          </cell>
          <cell r="P334">
            <v>0</v>
          </cell>
          <cell r="Q334">
            <v>0</v>
          </cell>
          <cell r="R334">
            <v>0</v>
          </cell>
          <cell r="S334">
            <v>0</v>
          </cell>
          <cell r="T334">
            <v>0</v>
          </cell>
          <cell r="U334">
            <v>0</v>
          </cell>
          <cell r="V334">
            <v>0</v>
          </cell>
          <cell r="W334">
            <v>0</v>
          </cell>
          <cell r="X334">
            <v>0</v>
          </cell>
          <cell r="Y334">
            <v>75</v>
          </cell>
          <cell r="Z334">
            <v>75</v>
          </cell>
          <cell r="AA334">
            <v>0</v>
          </cell>
          <cell r="AB334">
            <v>0</v>
          </cell>
          <cell r="AC334">
            <v>0</v>
          </cell>
          <cell r="AD334">
            <v>0</v>
          </cell>
          <cell r="AE334">
            <v>75</v>
          </cell>
          <cell r="AF334">
            <v>75</v>
          </cell>
          <cell r="AG334">
            <v>27375</v>
          </cell>
          <cell r="AH334">
            <v>0</v>
          </cell>
          <cell r="AI334">
            <v>75</v>
          </cell>
          <cell r="AJ334">
            <v>0</v>
          </cell>
          <cell r="AK334">
            <v>0</v>
          </cell>
          <cell r="AL334">
            <v>75</v>
          </cell>
          <cell r="AM334">
            <v>0</v>
          </cell>
          <cell r="AN334">
            <v>0</v>
          </cell>
          <cell r="AO334">
            <v>0</v>
          </cell>
          <cell r="AP334">
            <v>0</v>
          </cell>
          <cell r="AQ334">
            <v>0</v>
          </cell>
          <cell r="AR334">
            <v>0</v>
          </cell>
          <cell r="AS334">
            <v>0</v>
          </cell>
          <cell r="AT334">
            <v>0</v>
          </cell>
          <cell r="AU334">
            <v>75</v>
          </cell>
          <cell r="AV334">
            <v>0</v>
          </cell>
          <cell r="AW334">
            <v>0</v>
          </cell>
          <cell r="AX334">
            <v>0</v>
          </cell>
          <cell r="AY334">
            <v>0</v>
          </cell>
          <cell r="AZ334">
            <v>0</v>
          </cell>
          <cell r="BA334">
            <v>0</v>
          </cell>
        </row>
        <row r="335">
          <cell r="A335">
            <v>81001</v>
          </cell>
          <cell r="B335" t="str">
            <v>LAKESHORE INN NURSING HOME</v>
          </cell>
          <cell r="C335">
            <v>2021</v>
          </cell>
          <cell r="D335">
            <v>44105</v>
          </cell>
          <cell r="E335" t="str">
            <v>Beginning Beds</v>
          </cell>
          <cell r="F335">
            <v>0</v>
          </cell>
          <cell r="G335">
            <v>55</v>
          </cell>
          <cell r="H335">
            <v>55</v>
          </cell>
          <cell r="I335">
            <v>0</v>
          </cell>
          <cell r="J335">
            <v>10</v>
          </cell>
          <cell r="K335">
            <v>10</v>
          </cell>
          <cell r="L335">
            <v>0</v>
          </cell>
          <cell r="M335">
            <v>65</v>
          </cell>
          <cell r="N335">
            <v>65</v>
          </cell>
          <cell r="O335">
            <v>0</v>
          </cell>
          <cell r="P335">
            <v>-13</v>
          </cell>
          <cell r="Q335">
            <v>-13</v>
          </cell>
          <cell r="R335">
            <v>0</v>
          </cell>
          <cell r="S335">
            <v>13</v>
          </cell>
          <cell r="T335">
            <v>13</v>
          </cell>
          <cell r="U335">
            <v>0</v>
          </cell>
          <cell r="V335">
            <v>0</v>
          </cell>
          <cell r="W335">
            <v>0</v>
          </cell>
          <cell r="X335">
            <v>0</v>
          </cell>
          <cell r="Y335">
            <v>42</v>
          </cell>
          <cell r="Z335">
            <v>42</v>
          </cell>
          <cell r="AA335">
            <v>0</v>
          </cell>
          <cell r="AB335">
            <v>23</v>
          </cell>
          <cell r="AC335">
            <v>23</v>
          </cell>
          <cell r="AD335">
            <v>0</v>
          </cell>
          <cell r="AE335">
            <v>65</v>
          </cell>
          <cell r="AF335">
            <v>65</v>
          </cell>
          <cell r="AG335">
            <v>15811</v>
          </cell>
          <cell r="AH335">
            <v>0</v>
          </cell>
          <cell r="AI335">
            <v>42</v>
          </cell>
          <cell r="AJ335">
            <v>0</v>
          </cell>
          <cell r="AK335">
            <v>0</v>
          </cell>
          <cell r="AL335">
            <v>42</v>
          </cell>
          <cell r="AM335">
            <v>0</v>
          </cell>
          <cell r="AN335">
            <v>0</v>
          </cell>
          <cell r="AO335">
            <v>0</v>
          </cell>
          <cell r="AP335">
            <v>23</v>
          </cell>
          <cell r="AQ335">
            <v>23</v>
          </cell>
          <cell r="AR335">
            <v>0</v>
          </cell>
          <cell r="AS335">
            <v>0</v>
          </cell>
          <cell r="AT335">
            <v>0</v>
          </cell>
          <cell r="AU335">
            <v>42</v>
          </cell>
          <cell r="AV335">
            <v>0</v>
          </cell>
          <cell r="AW335">
            <v>23</v>
          </cell>
          <cell r="AX335">
            <v>0</v>
          </cell>
          <cell r="AY335">
            <v>0</v>
          </cell>
          <cell r="AZ335">
            <v>0</v>
          </cell>
          <cell r="BA335">
            <v>0</v>
          </cell>
        </row>
        <row r="336">
          <cell r="A336">
            <v>81002</v>
          </cell>
          <cell r="B336" t="str">
            <v>Whispering Creek</v>
          </cell>
          <cell r="C336">
            <v>2021</v>
          </cell>
          <cell r="D336">
            <v>44105</v>
          </cell>
          <cell r="E336" t="str">
            <v>Beginning Beds</v>
          </cell>
          <cell r="F336">
            <v>0</v>
          </cell>
          <cell r="G336">
            <v>35</v>
          </cell>
          <cell r="H336">
            <v>35</v>
          </cell>
          <cell r="I336">
            <v>0</v>
          </cell>
          <cell r="J336">
            <v>10</v>
          </cell>
          <cell r="K336">
            <v>10</v>
          </cell>
          <cell r="L336">
            <v>0</v>
          </cell>
          <cell r="M336">
            <v>45</v>
          </cell>
          <cell r="N336">
            <v>45</v>
          </cell>
          <cell r="O336">
            <v>0</v>
          </cell>
          <cell r="P336">
            <v>0</v>
          </cell>
          <cell r="Q336">
            <v>0</v>
          </cell>
          <cell r="R336">
            <v>0</v>
          </cell>
          <cell r="S336">
            <v>0</v>
          </cell>
          <cell r="T336">
            <v>0</v>
          </cell>
          <cell r="U336">
            <v>0</v>
          </cell>
          <cell r="V336">
            <v>0</v>
          </cell>
          <cell r="W336">
            <v>0</v>
          </cell>
          <cell r="X336">
            <v>0</v>
          </cell>
          <cell r="Y336">
            <v>35</v>
          </cell>
          <cell r="Z336">
            <v>35</v>
          </cell>
          <cell r="AA336">
            <v>0</v>
          </cell>
          <cell r="AB336">
            <v>10</v>
          </cell>
          <cell r="AC336">
            <v>10</v>
          </cell>
          <cell r="AD336">
            <v>0</v>
          </cell>
          <cell r="AE336">
            <v>45</v>
          </cell>
          <cell r="AF336">
            <v>45</v>
          </cell>
          <cell r="AG336">
            <v>12775</v>
          </cell>
          <cell r="AH336">
            <v>0</v>
          </cell>
          <cell r="AI336">
            <v>35</v>
          </cell>
          <cell r="AJ336">
            <v>0</v>
          </cell>
          <cell r="AK336">
            <v>0</v>
          </cell>
          <cell r="AL336">
            <v>35</v>
          </cell>
          <cell r="AM336">
            <v>0</v>
          </cell>
          <cell r="AN336">
            <v>0</v>
          </cell>
          <cell r="AO336">
            <v>0</v>
          </cell>
          <cell r="AP336">
            <v>10</v>
          </cell>
          <cell r="AQ336">
            <v>10</v>
          </cell>
          <cell r="AR336">
            <v>0</v>
          </cell>
          <cell r="AS336">
            <v>0</v>
          </cell>
          <cell r="AT336">
            <v>0</v>
          </cell>
          <cell r="AU336">
            <v>35</v>
          </cell>
          <cell r="AV336">
            <v>0</v>
          </cell>
          <cell r="AW336">
            <v>10</v>
          </cell>
          <cell r="AX336">
            <v>0</v>
          </cell>
          <cell r="AY336">
            <v>0</v>
          </cell>
          <cell r="AZ336">
            <v>0</v>
          </cell>
          <cell r="BA336">
            <v>0</v>
          </cell>
        </row>
        <row r="337">
          <cell r="A337">
            <v>81003</v>
          </cell>
          <cell r="B337" t="str">
            <v>NEW RICHLAND CARE CENTER</v>
          </cell>
          <cell r="C337">
            <v>2021</v>
          </cell>
          <cell r="D337">
            <v>44105</v>
          </cell>
          <cell r="E337" t="str">
            <v>Beginning Beds</v>
          </cell>
          <cell r="F337">
            <v>0</v>
          </cell>
          <cell r="G337">
            <v>50</v>
          </cell>
          <cell r="H337">
            <v>50</v>
          </cell>
          <cell r="I337">
            <v>0</v>
          </cell>
          <cell r="J337">
            <v>0</v>
          </cell>
          <cell r="K337">
            <v>0</v>
          </cell>
          <cell r="L337">
            <v>0</v>
          </cell>
          <cell r="M337">
            <v>50</v>
          </cell>
          <cell r="N337">
            <v>50</v>
          </cell>
          <cell r="O337">
            <v>0</v>
          </cell>
          <cell r="P337">
            <v>0</v>
          </cell>
          <cell r="Q337">
            <v>0</v>
          </cell>
          <cell r="R337">
            <v>0</v>
          </cell>
          <cell r="S337">
            <v>0</v>
          </cell>
          <cell r="T337">
            <v>0</v>
          </cell>
          <cell r="U337">
            <v>0</v>
          </cell>
          <cell r="V337">
            <v>0</v>
          </cell>
          <cell r="W337">
            <v>0</v>
          </cell>
          <cell r="X337">
            <v>0</v>
          </cell>
          <cell r="Y337">
            <v>50</v>
          </cell>
          <cell r="Z337">
            <v>50</v>
          </cell>
          <cell r="AA337">
            <v>0</v>
          </cell>
          <cell r="AB337">
            <v>0</v>
          </cell>
          <cell r="AC337">
            <v>0</v>
          </cell>
          <cell r="AD337">
            <v>0</v>
          </cell>
          <cell r="AE337">
            <v>50</v>
          </cell>
          <cell r="AF337">
            <v>50</v>
          </cell>
          <cell r="AG337">
            <v>18250</v>
          </cell>
          <cell r="AH337">
            <v>0</v>
          </cell>
          <cell r="AI337">
            <v>50</v>
          </cell>
          <cell r="AJ337">
            <v>0</v>
          </cell>
          <cell r="AK337">
            <v>0</v>
          </cell>
          <cell r="AL337">
            <v>50</v>
          </cell>
          <cell r="AM337">
            <v>0</v>
          </cell>
          <cell r="AN337">
            <v>0</v>
          </cell>
          <cell r="AO337">
            <v>0</v>
          </cell>
          <cell r="AP337">
            <v>0</v>
          </cell>
          <cell r="AQ337">
            <v>0</v>
          </cell>
          <cell r="AR337">
            <v>0</v>
          </cell>
          <cell r="AS337">
            <v>0</v>
          </cell>
          <cell r="AT337">
            <v>0</v>
          </cell>
          <cell r="AU337">
            <v>50</v>
          </cell>
          <cell r="AV337">
            <v>0</v>
          </cell>
          <cell r="AW337">
            <v>0</v>
          </cell>
          <cell r="AX337">
            <v>0</v>
          </cell>
          <cell r="AY337">
            <v>0</v>
          </cell>
          <cell r="AZ337">
            <v>0</v>
          </cell>
          <cell r="BA337">
            <v>0</v>
          </cell>
        </row>
        <row r="338">
          <cell r="A338">
            <v>82001</v>
          </cell>
          <cell r="B338" t="str">
            <v>THE ESTATES AT GREELEY LLC</v>
          </cell>
          <cell r="C338">
            <v>2021</v>
          </cell>
          <cell r="D338">
            <v>44105</v>
          </cell>
          <cell r="E338" t="str">
            <v>Beginning Beds</v>
          </cell>
          <cell r="F338">
            <v>0</v>
          </cell>
          <cell r="G338">
            <v>74</v>
          </cell>
          <cell r="H338">
            <v>74</v>
          </cell>
          <cell r="I338">
            <v>0</v>
          </cell>
          <cell r="J338">
            <v>0</v>
          </cell>
          <cell r="K338">
            <v>0</v>
          </cell>
          <cell r="L338">
            <v>0</v>
          </cell>
          <cell r="M338">
            <v>74</v>
          </cell>
          <cell r="N338">
            <v>74</v>
          </cell>
          <cell r="O338">
            <v>0</v>
          </cell>
          <cell r="P338">
            <v>-10</v>
          </cell>
          <cell r="Q338">
            <v>-10</v>
          </cell>
          <cell r="R338">
            <v>0</v>
          </cell>
          <cell r="S338">
            <v>10</v>
          </cell>
          <cell r="T338">
            <v>10</v>
          </cell>
          <cell r="U338">
            <v>0</v>
          </cell>
          <cell r="V338">
            <v>0</v>
          </cell>
          <cell r="W338">
            <v>0</v>
          </cell>
          <cell r="X338">
            <v>0</v>
          </cell>
          <cell r="Y338">
            <v>64</v>
          </cell>
          <cell r="Z338">
            <v>64</v>
          </cell>
          <cell r="AA338">
            <v>0</v>
          </cell>
          <cell r="AB338">
            <v>10</v>
          </cell>
          <cell r="AC338">
            <v>10</v>
          </cell>
          <cell r="AD338">
            <v>0</v>
          </cell>
          <cell r="AE338">
            <v>74</v>
          </cell>
          <cell r="AF338">
            <v>74</v>
          </cell>
          <cell r="AG338">
            <v>24870</v>
          </cell>
          <cell r="AH338">
            <v>0</v>
          </cell>
          <cell r="AI338">
            <v>64</v>
          </cell>
          <cell r="AJ338">
            <v>0</v>
          </cell>
          <cell r="AK338">
            <v>0</v>
          </cell>
          <cell r="AL338">
            <v>64</v>
          </cell>
          <cell r="AM338">
            <v>0</v>
          </cell>
          <cell r="AN338">
            <v>0</v>
          </cell>
          <cell r="AO338">
            <v>0</v>
          </cell>
          <cell r="AP338">
            <v>10</v>
          </cell>
          <cell r="AQ338">
            <v>10</v>
          </cell>
          <cell r="AR338">
            <v>0</v>
          </cell>
          <cell r="AS338">
            <v>0</v>
          </cell>
          <cell r="AT338">
            <v>0</v>
          </cell>
          <cell r="AU338">
            <v>64</v>
          </cell>
          <cell r="AV338">
            <v>0</v>
          </cell>
          <cell r="AW338">
            <v>10</v>
          </cell>
          <cell r="AX338">
            <v>0</v>
          </cell>
          <cell r="AY338">
            <v>0</v>
          </cell>
          <cell r="AZ338">
            <v>0</v>
          </cell>
          <cell r="BA338">
            <v>0</v>
          </cell>
        </row>
        <row r="339">
          <cell r="A339">
            <v>82002</v>
          </cell>
          <cell r="B339" t="str">
            <v>THE ESTATES AT LINDEN LLC</v>
          </cell>
          <cell r="C339">
            <v>2021</v>
          </cell>
          <cell r="D339">
            <v>44105</v>
          </cell>
          <cell r="E339" t="str">
            <v>Beginning Beds</v>
          </cell>
          <cell r="F339">
            <v>0</v>
          </cell>
          <cell r="G339">
            <v>51</v>
          </cell>
          <cell r="H339">
            <v>51</v>
          </cell>
          <cell r="I339">
            <v>0</v>
          </cell>
          <cell r="J339">
            <v>20</v>
          </cell>
          <cell r="K339">
            <v>20</v>
          </cell>
          <cell r="L339">
            <v>0</v>
          </cell>
          <cell r="M339">
            <v>71</v>
          </cell>
          <cell r="N339">
            <v>71</v>
          </cell>
          <cell r="O339">
            <v>0</v>
          </cell>
          <cell r="P339">
            <v>0</v>
          </cell>
          <cell r="Q339">
            <v>0</v>
          </cell>
          <cell r="R339">
            <v>0</v>
          </cell>
          <cell r="S339">
            <v>0</v>
          </cell>
          <cell r="T339">
            <v>0</v>
          </cell>
          <cell r="U339">
            <v>0</v>
          </cell>
          <cell r="V339">
            <v>0</v>
          </cell>
          <cell r="W339">
            <v>0</v>
          </cell>
          <cell r="X339">
            <v>0</v>
          </cell>
          <cell r="Y339">
            <v>51</v>
          </cell>
          <cell r="Z339">
            <v>51</v>
          </cell>
          <cell r="AA339">
            <v>0</v>
          </cell>
          <cell r="AB339">
            <v>20</v>
          </cell>
          <cell r="AC339">
            <v>20</v>
          </cell>
          <cell r="AD339">
            <v>0</v>
          </cell>
          <cell r="AE339">
            <v>71</v>
          </cell>
          <cell r="AF339">
            <v>71</v>
          </cell>
          <cell r="AG339">
            <v>18615</v>
          </cell>
          <cell r="AH339">
            <v>0</v>
          </cell>
          <cell r="AI339">
            <v>51</v>
          </cell>
          <cell r="AJ339">
            <v>0</v>
          </cell>
          <cell r="AK339">
            <v>0</v>
          </cell>
          <cell r="AL339">
            <v>51</v>
          </cell>
          <cell r="AM339">
            <v>0</v>
          </cell>
          <cell r="AN339">
            <v>0</v>
          </cell>
          <cell r="AO339">
            <v>0</v>
          </cell>
          <cell r="AP339">
            <v>20</v>
          </cell>
          <cell r="AQ339">
            <v>20</v>
          </cell>
          <cell r="AR339">
            <v>0</v>
          </cell>
          <cell r="AS339">
            <v>0</v>
          </cell>
          <cell r="AT339">
            <v>0</v>
          </cell>
          <cell r="AU339">
            <v>51</v>
          </cell>
          <cell r="AV339">
            <v>0</v>
          </cell>
          <cell r="AW339">
            <v>20</v>
          </cell>
          <cell r="AX339">
            <v>0</v>
          </cell>
          <cell r="AY339">
            <v>0</v>
          </cell>
          <cell r="AZ339">
            <v>0</v>
          </cell>
          <cell r="BA339">
            <v>0</v>
          </cell>
        </row>
        <row r="340">
          <cell r="A340">
            <v>82003</v>
          </cell>
          <cell r="B340" t="str">
            <v>Good Sam Society Stillwater</v>
          </cell>
          <cell r="C340">
            <v>2021</v>
          </cell>
          <cell r="D340">
            <v>44105</v>
          </cell>
          <cell r="E340" t="str">
            <v>Beginning Beds</v>
          </cell>
          <cell r="F340">
            <v>0</v>
          </cell>
          <cell r="G340">
            <v>68</v>
          </cell>
          <cell r="H340">
            <v>68</v>
          </cell>
          <cell r="I340">
            <v>0</v>
          </cell>
          <cell r="J340">
            <v>3</v>
          </cell>
          <cell r="K340">
            <v>3</v>
          </cell>
          <cell r="L340">
            <v>0</v>
          </cell>
          <cell r="M340">
            <v>71</v>
          </cell>
          <cell r="N340">
            <v>71</v>
          </cell>
          <cell r="O340">
            <v>0</v>
          </cell>
          <cell r="P340">
            <v>0</v>
          </cell>
          <cell r="Q340">
            <v>0</v>
          </cell>
          <cell r="R340">
            <v>0</v>
          </cell>
          <cell r="S340">
            <v>-3</v>
          </cell>
          <cell r="T340">
            <v>-3</v>
          </cell>
          <cell r="U340">
            <v>0</v>
          </cell>
          <cell r="V340">
            <v>-3</v>
          </cell>
          <cell r="W340">
            <v>-3</v>
          </cell>
          <cell r="X340">
            <v>0</v>
          </cell>
          <cell r="Y340">
            <v>68</v>
          </cell>
          <cell r="Z340">
            <v>68</v>
          </cell>
          <cell r="AA340">
            <v>0</v>
          </cell>
          <cell r="AB340">
            <v>0</v>
          </cell>
          <cell r="AC340">
            <v>0</v>
          </cell>
          <cell r="AD340">
            <v>0</v>
          </cell>
          <cell r="AE340">
            <v>68</v>
          </cell>
          <cell r="AF340">
            <v>68</v>
          </cell>
          <cell r="AG340">
            <v>24820</v>
          </cell>
          <cell r="AH340">
            <v>0</v>
          </cell>
          <cell r="AI340">
            <v>68</v>
          </cell>
          <cell r="AJ340">
            <v>0</v>
          </cell>
          <cell r="AK340">
            <v>0</v>
          </cell>
          <cell r="AL340">
            <v>68</v>
          </cell>
          <cell r="AM340">
            <v>0</v>
          </cell>
          <cell r="AN340">
            <v>0</v>
          </cell>
          <cell r="AO340">
            <v>0</v>
          </cell>
          <cell r="AP340">
            <v>0</v>
          </cell>
          <cell r="AQ340">
            <v>0</v>
          </cell>
          <cell r="AR340">
            <v>0</v>
          </cell>
          <cell r="AS340">
            <v>0</v>
          </cell>
          <cell r="AT340">
            <v>0</v>
          </cell>
          <cell r="AU340">
            <v>68</v>
          </cell>
          <cell r="AV340">
            <v>0</v>
          </cell>
          <cell r="AW340">
            <v>0</v>
          </cell>
          <cell r="AX340">
            <v>0</v>
          </cell>
          <cell r="AY340">
            <v>0</v>
          </cell>
          <cell r="AZ340">
            <v>0</v>
          </cell>
          <cell r="BA340">
            <v>0</v>
          </cell>
        </row>
        <row r="341">
          <cell r="A341">
            <v>82005</v>
          </cell>
          <cell r="B341" t="str">
            <v>Birchwood Health Care Center</v>
          </cell>
          <cell r="C341">
            <v>2021</v>
          </cell>
          <cell r="D341">
            <v>44105</v>
          </cell>
          <cell r="E341" t="str">
            <v>Beginning Beds</v>
          </cell>
          <cell r="F341">
            <v>0</v>
          </cell>
          <cell r="G341">
            <v>100</v>
          </cell>
          <cell r="H341">
            <v>100</v>
          </cell>
          <cell r="I341">
            <v>0</v>
          </cell>
          <cell r="J341">
            <v>10</v>
          </cell>
          <cell r="K341">
            <v>10</v>
          </cell>
          <cell r="L341">
            <v>0</v>
          </cell>
          <cell r="M341">
            <v>110</v>
          </cell>
          <cell r="N341">
            <v>110</v>
          </cell>
          <cell r="O341">
            <v>0</v>
          </cell>
          <cell r="P341">
            <v>0</v>
          </cell>
          <cell r="Q341">
            <v>0</v>
          </cell>
          <cell r="R341">
            <v>0</v>
          </cell>
          <cell r="S341">
            <v>0</v>
          </cell>
          <cell r="T341">
            <v>0</v>
          </cell>
          <cell r="U341">
            <v>0</v>
          </cell>
          <cell r="V341">
            <v>0</v>
          </cell>
          <cell r="W341">
            <v>0</v>
          </cell>
          <cell r="X341">
            <v>0</v>
          </cell>
          <cell r="Y341">
            <v>100</v>
          </cell>
          <cell r="Z341">
            <v>100</v>
          </cell>
          <cell r="AA341">
            <v>0</v>
          </cell>
          <cell r="AB341">
            <v>10</v>
          </cell>
          <cell r="AC341">
            <v>10</v>
          </cell>
          <cell r="AD341">
            <v>0</v>
          </cell>
          <cell r="AE341">
            <v>110</v>
          </cell>
          <cell r="AF341">
            <v>110</v>
          </cell>
          <cell r="AG341">
            <v>36500</v>
          </cell>
          <cell r="AH341">
            <v>0</v>
          </cell>
          <cell r="AI341">
            <v>100</v>
          </cell>
          <cell r="AJ341">
            <v>0</v>
          </cell>
          <cell r="AK341">
            <v>0</v>
          </cell>
          <cell r="AL341">
            <v>100</v>
          </cell>
          <cell r="AM341">
            <v>0</v>
          </cell>
          <cell r="AN341">
            <v>0</v>
          </cell>
          <cell r="AO341">
            <v>0</v>
          </cell>
          <cell r="AP341">
            <v>10</v>
          </cell>
          <cell r="AQ341">
            <v>10</v>
          </cell>
          <cell r="AR341">
            <v>0</v>
          </cell>
          <cell r="AS341">
            <v>0</v>
          </cell>
          <cell r="AT341">
            <v>0</v>
          </cell>
          <cell r="AU341">
            <v>100</v>
          </cell>
          <cell r="AV341">
            <v>0</v>
          </cell>
          <cell r="AW341">
            <v>10</v>
          </cell>
          <cell r="AX341">
            <v>0</v>
          </cell>
          <cell r="AY341">
            <v>0</v>
          </cell>
          <cell r="AZ341">
            <v>0</v>
          </cell>
          <cell r="BA341">
            <v>0</v>
          </cell>
        </row>
        <row r="342">
          <cell r="A342">
            <v>82006</v>
          </cell>
          <cell r="B342" t="str">
            <v>Woodbury Health Care Center</v>
          </cell>
          <cell r="C342">
            <v>2021</v>
          </cell>
          <cell r="D342">
            <v>44105</v>
          </cell>
          <cell r="E342" t="str">
            <v>Beginning Beds</v>
          </cell>
          <cell r="F342">
            <v>0</v>
          </cell>
          <cell r="G342">
            <v>155</v>
          </cell>
          <cell r="H342">
            <v>155</v>
          </cell>
          <cell r="I342">
            <v>0</v>
          </cell>
          <cell r="J342">
            <v>10</v>
          </cell>
          <cell r="K342">
            <v>10</v>
          </cell>
          <cell r="L342">
            <v>0</v>
          </cell>
          <cell r="M342">
            <v>165</v>
          </cell>
          <cell r="N342">
            <v>165</v>
          </cell>
          <cell r="O342">
            <v>0</v>
          </cell>
          <cell r="P342">
            <v>0</v>
          </cell>
          <cell r="Q342">
            <v>0</v>
          </cell>
          <cell r="R342">
            <v>0</v>
          </cell>
          <cell r="S342">
            <v>0</v>
          </cell>
          <cell r="T342">
            <v>0</v>
          </cell>
          <cell r="U342">
            <v>0</v>
          </cell>
          <cell r="V342">
            <v>0</v>
          </cell>
          <cell r="W342">
            <v>0</v>
          </cell>
          <cell r="X342">
            <v>0</v>
          </cell>
          <cell r="Y342">
            <v>155</v>
          </cell>
          <cell r="Z342">
            <v>155</v>
          </cell>
          <cell r="AA342">
            <v>0</v>
          </cell>
          <cell r="AB342">
            <v>10</v>
          </cell>
          <cell r="AC342">
            <v>10</v>
          </cell>
          <cell r="AD342">
            <v>0</v>
          </cell>
          <cell r="AE342">
            <v>165</v>
          </cell>
          <cell r="AF342">
            <v>165</v>
          </cell>
          <cell r="AG342">
            <v>56575</v>
          </cell>
          <cell r="AH342">
            <v>0</v>
          </cell>
          <cell r="AI342">
            <v>155</v>
          </cell>
          <cell r="AJ342">
            <v>0</v>
          </cell>
          <cell r="AK342">
            <v>0</v>
          </cell>
          <cell r="AL342">
            <v>155</v>
          </cell>
          <cell r="AM342">
            <v>0</v>
          </cell>
          <cell r="AN342">
            <v>0</v>
          </cell>
          <cell r="AO342">
            <v>0</v>
          </cell>
          <cell r="AP342">
            <v>10</v>
          </cell>
          <cell r="AQ342">
            <v>10</v>
          </cell>
          <cell r="AR342">
            <v>0</v>
          </cell>
          <cell r="AS342">
            <v>0</v>
          </cell>
          <cell r="AT342">
            <v>0</v>
          </cell>
          <cell r="AU342">
            <v>155</v>
          </cell>
          <cell r="AV342">
            <v>0</v>
          </cell>
          <cell r="AW342">
            <v>10</v>
          </cell>
          <cell r="AX342">
            <v>0</v>
          </cell>
          <cell r="AY342">
            <v>0</v>
          </cell>
          <cell r="AZ342">
            <v>0</v>
          </cell>
          <cell r="BA342">
            <v>0</v>
          </cell>
        </row>
        <row r="343">
          <cell r="A343">
            <v>82007</v>
          </cell>
          <cell r="B343" t="str">
            <v>GABLES OF BOUTWELLS LANDING</v>
          </cell>
          <cell r="C343">
            <v>2021</v>
          </cell>
          <cell r="D343">
            <v>44105</v>
          </cell>
          <cell r="E343" t="str">
            <v>Beginning Beds</v>
          </cell>
          <cell r="F343">
            <v>0</v>
          </cell>
          <cell r="G343">
            <v>108</v>
          </cell>
          <cell r="H343">
            <v>108</v>
          </cell>
          <cell r="I343">
            <v>0</v>
          </cell>
          <cell r="J343">
            <v>0</v>
          </cell>
          <cell r="K343">
            <v>0</v>
          </cell>
          <cell r="L343">
            <v>0</v>
          </cell>
          <cell r="M343">
            <v>108</v>
          </cell>
          <cell r="N343">
            <v>108</v>
          </cell>
          <cell r="O343">
            <v>0</v>
          </cell>
          <cell r="P343">
            <v>0</v>
          </cell>
          <cell r="Q343">
            <v>0</v>
          </cell>
          <cell r="R343">
            <v>0</v>
          </cell>
          <cell r="S343">
            <v>0</v>
          </cell>
          <cell r="T343">
            <v>0</v>
          </cell>
          <cell r="U343">
            <v>0</v>
          </cell>
          <cell r="V343">
            <v>0</v>
          </cell>
          <cell r="W343">
            <v>0</v>
          </cell>
          <cell r="X343">
            <v>0</v>
          </cell>
          <cell r="Y343">
            <v>108</v>
          </cell>
          <cell r="Z343">
            <v>108</v>
          </cell>
          <cell r="AA343">
            <v>0</v>
          </cell>
          <cell r="AB343">
            <v>0</v>
          </cell>
          <cell r="AC343">
            <v>0</v>
          </cell>
          <cell r="AD343">
            <v>0</v>
          </cell>
          <cell r="AE343">
            <v>108</v>
          </cell>
          <cell r="AF343">
            <v>108</v>
          </cell>
          <cell r="AG343">
            <v>39420</v>
          </cell>
          <cell r="AH343">
            <v>0</v>
          </cell>
          <cell r="AI343">
            <v>108</v>
          </cell>
          <cell r="AJ343">
            <v>0</v>
          </cell>
          <cell r="AK343">
            <v>0</v>
          </cell>
          <cell r="AL343">
            <v>108</v>
          </cell>
          <cell r="AM343">
            <v>0</v>
          </cell>
          <cell r="AN343">
            <v>0</v>
          </cell>
          <cell r="AO343">
            <v>0</v>
          </cell>
          <cell r="AP343">
            <v>0</v>
          </cell>
          <cell r="AQ343">
            <v>0</v>
          </cell>
          <cell r="AR343">
            <v>0</v>
          </cell>
          <cell r="AS343">
            <v>0</v>
          </cell>
          <cell r="AT343">
            <v>0</v>
          </cell>
          <cell r="AU343">
            <v>108</v>
          </cell>
          <cell r="AV343">
            <v>0</v>
          </cell>
          <cell r="AW343">
            <v>0</v>
          </cell>
          <cell r="AX343">
            <v>0</v>
          </cell>
          <cell r="AY343">
            <v>0</v>
          </cell>
          <cell r="AZ343">
            <v>0</v>
          </cell>
          <cell r="BA343">
            <v>0</v>
          </cell>
        </row>
        <row r="344">
          <cell r="A344">
            <v>82008</v>
          </cell>
          <cell r="B344" t="str">
            <v>ST THERESE OF WOODBURY LLC</v>
          </cell>
          <cell r="C344">
            <v>2021</v>
          </cell>
          <cell r="D344">
            <v>44105</v>
          </cell>
          <cell r="E344" t="str">
            <v>Beginning Beds</v>
          </cell>
          <cell r="F344">
            <v>0</v>
          </cell>
          <cell r="G344">
            <v>56</v>
          </cell>
          <cell r="H344">
            <v>56</v>
          </cell>
          <cell r="I344">
            <v>0</v>
          </cell>
          <cell r="J344">
            <v>0</v>
          </cell>
          <cell r="K344">
            <v>0</v>
          </cell>
          <cell r="L344">
            <v>0</v>
          </cell>
          <cell r="M344">
            <v>56</v>
          </cell>
          <cell r="N344">
            <v>56</v>
          </cell>
          <cell r="O344">
            <v>0</v>
          </cell>
          <cell r="P344">
            <v>0</v>
          </cell>
          <cell r="Q344">
            <v>0</v>
          </cell>
          <cell r="R344">
            <v>0</v>
          </cell>
          <cell r="S344">
            <v>0</v>
          </cell>
          <cell r="T344">
            <v>0</v>
          </cell>
          <cell r="U344">
            <v>0</v>
          </cell>
          <cell r="V344">
            <v>0</v>
          </cell>
          <cell r="W344">
            <v>0</v>
          </cell>
          <cell r="X344">
            <v>0</v>
          </cell>
          <cell r="Y344">
            <v>56</v>
          </cell>
          <cell r="Z344">
            <v>56</v>
          </cell>
          <cell r="AA344">
            <v>0</v>
          </cell>
          <cell r="AB344">
            <v>0</v>
          </cell>
          <cell r="AC344">
            <v>0</v>
          </cell>
          <cell r="AD344">
            <v>0</v>
          </cell>
          <cell r="AE344">
            <v>56</v>
          </cell>
          <cell r="AF344">
            <v>56</v>
          </cell>
          <cell r="AG344">
            <v>20440</v>
          </cell>
          <cell r="AH344">
            <v>0</v>
          </cell>
          <cell r="AI344">
            <v>56</v>
          </cell>
          <cell r="AJ344">
            <v>0</v>
          </cell>
          <cell r="AK344">
            <v>0</v>
          </cell>
          <cell r="AL344">
            <v>56</v>
          </cell>
          <cell r="AM344">
            <v>0</v>
          </cell>
          <cell r="AN344">
            <v>0</v>
          </cell>
          <cell r="AO344">
            <v>0</v>
          </cell>
          <cell r="AP344">
            <v>0</v>
          </cell>
          <cell r="AQ344">
            <v>0</v>
          </cell>
          <cell r="AR344">
            <v>0</v>
          </cell>
          <cell r="AS344">
            <v>0</v>
          </cell>
          <cell r="AT344">
            <v>0</v>
          </cell>
          <cell r="AU344">
            <v>56</v>
          </cell>
          <cell r="AV344">
            <v>0</v>
          </cell>
          <cell r="AW344">
            <v>0</v>
          </cell>
          <cell r="AX344">
            <v>0</v>
          </cell>
          <cell r="AY344">
            <v>0</v>
          </cell>
          <cell r="AZ344">
            <v>0</v>
          </cell>
          <cell r="BA344">
            <v>0</v>
          </cell>
        </row>
        <row r="345">
          <cell r="A345">
            <v>82009</v>
          </cell>
          <cell r="B345" t="str">
            <v>Norris Square</v>
          </cell>
          <cell r="C345">
            <v>2021</v>
          </cell>
          <cell r="D345">
            <v>44105</v>
          </cell>
          <cell r="E345" t="str">
            <v>Beginning Beds</v>
          </cell>
          <cell r="F345">
            <v>0</v>
          </cell>
          <cell r="G345">
            <v>78</v>
          </cell>
          <cell r="H345">
            <v>78</v>
          </cell>
          <cell r="I345">
            <v>0</v>
          </cell>
          <cell r="J345">
            <v>0</v>
          </cell>
          <cell r="K345">
            <v>0</v>
          </cell>
          <cell r="L345">
            <v>0</v>
          </cell>
          <cell r="M345">
            <v>78</v>
          </cell>
          <cell r="N345">
            <v>78</v>
          </cell>
          <cell r="O345">
            <v>0</v>
          </cell>
          <cell r="P345">
            <v>0</v>
          </cell>
          <cell r="Q345">
            <v>0</v>
          </cell>
          <cell r="R345">
            <v>0</v>
          </cell>
          <cell r="S345">
            <v>0</v>
          </cell>
          <cell r="T345">
            <v>0</v>
          </cell>
          <cell r="U345">
            <v>0</v>
          </cell>
          <cell r="V345">
            <v>0</v>
          </cell>
          <cell r="W345">
            <v>0</v>
          </cell>
          <cell r="X345">
            <v>0</v>
          </cell>
          <cell r="Y345">
            <v>78</v>
          </cell>
          <cell r="Z345">
            <v>78</v>
          </cell>
          <cell r="AA345">
            <v>0</v>
          </cell>
          <cell r="AB345">
            <v>0</v>
          </cell>
          <cell r="AC345">
            <v>0</v>
          </cell>
          <cell r="AD345">
            <v>0</v>
          </cell>
          <cell r="AE345">
            <v>78</v>
          </cell>
          <cell r="AF345">
            <v>78</v>
          </cell>
          <cell r="AG345">
            <v>28470</v>
          </cell>
          <cell r="AH345">
            <v>0</v>
          </cell>
          <cell r="AI345">
            <v>78</v>
          </cell>
          <cell r="AJ345">
            <v>0</v>
          </cell>
          <cell r="AK345">
            <v>0</v>
          </cell>
          <cell r="AL345">
            <v>78</v>
          </cell>
          <cell r="AM345">
            <v>0</v>
          </cell>
          <cell r="AN345">
            <v>0</v>
          </cell>
          <cell r="AO345">
            <v>0</v>
          </cell>
          <cell r="AP345">
            <v>0</v>
          </cell>
          <cell r="AQ345">
            <v>0</v>
          </cell>
          <cell r="AR345">
            <v>0</v>
          </cell>
          <cell r="AS345">
            <v>0</v>
          </cell>
          <cell r="AT345">
            <v>0</v>
          </cell>
          <cell r="AU345">
            <v>78</v>
          </cell>
          <cell r="AV345">
            <v>0</v>
          </cell>
          <cell r="AW345">
            <v>0</v>
          </cell>
          <cell r="AX345">
            <v>0</v>
          </cell>
          <cell r="AY345">
            <v>0</v>
          </cell>
          <cell r="AZ345">
            <v>0</v>
          </cell>
          <cell r="BA345">
            <v>0</v>
          </cell>
        </row>
        <row r="346">
          <cell r="A346">
            <v>83001</v>
          </cell>
          <cell r="B346" t="str">
            <v>Good Sam Society St James</v>
          </cell>
          <cell r="C346">
            <v>2021</v>
          </cell>
          <cell r="D346">
            <v>44105</v>
          </cell>
          <cell r="E346" t="str">
            <v>Beginning Beds</v>
          </cell>
          <cell r="F346">
            <v>0</v>
          </cell>
          <cell r="G346">
            <v>51</v>
          </cell>
          <cell r="H346">
            <v>51</v>
          </cell>
          <cell r="I346">
            <v>0</v>
          </cell>
          <cell r="J346">
            <v>4</v>
          </cell>
          <cell r="K346">
            <v>4</v>
          </cell>
          <cell r="L346">
            <v>0</v>
          </cell>
          <cell r="M346">
            <v>55</v>
          </cell>
          <cell r="N346">
            <v>55</v>
          </cell>
          <cell r="O346">
            <v>0</v>
          </cell>
          <cell r="P346">
            <v>0</v>
          </cell>
          <cell r="Q346">
            <v>0</v>
          </cell>
          <cell r="R346">
            <v>0</v>
          </cell>
          <cell r="S346">
            <v>-4</v>
          </cell>
          <cell r="T346">
            <v>-4</v>
          </cell>
          <cell r="U346">
            <v>0</v>
          </cell>
          <cell r="V346">
            <v>-4</v>
          </cell>
          <cell r="W346">
            <v>-4</v>
          </cell>
          <cell r="X346">
            <v>0</v>
          </cell>
          <cell r="Y346">
            <v>51</v>
          </cell>
          <cell r="Z346">
            <v>51</v>
          </cell>
          <cell r="AA346">
            <v>0</v>
          </cell>
          <cell r="AB346">
            <v>0</v>
          </cell>
          <cell r="AC346">
            <v>0</v>
          </cell>
          <cell r="AD346">
            <v>0</v>
          </cell>
          <cell r="AE346">
            <v>51</v>
          </cell>
          <cell r="AF346">
            <v>51</v>
          </cell>
          <cell r="AG346">
            <v>18615</v>
          </cell>
          <cell r="AH346">
            <v>0</v>
          </cell>
          <cell r="AI346">
            <v>51</v>
          </cell>
          <cell r="AJ346">
            <v>0</v>
          </cell>
          <cell r="AK346">
            <v>0</v>
          </cell>
          <cell r="AL346">
            <v>51</v>
          </cell>
          <cell r="AM346">
            <v>0</v>
          </cell>
          <cell r="AN346">
            <v>0</v>
          </cell>
          <cell r="AO346">
            <v>0</v>
          </cell>
          <cell r="AP346">
            <v>0</v>
          </cell>
          <cell r="AQ346">
            <v>0</v>
          </cell>
          <cell r="AR346">
            <v>0</v>
          </cell>
          <cell r="AS346">
            <v>0</v>
          </cell>
          <cell r="AT346">
            <v>0</v>
          </cell>
          <cell r="AU346">
            <v>51</v>
          </cell>
          <cell r="AV346">
            <v>0</v>
          </cell>
          <cell r="AW346">
            <v>0</v>
          </cell>
          <cell r="AX346">
            <v>0</v>
          </cell>
          <cell r="AY346">
            <v>0</v>
          </cell>
          <cell r="AZ346">
            <v>0</v>
          </cell>
          <cell r="BA346">
            <v>0</v>
          </cell>
        </row>
        <row r="347">
          <cell r="A347">
            <v>83002</v>
          </cell>
          <cell r="B347" t="str">
            <v>Living Meadows at Luther</v>
          </cell>
          <cell r="C347">
            <v>2021</v>
          </cell>
          <cell r="D347">
            <v>44105</v>
          </cell>
          <cell r="E347" t="str">
            <v>Beginning Beds</v>
          </cell>
          <cell r="F347">
            <v>0</v>
          </cell>
          <cell r="G347">
            <v>51</v>
          </cell>
          <cell r="H347">
            <v>51</v>
          </cell>
          <cell r="I347">
            <v>0</v>
          </cell>
          <cell r="J347">
            <v>20</v>
          </cell>
          <cell r="K347">
            <v>20</v>
          </cell>
          <cell r="L347">
            <v>0</v>
          </cell>
          <cell r="M347">
            <v>71</v>
          </cell>
          <cell r="N347">
            <v>71</v>
          </cell>
          <cell r="O347">
            <v>0</v>
          </cell>
          <cell r="P347">
            <v>0</v>
          </cell>
          <cell r="Q347">
            <v>0</v>
          </cell>
          <cell r="R347">
            <v>0</v>
          </cell>
          <cell r="S347">
            <v>0</v>
          </cell>
          <cell r="T347">
            <v>0</v>
          </cell>
          <cell r="U347">
            <v>0</v>
          </cell>
          <cell r="V347">
            <v>0</v>
          </cell>
          <cell r="W347">
            <v>0</v>
          </cell>
          <cell r="X347">
            <v>0</v>
          </cell>
          <cell r="Y347">
            <v>51</v>
          </cell>
          <cell r="Z347">
            <v>51</v>
          </cell>
          <cell r="AA347">
            <v>0</v>
          </cell>
          <cell r="AB347">
            <v>20</v>
          </cell>
          <cell r="AC347">
            <v>20</v>
          </cell>
          <cell r="AD347">
            <v>0</v>
          </cell>
          <cell r="AE347">
            <v>71</v>
          </cell>
          <cell r="AF347">
            <v>71</v>
          </cell>
          <cell r="AG347">
            <v>18615</v>
          </cell>
          <cell r="AH347">
            <v>0</v>
          </cell>
          <cell r="AI347">
            <v>51</v>
          </cell>
          <cell r="AJ347">
            <v>0</v>
          </cell>
          <cell r="AK347">
            <v>0</v>
          </cell>
          <cell r="AL347">
            <v>51</v>
          </cell>
          <cell r="AM347">
            <v>0</v>
          </cell>
          <cell r="AN347">
            <v>0</v>
          </cell>
          <cell r="AO347">
            <v>0</v>
          </cell>
          <cell r="AP347">
            <v>20</v>
          </cell>
          <cell r="AQ347">
            <v>20</v>
          </cell>
          <cell r="AR347">
            <v>0</v>
          </cell>
          <cell r="AS347">
            <v>0</v>
          </cell>
          <cell r="AT347">
            <v>0</v>
          </cell>
          <cell r="AU347">
            <v>51</v>
          </cell>
          <cell r="AV347">
            <v>0</v>
          </cell>
          <cell r="AW347">
            <v>20</v>
          </cell>
          <cell r="AX347">
            <v>0</v>
          </cell>
          <cell r="AY347">
            <v>0</v>
          </cell>
          <cell r="AZ347">
            <v>0</v>
          </cell>
          <cell r="BA347">
            <v>0</v>
          </cell>
        </row>
        <row r="348">
          <cell r="A348">
            <v>84001</v>
          </cell>
          <cell r="B348" t="str">
            <v>St Francis Home</v>
          </cell>
          <cell r="C348">
            <v>2021</v>
          </cell>
          <cell r="D348">
            <v>44105</v>
          </cell>
          <cell r="E348" t="str">
            <v>Beginning Beds</v>
          </cell>
          <cell r="F348">
            <v>0</v>
          </cell>
          <cell r="G348">
            <v>80</v>
          </cell>
          <cell r="H348">
            <v>80</v>
          </cell>
          <cell r="I348">
            <v>0</v>
          </cell>
          <cell r="J348">
            <v>40</v>
          </cell>
          <cell r="K348">
            <v>40</v>
          </cell>
          <cell r="L348">
            <v>0</v>
          </cell>
          <cell r="M348">
            <v>120</v>
          </cell>
          <cell r="N348">
            <v>120</v>
          </cell>
          <cell r="O348">
            <v>0</v>
          </cell>
          <cell r="P348">
            <v>0</v>
          </cell>
          <cell r="Q348">
            <v>0</v>
          </cell>
          <cell r="R348">
            <v>0</v>
          </cell>
          <cell r="S348">
            <v>0</v>
          </cell>
          <cell r="T348">
            <v>0</v>
          </cell>
          <cell r="U348">
            <v>0</v>
          </cell>
          <cell r="V348">
            <v>0</v>
          </cell>
          <cell r="W348">
            <v>0</v>
          </cell>
          <cell r="X348">
            <v>0</v>
          </cell>
          <cell r="Y348">
            <v>80</v>
          </cell>
          <cell r="Z348">
            <v>80</v>
          </cell>
          <cell r="AA348">
            <v>0</v>
          </cell>
          <cell r="AB348">
            <v>40</v>
          </cell>
          <cell r="AC348">
            <v>40</v>
          </cell>
          <cell r="AD348">
            <v>0</v>
          </cell>
          <cell r="AE348">
            <v>120</v>
          </cell>
          <cell r="AF348">
            <v>120</v>
          </cell>
          <cell r="AG348">
            <v>29200</v>
          </cell>
          <cell r="AH348">
            <v>0</v>
          </cell>
          <cell r="AI348">
            <v>80</v>
          </cell>
          <cell r="AJ348">
            <v>0</v>
          </cell>
          <cell r="AK348">
            <v>0</v>
          </cell>
          <cell r="AL348">
            <v>80</v>
          </cell>
          <cell r="AM348">
            <v>0</v>
          </cell>
          <cell r="AN348">
            <v>0</v>
          </cell>
          <cell r="AO348">
            <v>0</v>
          </cell>
          <cell r="AP348">
            <v>40</v>
          </cell>
          <cell r="AQ348">
            <v>40</v>
          </cell>
          <cell r="AR348">
            <v>0</v>
          </cell>
          <cell r="AS348">
            <v>0</v>
          </cell>
          <cell r="AT348">
            <v>0</v>
          </cell>
          <cell r="AU348">
            <v>80</v>
          </cell>
          <cell r="AV348">
            <v>0</v>
          </cell>
          <cell r="AW348">
            <v>40</v>
          </cell>
          <cell r="AX348">
            <v>0</v>
          </cell>
          <cell r="AY348">
            <v>0</v>
          </cell>
          <cell r="AZ348">
            <v>0</v>
          </cell>
          <cell r="BA348">
            <v>0</v>
          </cell>
        </row>
        <row r="349">
          <cell r="A349">
            <v>85001</v>
          </cell>
          <cell r="B349" t="str">
            <v>Sauer Health Care</v>
          </cell>
          <cell r="C349">
            <v>2021</v>
          </cell>
          <cell r="D349">
            <v>44105</v>
          </cell>
          <cell r="E349" t="str">
            <v>Beginning Beds</v>
          </cell>
          <cell r="F349">
            <v>0</v>
          </cell>
          <cell r="G349">
            <v>71</v>
          </cell>
          <cell r="H349">
            <v>71</v>
          </cell>
          <cell r="I349">
            <v>0</v>
          </cell>
          <cell r="J349">
            <v>0</v>
          </cell>
          <cell r="K349">
            <v>0</v>
          </cell>
          <cell r="L349">
            <v>0</v>
          </cell>
          <cell r="M349">
            <v>71</v>
          </cell>
          <cell r="N349">
            <v>71</v>
          </cell>
          <cell r="O349">
            <v>0</v>
          </cell>
          <cell r="P349">
            <v>0</v>
          </cell>
          <cell r="Q349">
            <v>0</v>
          </cell>
          <cell r="R349">
            <v>0</v>
          </cell>
          <cell r="S349">
            <v>0</v>
          </cell>
          <cell r="T349">
            <v>0</v>
          </cell>
          <cell r="U349">
            <v>0</v>
          </cell>
          <cell r="V349">
            <v>0</v>
          </cell>
          <cell r="W349">
            <v>0</v>
          </cell>
          <cell r="X349">
            <v>0</v>
          </cell>
          <cell r="Y349">
            <v>71</v>
          </cell>
          <cell r="Z349">
            <v>71</v>
          </cell>
          <cell r="AA349">
            <v>0</v>
          </cell>
          <cell r="AB349">
            <v>0</v>
          </cell>
          <cell r="AC349">
            <v>0</v>
          </cell>
          <cell r="AD349">
            <v>0</v>
          </cell>
          <cell r="AE349">
            <v>71</v>
          </cell>
          <cell r="AF349">
            <v>71</v>
          </cell>
          <cell r="AG349">
            <v>25915</v>
          </cell>
          <cell r="AH349">
            <v>0</v>
          </cell>
          <cell r="AI349">
            <v>71</v>
          </cell>
          <cell r="AJ349">
            <v>0</v>
          </cell>
          <cell r="AK349">
            <v>0</v>
          </cell>
          <cell r="AL349">
            <v>71</v>
          </cell>
          <cell r="AM349">
            <v>0</v>
          </cell>
          <cell r="AN349">
            <v>0</v>
          </cell>
          <cell r="AO349">
            <v>0</v>
          </cell>
          <cell r="AP349">
            <v>0</v>
          </cell>
          <cell r="AQ349">
            <v>0</v>
          </cell>
          <cell r="AR349">
            <v>0</v>
          </cell>
          <cell r="AS349">
            <v>0</v>
          </cell>
          <cell r="AT349">
            <v>0</v>
          </cell>
          <cell r="AU349">
            <v>71</v>
          </cell>
          <cell r="AV349">
            <v>0</v>
          </cell>
          <cell r="AW349">
            <v>0</v>
          </cell>
          <cell r="AX349">
            <v>0</v>
          </cell>
          <cell r="AY349">
            <v>0</v>
          </cell>
          <cell r="AZ349">
            <v>0</v>
          </cell>
          <cell r="BA349">
            <v>0</v>
          </cell>
        </row>
        <row r="350">
          <cell r="A350">
            <v>85003</v>
          </cell>
          <cell r="B350" t="str">
            <v>Lake Winona Manor</v>
          </cell>
          <cell r="C350">
            <v>2021</v>
          </cell>
          <cell r="D350">
            <v>44105</v>
          </cell>
          <cell r="E350" t="str">
            <v>Beginning Beds</v>
          </cell>
          <cell r="F350">
            <v>0</v>
          </cell>
          <cell r="G350">
            <v>110</v>
          </cell>
          <cell r="H350">
            <v>110</v>
          </cell>
          <cell r="I350">
            <v>0</v>
          </cell>
          <cell r="J350">
            <v>0</v>
          </cell>
          <cell r="K350">
            <v>0</v>
          </cell>
          <cell r="L350">
            <v>0</v>
          </cell>
          <cell r="M350">
            <v>110</v>
          </cell>
          <cell r="N350">
            <v>110</v>
          </cell>
          <cell r="O350">
            <v>0</v>
          </cell>
          <cell r="P350">
            <v>0</v>
          </cell>
          <cell r="Q350">
            <v>0</v>
          </cell>
          <cell r="R350">
            <v>0</v>
          </cell>
          <cell r="S350">
            <v>0</v>
          </cell>
          <cell r="T350">
            <v>0</v>
          </cell>
          <cell r="U350">
            <v>0</v>
          </cell>
          <cell r="V350">
            <v>0</v>
          </cell>
          <cell r="W350">
            <v>0</v>
          </cell>
          <cell r="X350">
            <v>0</v>
          </cell>
          <cell r="Y350">
            <v>110</v>
          </cell>
          <cell r="Z350">
            <v>110</v>
          </cell>
          <cell r="AA350">
            <v>0</v>
          </cell>
          <cell r="AB350">
            <v>0</v>
          </cell>
          <cell r="AC350">
            <v>0</v>
          </cell>
          <cell r="AD350">
            <v>0</v>
          </cell>
          <cell r="AE350">
            <v>110</v>
          </cell>
          <cell r="AF350">
            <v>110</v>
          </cell>
          <cell r="AG350">
            <v>40150</v>
          </cell>
          <cell r="AH350">
            <v>0</v>
          </cell>
          <cell r="AI350">
            <v>110</v>
          </cell>
          <cell r="AJ350">
            <v>0</v>
          </cell>
          <cell r="AK350">
            <v>0</v>
          </cell>
          <cell r="AL350">
            <v>110</v>
          </cell>
          <cell r="AM350">
            <v>0</v>
          </cell>
          <cell r="AN350">
            <v>0</v>
          </cell>
          <cell r="AO350">
            <v>0</v>
          </cell>
          <cell r="AP350">
            <v>0</v>
          </cell>
          <cell r="AQ350">
            <v>0</v>
          </cell>
          <cell r="AR350">
            <v>0</v>
          </cell>
          <cell r="AS350">
            <v>0</v>
          </cell>
          <cell r="AT350">
            <v>0</v>
          </cell>
          <cell r="AU350">
            <v>110</v>
          </cell>
          <cell r="AV350">
            <v>0</v>
          </cell>
          <cell r="AW350">
            <v>0</v>
          </cell>
          <cell r="AX350">
            <v>0</v>
          </cell>
          <cell r="AY350">
            <v>0</v>
          </cell>
          <cell r="AZ350">
            <v>0</v>
          </cell>
          <cell r="BA350">
            <v>0</v>
          </cell>
        </row>
        <row r="351">
          <cell r="A351">
            <v>85005</v>
          </cell>
          <cell r="B351" t="str">
            <v>Saint Anne Extended Healthcare</v>
          </cell>
          <cell r="C351">
            <v>2021</v>
          </cell>
          <cell r="D351">
            <v>44105</v>
          </cell>
          <cell r="E351" t="str">
            <v>Beginning Beds</v>
          </cell>
          <cell r="F351">
            <v>0</v>
          </cell>
          <cell r="G351">
            <v>109</v>
          </cell>
          <cell r="H351">
            <v>109</v>
          </cell>
          <cell r="I351">
            <v>0</v>
          </cell>
          <cell r="J351">
            <v>0</v>
          </cell>
          <cell r="K351">
            <v>0</v>
          </cell>
          <cell r="L351">
            <v>0</v>
          </cell>
          <cell r="M351">
            <v>109</v>
          </cell>
          <cell r="N351">
            <v>109</v>
          </cell>
          <cell r="O351">
            <v>0</v>
          </cell>
          <cell r="P351">
            <v>0</v>
          </cell>
          <cell r="Q351">
            <v>0</v>
          </cell>
          <cell r="R351">
            <v>0</v>
          </cell>
          <cell r="S351">
            <v>0</v>
          </cell>
          <cell r="T351">
            <v>0</v>
          </cell>
          <cell r="U351">
            <v>0</v>
          </cell>
          <cell r="V351">
            <v>0</v>
          </cell>
          <cell r="W351">
            <v>0</v>
          </cell>
          <cell r="X351">
            <v>0</v>
          </cell>
          <cell r="Y351">
            <v>109</v>
          </cell>
          <cell r="Z351">
            <v>109</v>
          </cell>
          <cell r="AA351">
            <v>0</v>
          </cell>
          <cell r="AB351">
            <v>0</v>
          </cell>
          <cell r="AC351">
            <v>0</v>
          </cell>
          <cell r="AD351">
            <v>0</v>
          </cell>
          <cell r="AE351">
            <v>109</v>
          </cell>
          <cell r="AF351">
            <v>109</v>
          </cell>
          <cell r="AG351">
            <v>39785</v>
          </cell>
          <cell r="AH351">
            <v>0</v>
          </cell>
          <cell r="AI351">
            <v>109</v>
          </cell>
          <cell r="AJ351">
            <v>0</v>
          </cell>
          <cell r="AK351">
            <v>0</v>
          </cell>
          <cell r="AL351">
            <v>109</v>
          </cell>
          <cell r="AM351">
            <v>0</v>
          </cell>
          <cell r="AN351">
            <v>0</v>
          </cell>
          <cell r="AO351">
            <v>0</v>
          </cell>
          <cell r="AP351">
            <v>0</v>
          </cell>
          <cell r="AQ351">
            <v>0</v>
          </cell>
          <cell r="AR351">
            <v>0</v>
          </cell>
          <cell r="AS351">
            <v>0</v>
          </cell>
          <cell r="AT351">
            <v>0</v>
          </cell>
          <cell r="AU351">
            <v>109</v>
          </cell>
          <cell r="AV351">
            <v>0</v>
          </cell>
          <cell r="AW351">
            <v>0</v>
          </cell>
          <cell r="AX351">
            <v>0</v>
          </cell>
          <cell r="AY351">
            <v>0</v>
          </cell>
          <cell r="AZ351">
            <v>0</v>
          </cell>
          <cell r="BA351">
            <v>0</v>
          </cell>
        </row>
        <row r="352">
          <cell r="A352">
            <v>85006</v>
          </cell>
          <cell r="B352" t="str">
            <v>Whitewater Health Services</v>
          </cell>
          <cell r="C352">
            <v>2021</v>
          </cell>
          <cell r="D352">
            <v>44105</v>
          </cell>
          <cell r="E352" t="str">
            <v>Beginning Beds</v>
          </cell>
          <cell r="F352">
            <v>0</v>
          </cell>
          <cell r="G352">
            <v>45</v>
          </cell>
          <cell r="H352">
            <v>45</v>
          </cell>
          <cell r="I352">
            <v>0</v>
          </cell>
          <cell r="J352">
            <v>10</v>
          </cell>
          <cell r="K352">
            <v>10</v>
          </cell>
          <cell r="L352">
            <v>0</v>
          </cell>
          <cell r="M352">
            <v>55</v>
          </cell>
          <cell r="N352">
            <v>55</v>
          </cell>
          <cell r="O352">
            <v>0</v>
          </cell>
          <cell r="P352">
            <v>0</v>
          </cell>
          <cell r="Q352">
            <v>0</v>
          </cell>
          <cell r="R352">
            <v>0</v>
          </cell>
          <cell r="S352">
            <v>0</v>
          </cell>
          <cell r="T352">
            <v>0</v>
          </cell>
          <cell r="U352">
            <v>0</v>
          </cell>
          <cell r="V352">
            <v>0</v>
          </cell>
          <cell r="W352">
            <v>0</v>
          </cell>
          <cell r="X352">
            <v>0</v>
          </cell>
          <cell r="Y352">
            <v>45</v>
          </cell>
          <cell r="Z352">
            <v>45</v>
          </cell>
          <cell r="AA352">
            <v>0</v>
          </cell>
          <cell r="AB352">
            <v>10</v>
          </cell>
          <cell r="AC352">
            <v>10</v>
          </cell>
          <cell r="AD352">
            <v>0</v>
          </cell>
          <cell r="AE352">
            <v>55</v>
          </cell>
          <cell r="AF352">
            <v>55</v>
          </cell>
          <cell r="AG352">
            <v>16425</v>
          </cell>
          <cell r="AH352">
            <v>0</v>
          </cell>
          <cell r="AI352">
            <v>45</v>
          </cell>
          <cell r="AJ352">
            <v>0</v>
          </cell>
          <cell r="AK352">
            <v>0</v>
          </cell>
          <cell r="AL352">
            <v>45</v>
          </cell>
          <cell r="AM352">
            <v>0</v>
          </cell>
          <cell r="AN352">
            <v>0</v>
          </cell>
          <cell r="AO352">
            <v>0</v>
          </cell>
          <cell r="AP352">
            <v>10</v>
          </cell>
          <cell r="AQ352">
            <v>10</v>
          </cell>
          <cell r="AR352">
            <v>0</v>
          </cell>
          <cell r="AS352">
            <v>0</v>
          </cell>
          <cell r="AT352">
            <v>0</v>
          </cell>
          <cell r="AU352">
            <v>45</v>
          </cell>
          <cell r="AV352">
            <v>0</v>
          </cell>
          <cell r="AW352">
            <v>10</v>
          </cell>
          <cell r="AX352">
            <v>0</v>
          </cell>
          <cell r="AY352">
            <v>0</v>
          </cell>
          <cell r="AZ352">
            <v>0</v>
          </cell>
          <cell r="BA352">
            <v>0</v>
          </cell>
        </row>
        <row r="353">
          <cell r="A353">
            <v>86001</v>
          </cell>
          <cell r="B353" t="str">
            <v>Good Sam Society Howard Lake</v>
          </cell>
          <cell r="C353">
            <v>2021</v>
          </cell>
          <cell r="D353">
            <v>44105</v>
          </cell>
          <cell r="E353" t="str">
            <v>Beginning Beds</v>
          </cell>
          <cell r="F353">
            <v>0</v>
          </cell>
          <cell r="G353">
            <v>32</v>
          </cell>
          <cell r="H353">
            <v>32</v>
          </cell>
          <cell r="I353">
            <v>0</v>
          </cell>
          <cell r="J353">
            <v>6</v>
          </cell>
          <cell r="K353">
            <v>6</v>
          </cell>
          <cell r="L353">
            <v>0</v>
          </cell>
          <cell r="M353">
            <v>38</v>
          </cell>
          <cell r="N353">
            <v>38</v>
          </cell>
          <cell r="O353">
            <v>0</v>
          </cell>
          <cell r="P353">
            <v>0</v>
          </cell>
          <cell r="Q353">
            <v>0</v>
          </cell>
          <cell r="R353">
            <v>0</v>
          </cell>
          <cell r="S353">
            <v>-6</v>
          </cell>
          <cell r="T353">
            <v>-6</v>
          </cell>
          <cell r="U353">
            <v>0</v>
          </cell>
          <cell r="V353">
            <v>-6</v>
          </cell>
          <cell r="W353">
            <v>-6</v>
          </cell>
          <cell r="X353">
            <v>0</v>
          </cell>
          <cell r="Y353">
            <v>32</v>
          </cell>
          <cell r="Z353">
            <v>32</v>
          </cell>
          <cell r="AA353">
            <v>0</v>
          </cell>
          <cell r="AB353">
            <v>0</v>
          </cell>
          <cell r="AC353">
            <v>0</v>
          </cell>
          <cell r="AD353">
            <v>0</v>
          </cell>
          <cell r="AE353">
            <v>32</v>
          </cell>
          <cell r="AF353">
            <v>32</v>
          </cell>
          <cell r="AG353">
            <v>11680</v>
          </cell>
          <cell r="AH353">
            <v>0</v>
          </cell>
          <cell r="AI353">
            <v>32</v>
          </cell>
          <cell r="AJ353">
            <v>0</v>
          </cell>
          <cell r="AK353">
            <v>0</v>
          </cell>
          <cell r="AL353">
            <v>32</v>
          </cell>
          <cell r="AM353">
            <v>0</v>
          </cell>
          <cell r="AN353">
            <v>0</v>
          </cell>
          <cell r="AO353">
            <v>0</v>
          </cell>
          <cell r="AP353">
            <v>0</v>
          </cell>
          <cell r="AQ353">
            <v>0</v>
          </cell>
          <cell r="AR353">
            <v>0</v>
          </cell>
          <cell r="AS353">
            <v>0</v>
          </cell>
          <cell r="AT353">
            <v>0</v>
          </cell>
          <cell r="AU353">
            <v>32</v>
          </cell>
          <cell r="AV353">
            <v>0</v>
          </cell>
          <cell r="AW353">
            <v>0</v>
          </cell>
          <cell r="AX353">
            <v>0</v>
          </cell>
          <cell r="AY353">
            <v>0</v>
          </cell>
          <cell r="AZ353">
            <v>0</v>
          </cell>
          <cell r="BA353">
            <v>0</v>
          </cell>
        </row>
        <row r="354">
          <cell r="A354">
            <v>86002</v>
          </cell>
          <cell r="B354" t="str">
            <v>CENTRACARE HEALTH MONTICELLO</v>
          </cell>
          <cell r="C354">
            <v>2021</v>
          </cell>
          <cell r="D354">
            <v>44105</v>
          </cell>
          <cell r="E354" t="str">
            <v>Beginning Beds</v>
          </cell>
          <cell r="F354">
            <v>0</v>
          </cell>
          <cell r="G354">
            <v>89</v>
          </cell>
          <cell r="H354">
            <v>89</v>
          </cell>
          <cell r="I354">
            <v>0</v>
          </cell>
          <cell r="J354">
            <v>0</v>
          </cell>
          <cell r="K354">
            <v>0</v>
          </cell>
          <cell r="L354">
            <v>0</v>
          </cell>
          <cell r="M354">
            <v>89</v>
          </cell>
          <cell r="N354">
            <v>89</v>
          </cell>
          <cell r="O354">
            <v>0</v>
          </cell>
          <cell r="P354">
            <v>0</v>
          </cell>
          <cell r="Q354">
            <v>0</v>
          </cell>
          <cell r="R354">
            <v>0</v>
          </cell>
          <cell r="S354">
            <v>0</v>
          </cell>
          <cell r="T354">
            <v>0</v>
          </cell>
          <cell r="U354">
            <v>0</v>
          </cell>
          <cell r="V354">
            <v>0</v>
          </cell>
          <cell r="W354">
            <v>0</v>
          </cell>
          <cell r="X354">
            <v>0</v>
          </cell>
          <cell r="Y354">
            <v>89</v>
          </cell>
          <cell r="Z354">
            <v>89</v>
          </cell>
          <cell r="AA354">
            <v>0</v>
          </cell>
          <cell r="AB354">
            <v>0</v>
          </cell>
          <cell r="AC354">
            <v>0</v>
          </cell>
          <cell r="AD354">
            <v>0</v>
          </cell>
          <cell r="AE354">
            <v>89</v>
          </cell>
          <cell r="AF354">
            <v>89</v>
          </cell>
          <cell r="AG354">
            <v>32485</v>
          </cell>
          <cell r="AH354">
            <v>0</v>
          </cell>
          <cell r="AI354">
            <v>89</v>
          </cell>
          <cell r="AJ354">
            <v>0</v>
          </cell>
          <cell r="AK354">
            <v>0</v>
          </cell>
          <cell r="AL354">
            <v>89</v>
          </cell>
          <cell r="AM354">
            <v>0</v>
          </cell>
          <cell r="AN354">
            <v>0</v>
          </cell>
          <cell r="AO354">
            <v>0</v>
          </cell>
          <cell r="AP354">
            <v>0</v>
          </cell>
          <cell r="AQ354">
            <v>0</v>
          </cell>
          <cell r="AR354">
            <v>0</v>
          </cell>
          <cell r="AS354">
            <v>0</v>
          </cell>
          <cell r="AT354">
            <v>0</v>
          </cell>
          <cell r="AU354">
            <v>89</v>
          </cell>
          <cell r="AV354">
            <v>0</v>
          </cell>
          <cell r="AW354">
            <v>0</v>
          </cell>
          <cell r="AX354">
            <v>0</v>
          </cell>
          <cell r="AY354">
            <v>0</v>
          </cell>
          <cell r="AZ354">
            <v>0</v>
          </cell>
          <cell r="BA354">
            <v>0</v>
          </cell>
        </row>
        <row r="355">
          <cell r="A355">
            <v>86003</v>
          </cell>
          <cell r="B355" t="str">
            <v>Park View Care Center</v>
          </cell>
          <cell r="C355">
            <v>2021</v>
          </cell>
          <cell r="D355">
            <v>44105</v>
          </cell>
          <cell r="E355" t="str">
            <v>Beginning Beds</v>
          </cell>
          <cell r="F355">
            <v>0</v>
          </cell>
          <cell r="G355">
            <v>115</v>
          </cell>
          <cell r="H355">
            <v>115</v>
          </cell>
          <cell r="I355">
            <v>0</v>
          </cell>
          <cell r="J355">
            <v>9</v>
          </cell>
          <cell r="K355">
            <v>9</v>
          </cell>
          <cell r="L355">
            <v>0</v>
          </cell>
          <cell r="M355">
            <v>124</v>
          </cell>
          <cell r="N355">
            <v>124</v>
          </cell>
          <cell r="O355">
            <v>0</v>
          </cell>
          <cell r="P355">
            <v>0</v>
          </cell>
          <cell r="Q355">
            <v>0</v>
          </cell>
          <cell r="R355">
            <v>0</v>
          </cell>
          <cell r="S355">
            <v>0</v>
          </cell>
          <cell r="T355">
            <v>0</v>
          </cell>
          <cell r="U355">
            <v>0</v>
          </cell>
          <cell r="V355">
            <v>0</v>
          </cell>
          <cell r="W355">
            <v>0</v>
          </cell>
          <cell r="X355">
            <v>0</v>
          </cell>
          <cell r="Y355">
            <v>115</v>
          </cell>
          <cell r="Z355">
            <v>115</v>
          </cell>
          <cell r="AA355">
            <v>0</v>
          </cell>
          <cell r="AB355">
            <v>9</v>
          </cell>
          <cell r="AC355">
            <v>9</v>
          </cell>
          <cell r="AD355">
            <v>0</v>
          </cell>
          <cell r="AE355">
            <v>124</v>
          </cell>
          <cell r="AF355">
            <v>124</v>
          </cell>
          <cell r="AG355">
            <v>41975</v>
          </cell>
          <cell r="AH355">
            <v>0</v>
          </cell>
          <cell r="AI355">
            <v>115</v>
          </cell>
          <cell r="AJ355">
            <v>0</v>
          </cell>
          <cell r="AK355">
            <v>0</v>
          </cell>
          <cell r="AL355">
            <v>115</v>
          </cell>
          <cell r="AM355">
            <v>0</v>
          </cell>
          <cell r="AN355">
            <v>0</v>
          </cell>
          <cell r="AO355">
            <v>0</v>
          </cell>
          <cell r="AP355">
            <v>9</v>
          </cell>
          <cell r="AQ355">
            <v>9</v>
          </cell>
          <cell r="AR355">
            <v>0</v>
          </cell>
          <cell r="AS355">
            <v>0</v>
          </cell>
          <cell r="AT355">
            <v>0</v>
          </cell>
          <cell r="AU355">
            <v>115</v>
          </cell>
          <cell r="AV355">
            <v>0</v>
          </cell>
          <cell r="AW355">
            <v>9</v>
          </cell>
          <cell r="AX355">
            <v>0</v>
          </cell>
          <cell r="AY355">
            <v>0</v>
          </cell>
          <cell r="AZ355">
            <v>0</v>
          </cell>
          <cell r="BA355">
            <v>0</v>
          </cell>
        </row>
        <row r="356">
          <cell r="A356">
            <v>86004</v>
          </cell>
          <cell r="B356" t="str">
            <v>Annandale Care Center</v>
          </cell>
          <cell r="C356">
            <v>2021</v>
          </cell>
          <cell r="D356">
            <v>44105</v>
          </cell>
          <cell r="E356" t="str">
            <v>Beginning Beds</v>
          </cell>
          <cell r="F356">
            <v>0</v>
          </cell>
          <cell r="G356">
            <v>60</v>
          </cell>
          <cell r="H356">
            <v>60</v>
          </cell>
          <cell r="I356">
            <v>0</v>
          </cell>
          <cell r="J356">
            <v>0</v>
          </cell>
          <cell r="K356">
            <v>0</v>
          </cell>
          <cell r="L356">
            <v>0</v>
          </cell>
          <cell r="M356">
            <v>60</v>
          </cell>
          <cell r="N356">
            <v>60</v>
          </cell>
          <cell r="O356">
            <v>0</v>
          </cell>
          <cell r="P356">
            <v>0</v>
          </cell>
          <cell r="Q356">
            <v>0</v>
          </cell>
          <cell r="R356">
            <v>0</v>
          </cell>
          <cell r="S356">
            <v>0</v>
          </cell>
          <cell r="T356">
            <v>0</v>
          </cell>
          <cell r="U356">
            <v>0</v>
          </cell>
          <cell r="V356">
            <v>0</v>
          </cell>
          <cell r="W356">
            <v>0</v>
          </cell>
          <cell r="X356">
            <v>0</v>
          </cell>
          <cell r="Y356">
            <v>60</v>
          </cell>
          <cell r="Z356">
            <v>60</v>
          </cell>
          <cell r="AA356">
            <v>0</v>
          </cell>
          <cell r="AB356">
            <v>0</v>
          </cell>
          <cell r="AC356">
            <v>0</v>
          </cell>
          <cell r="AD356">
            <v>0</v>
          </cell>
          <cell r="AE356">
            <v>60</v>
          </cell>
          <cell r="AF356">
            <v>60</v>
          </cell>
          <cell r="AG356">
            <v>21900</v>
          </cell>
          <cell r="AH356">
            <v>0</v>
          </cell>
          <cell r="AI356">
            <v>60</v>
          </cell>
          <cell r="AJ356">
            <v>0</v>
          </cell>
          <cell r="AK356">
            <v>0</v>
          </cell>
          <cell r="AL356">
            <v>60</v>
          </cell>
          <cell r="AM356">
            <v>0</v>
          </cell>
          <cell r="AN356">
            <v>0</v>
          </cell>
          <cell r="AO356">
            <v>0</v>
          </cell>
          <cell r="AP356">
            <v>0</v>
          </cell>
          <cell r="AQ356">
            <v>0</v>
          </cell>
          <cell r="AR356">
            <v>0</v>
          </cell>
          <cell r="AS356">
            <v>0</v>
          </cell>
          <cell r="AT356">
            <v>0</v>
          </cell>
          <cell r="AU356">
            <v>60</v>
          </cell>
          <cell r="AV356">
            <v>0</v>
          </cell>
          <cell r="AW356">
            <v>0</v>
          </cell>
          <cell r="AX356">
            <v>0</v>
          </cell>
          <cell r="AY356">
            <v>0</v>
          </cell>
          <cell r="AZ356">
            <v>0</v>
          </cell>
          <cell r="BA356">
            <v>0</v>
          </cell>
        </row>
        <row r="357">
          <cell r="A357">
            <v>86005</v>
          </cell>
          <cell r="B357" t="str">
            <v>THE ESTATES AT DELANO LLC</v>
          </cell>
          <cell r="C357">
            <v>2021</v>
          </cell>
          <cell r="D357">
            <v>44105</v>
          </cell>
          <cell r="E357" t="str">
            <v>Beginning Beds</v>
          </cell>
          <cell r="F357">
            <v>0</v>
          </cell>
          <cell r="G357">
            <v>46</v>
          </cell>
          <cell r="H357">
            <v>46</v>
          </cell>
          <cell r="I357">
            <v>0</v>
          </cell>
          <cell r="J357">
            <v>12</v>
          </cell>
          <cell r="K357">
            <v>12</v>
          </cell>
          <cell r="L357">
            <v>0</v>
          </cell>
          <cell r="M357">
            <v>58</v>
          </cell>
          <cell r="N357">
            <v>58</v>
          </cell>
          <cell r="O357">
            <v>0</v>
          </cell>
          <cell r="P357">
            <v>0</v>
          </cell>
          <cell r="Q357">
            <v>0</v>
          </cell>
          <cell r="R357">
            <v>0</v>
          </cell>
          <cell r="S357">
            <v>0</v>
          </cell>
          <cell r="T357">
            <v>0</v>
          </cell>
          <cell r="U357">
            <v>0</v>
          </cell>
          <cell r="V357">
            <v>0</v>
          </cell>
          <cell r="W357">
            <v>0</v>
          </cell>
          <cell r="X357">
            <v>0</v>
          </cell>
          <cell r="Y357">
            <v>46</v>
          </cell>
          <cell r="Z357">
            <v>46</v>
          </cell>
          <cell r="AA357">
            <v>0</v>
          </cell>
          <cell r="AB357">
            <v>12</v>
          </cell>
          <cell r="AC357">
            <v>12</v>
          </cell>
          <cell r="AD357">
            <v>0</v>
          </cell>
          <cell r="AE357">
            <v>58</v>
          </cell>
          <cell r="AF357">
            <v>58</v>
          </cell>
          <cell r="AG357">
            <v>16790</v>
          </cell>
          <cell r="AH357">
            <v>0</v>
          </cell>
          <cell r="AI357">
            <v>46</v>
          </cell>
          <cell r="AJ357">
            <v>0</v>
          </cell>
          <cell r="AK357">
            <v>0</v>
          </cell>
          <cell r="AL357">
            <v>46</v>
          </cell>
          <cell r="AM357">
            <v>0</v>
          </cell>
          <cell r="AN357">
            <v>0</v>
          </cell>
          <cell r="AO357">
            <v>0</v>
          </cell>
          <cell r="AP357">
            <v>12</v>
          </cell>
          <cell r="AQ357">
            <v>12</v>
          </cell>
          <cell r="AR357">
            <v>0</v>
          </cell>
          <cell r="AS357">
            <v>0</v>
          </cell>
          <cell r="AT357">
            <v>0</v>
          </cell>
          <cell r="AU357">
            <v>46</v>
          </cell>
          <cell r="AV357">
            <v>0</v>
          </cell>
          <cell r="AW357">
            <v>12</v>
          </cell>
          <cell r="AX357">
            <v>0</v>
          </cell>
          <cell r="AY357">
            <v>0</v>
          </cell>
          <cell r="AZ357">
            <v>0</v>
          </cell>
          <cell r="BA357">
            <v>0</v>
          </cell>
        </row>
        <row r="358">
          <cell r="A358">
            <v>86006</v>
          </cell>
          <cell r="B358" t="str">
            <v>Lake Ridge Care Ctr Of Buffalo</v>
          </cell>
          <cell r="C358">
            <v>2021</v>
          </cell>
          <cell r="D358">
            <v>44105</v>
          </cell>
          <cell r="E358" t="str">
            <v>Beginning Beds</v>
          </cell>
          <cell r="F358">
            <v>0</v>
          </cell>
          <cell r="G358">
            <v>56</v>
          </cell>
          <cell r="H358">
            <v>56</v>
          </cell>
          <cell r="I358">
            <v>0</v>
          </cell>
          <cell r="J358">
            <v>9</v>
          </cell>
          <cell r="K358">
            <v>9</v>
          </cell>
          <cell r="L358">
            <v>0</v>
          </cell>
          <cell r="M358">
            <v>65</v>
          </cell>
          <cell r="N358">
            <v>65</v>
          </cell>
          <cell r="O358">
            <v>0</v>
          </cell>
          <cell r="P358">
            <v>0</v>
          </cell>
          <cell r="Q358">
            <v>0</v>
          </cell>
          <cell r="R358">
            <v>0</v>
          </cell>
          <cell r="S358">
            <v>0</v>
          </cell>
          <cell r="T358">
            <v>0</v>
          </cell>
          <cell r="U358">
            <v>0</v>
          </cell>
          <cell r="V358">
            <v>0</v>
          </cell>
          <cell r="W358">
            <v>0</v>
          </cell>
          <cell r="X358">
            <v>0</v>
          </cell>
          <cell r="Y358">
            <v>56</v>
          </cell>
          <cell r="Z358">
            <v>56</v>
          </cell>
          <cell r="AA358">
            <v>0</v>
          </cell>
          <cell r="AB358">
            <v>9</v>
          </cell>
          <cell r="AC358">
            <v>9</v>
          </cell>
          <cell r="AD358">
            <v>0</v>
          </cell>
          <cell r="AE358">
            <v>65</v>
          </cell>
          <cell r="AF358">
            <v>65</v>
          </cell>
          <cell r="AG358">
            <v>20440</v>
          </cell>
          <cell r="AH358">
            <v>0</v>
          </cell>
          <cell r="AI358">
            <v>56</v>
          </cell>
          <cell r="AJ358">
            <v>0</v>
          </cell>
          <cell r="AK358">
            <v>0</v>
          </cell>
          <cell r="AL358">
            <v>56</v>
          </cell>
          <cell r="AM358">
            <v>0</v>
          </cell>
          <cell r="AN358">
            <v>0</v>
          </cell>
          <cell r="AO358">
            <v>0</v>
          </cell>
          <cell r="AP358">
            <v>7</v>
          </cell>
          <cell r="AQ358">
            <v>7</v>
          </cell>
          <cell r="AR358">
            <v>0</v>
          </cell>
          <cell r="AS358">
            <v>2</v>
          </cell>
          <cell r="AT358">
            <v>0</v>
          </cell>
          <cell r="AU358">
            <v>56</v>
          </cell>
          <cell r="AV358">
            <v>0</v>
          </cell>
          <cell r="AW358">
            <v>9</v>
          </cell>
          <cell r="AX358">
            <v>0</v>
          </cell>
          <cell r="AY358">
            <v>0</v>
          </cell>
          <cell r="AZ358">
            <v>0</v>
          </cell>
          <cell r="BA358">
            <v>0</v>
          </cell>
        </row>
        <row r="359">
          <cell r="A359">
            <v>86007</v>
          </cell>
          <cell r="B359" t="str">
            <v>Cokato Manor</v>
          </cell>
          <cell r="C359">
            <v>2021</v>
          </cell>
          <cell r="D359">
            <v>44105</v>
          </cell>
          <cell r="E359" t="str">
            <v>Beginning Beds</v>
          </cell>
          <cell r="F359">
            <v>0</v>
          </cell>
          <cell r="G359">
            <v>56</v>
          </cell>
          <cell r="H359">
            <v>56</v>
          </cell>
          <cell r="I359">
            <v>0</v>
          </cell>
          <cell r="J359">
            <v>0</v>
          </cell>
          <cell r="K359">
            <v>0</v>
          </cell>
          <cell r="L359">
            <v>0</v>
          </cell>
          <cell r="M359">
            <v>56</v>
          </cell>
          <cell r="N359">
            <v>56</v>
          </cell>
          <cell r="O359">
            <v>0</v>
          </cell>
          <cell r="P359">
            <v>0</v>
          </cell>
          <cell r="Q359">
            <v>0</v>
          </cell>
          <cell r="R359">
            <v>0</v>
          </cell>
          <cell r="S359">
            <v>0</v>
          </cell>
          <cell r="T359">
            <v>0</v>
          </cell>
          <cell r="U359">
            <v>0</v>
          </cell>
          <cell r="V359">
            <v>0</v>
          </cell>
          <cell r="W359">
            <v>0</v>
          </cell>
          <cell r="X359">
            <v>0</v>
          </cell>
          <cell r="Y359">
            <v>56</v>
          </cell>
          <cell r="Z359">
            <v>56</v>
          </cell>
          <cell r="AA359">
            <v>0</v>
          </cell>
          <cell r="AB359">
            <v>0</v>
          </cell>
          <cell r="AC359">
            <v>0</v>
          </cell>
          <cell r="AD359">
            <v>0</v>
          </cell>
          <cell r="AE359">
            <v>56</v>
          </cell>
          <cell r="AF359">
            <v>56</v>
          </cell>
          <cell r="AG359">
            <v>20440</v>
          </cell>
          <cell r="AH359">
            <v>0</v>
          </cell>
          <cell r="AI359">
            <v>56</v>
          </cell>
          <cell r="AJ359">
            <v>0</v>
          </cell>
          <cell r="AK359">
            <v>0</v>
          </cell>
          <cell r="AL359">
            <v>56</v>
          </cell>
          <cell r="AM359">
            <v>0</v>
          </cell>
          <cell r="AN359">
            <v>0</v>
          </cell>
          <cell r="AO359">
            <v>0</v>
          </cell>
          <cell r="AP359">
            <v>0</v>
          </cell>
          <cell r="AQ359">
            <v>0</v>
          </cell>
          <cell r="AR359">
            <v>0</v>
          </cell>
          <cell r="AS359">
            <v>0</v>
          </cell>
          <cell r="AT359">
            <v>0</v>
          </cell>
          <cell r="AU359">
            <v>56</v>
          </cell>
          <cell r="AV359">
            <v>0</v>
          </cell>
          <cell r="AW359">
            <v>0</v>
          </cell>
          <cell r="AX359">
            <v>0</v>
          </cell>
          <cell r="AY359">
            <v>0</v>
          </cell>
          <cell r="AZ359">
            <v>0</v>
          </cell>
          <cell r="BA359">
            <v>0</v>
          </cell>
        </row>
        <row r="360">
          <cell r="A360">
            <v>87001</v>
          </cell>
          <cell r="B360" t="str">
            <v>Clarkfield Care Center</v>
          </cell>
          <cell r="C360">
            <v>2021</v>
          </cell>
          <cell r="D360">
            <v>44105</v>
          </cell>
          <cell r="E360" t="str">
            <v>Beginning Beds</v>
          </cell>
          <cell r="F360">
            <v>0</v>
          </cell>
          <cell r="G360">
            <v>36</v>
          </cell>
          <cell r="H360">
            <v>36</v>
          </cell>
          <cell r="I360">
            <v>0</v>
          </cell>
          <cell r="J360">
            <v>16</v>
          </cell>
          <cell r="K360">
            <v>16</v>
          </cell>
          <cell r="L360">
            <v>0</v>
          </cell>
          <cell r="M360">
            <v>52</v>
          </cell>
          <cell r="N360">
            <v>52</v>
          </cell>
          <cell r="O360">
            <v>0</v>
          </cell>
          <cell r="P360">
            <v>0</v>
          </cell>
          <cell r="Q360">
            <v>0</v>
          </cell>
          <cell r="R360">
            <v>0</v>
          </cell>
          <cell r="S360">
            <v>0</v>
          </cell>
          <cell r="T360">
            <v>0</v>
          </cell>
          <cell r="U360">
            <v>0</v>
          </cell>
          <cell r="V360">
            <v>0</v>
          </cell>
          <cell r="W360">
            <v>0</v>
          </cell>
          <cell r="X360">
            <v>0</v>
          </cell>
          <cell r="Y360">
            <v>36</v>
          </cell>
          <cell r="Z360">
            <v>36</v>
          </cell>
          <cell r="AA360">
            <v>0</v>
          </cell>
          <cell r="AB360">
            <v>16</v>
          </cell>
          <cell r="AC360">
            <v>16</v>
          </cell>
          <cell r="AD360">
            <v>0</v>
          </cell>
          <cell r="AE360">
            <v>52</v>
          </cell>
          <cell r="AF360">
            <v>52</v>
          </cell>
          <cell r="AG360">
            <v>13140</v>
          </cell>
          <cell r="AH360">
            <v>0</v>
          </cell>
          <cell r="AI360">
            <v>36</v>
          </cell>
          <cell r="AJ360">
            <v>0</v>
          </cell>
          <cell r="AK360">
            <v>0</v>
          </cell>
          <cell r="AL360">
            <v>36</v>
          </cell>
          <cell r="AM360">
            <v>0</v>
          </cell>
          <cell r="AN360">
            <v>0</v>
          </cell>
          <cell r="AO360">
            <v>0</v>
          </cell>
          <cell r="AP360">
            <v>16</v>
          </cell>
          <cell r="AQ360">
            <v>16</v>
          </cell>
          <cell r="AR360">
            <v>0</v>
          </cell>
          <cell r="AS360">
            <v>0</v>
          </cell>
          <cell r="AT360">
            <v>0</v>
          </cell>
          <cell r="AU360">
            <v>36</v>
          </cell>
          <cell r="AV360">
            <v>0</v>
          </cell>
          <cell r="AW360">
            <v>16</v>
          </cell>
          <cell r="AX360">
            <v>0</v>
          </cell>
          <cell r="AY360">
            <v>0</v>
          </cell>
          <cell r="AZ360">
            <v>0</v>
          </cell>
          <cell r="BA360">
            <v>0</v>
          </cell>
        </row>
        <row r="361">
          <cell r="A361">
            <v>87002</v>
          </cell>
          <cell r="B361" t="str">
            <v>Sanford Canby Medical Center</v>
          </cell>
          <cell r="C361">
            <v>2021</v>
          </cell>
          <cell r="D361">
            <v>44105</v>
          </cell>
          <cell r="E361" t="str">
            <v>Beginning Beds</v>
          </cell>
          <cell r="F361">
            <v>0</v>
          </cell>
          <cell r="G361">
            <v>53</v>
          </cell>
          <cell r="H361">
            <v>53</v>
          </cell>
          <cell r="I361">
            <v>0</v>
          </cell>
          <cell r="J361">
            <v>17</v>
          </cell>
          <cell r="K361">
            <v>17</v>
          </cell>
          <cell r="L361">
            <v>0</v>
          </cell>
          <cell r="M361">
            <v>70</v>
          </cell>
          <cell r="N361">
            <v>70</v>
          </cell>
          <cell r="O361">
            <v>0</v>
          </cell>
          <cell r="P361">
            <v>0</v>
          </cell>
          <cell r="Q361">
            <v>0</v>
          </cell>
          <cell r="R361">
            <v>0</v>
          </cell>
          <cell r="S361">
            <v>0</v>
          </cell>
          <cell r="T361">
            <v>0</v>
          </cell>
          <cell r="U361">
            <v>0</v>
          </cell>
          <cell r="V361">
            <v>0</v>
          </cell>
          <cell r="W361">
            <v>0</v>
          </cell>
          <cell r="X361">
            <v>0</v>
          </cell>
          <cell r="Y361">
            <v>53</v>
          </cell>
          <cell r="Z361">
            <v>53</v>
          </cell>
          <cell r="AA361">
            <v>0</v>
          </cell>
          <cell r="AB361">
            <v>17</v>
          </cell>
          <cell r="AC361">
            <v>17</v>
          </cell>
          <cell r="AD361">
            <v>0</v>
          </cell>
          <cell r="AE361">
            <v>70</v>
          </cell>
          <cell r="AF361">
            <v>70</v>
          </cell>
          <cell r="AG361">
            <v>19345</v>
          </cell>
          <cell r="AH361">
            <v>0</v>
          </cell>
          <cell r="AI361">
            <v>53</v>
          </cell>
          <cell r="AJ361">
            <v>0</v>
          </cell>
          <cell r="AK361">
            <v>0</v>
          </cell>
          <cell r="AL361">
            <v>53</v>
          </cell>
          <cell r="AM361">
            <v>0</v>
          </cell>
          <cell r="AN361">
            <v>0</v>
          </cell>
          <cell r="AO361">
            <v>0</v>
          </cell>
          <cell r="AP361">
            <v>17</v>
          </cell>
          <cell r="AQ361">
            <v>17</v>
          </cell>
          <cell r="AR361">
            <v>0</v>
          </cell>
          <cell r="AS361">
            <v>0</v>
          </cell>
          <cell r="AT361">
            <v>0</v>
          </cell>
          <cell r="AU361">
            <v>53</v>
          </cell>
          <cell r="AV361">
            <v>0</v>
          </cell>
          <cell r="AW361">
            <v>17</v>
          </cell>
          <cell r="AX361">
            <v>0</v>
          </cell>
          <cell r="AY361">
            <v>0</v>
          </cell>
          <cell r="AZ361">
            <v>0</v>
          </cell>
          <cell r="BA361">
            <v>0</v>
          </cell>
        </row>
        <row r="362">
          <cell r="A362">
            <v>87003</v>
          </cell>
          <cell r="B362" t="str">
            <v>Avera Granite Falls Care Center</v>
          </cell>
          <cell r="C362">
            <v>2021</v>
          </cell>
          <cell r="D362">
            <v>44105</v>
          </cell>
          <cell r="E362" t="str">
            <v>Beginning Beds</v>
          </cell>
          <cell r="F362">
            <v>0</v>
          </cell>
          <cell r="G362">
            <v>48</v>
          </cell>
          <cell r="H362">
            <v>48</v>
          </cell>
          <cell r="I362">
            <v>0</v>
          </cell>
          <cell r="J362">
            <v>0</v>
          </cell>
          <cell r="K362">
            <v>0</v>
          </cell>
          <cell r="L362">
            <v>0</v>
          </cell>
          <cell r="M362">
            <v>48</v>
          </cell>
          <cell r="N362">
            <v>48</v>
          </cell>
          <cell r="O362">
            <v>0</v>
          </cell>
          <cell r="P362">
            <v>0</v>
          </cell>
          <cell r="Q362">
            <v>0</v>
          </cell>
          <cell r="R362">
            <v>0</v>
          </cell>
          <cell r="S362">
            <v>0</v>
          </cell>
          <cell r="T362">
            <v>0</v>
          </cell>
          <cell r="U362">
            <v>0</v>
          </cell>
          <cell r="V362">
            <v>0</v>
          </cell>
          <cell r="W362">
            <v>0</v>
          </cell>
          <cell r="X362">
            <v>0</v>
          </cell>
          <cell r="Y362">
            <v>48</v>
          </cell>
          <cell r="Z362">
            <v>48</v>
          </cell>
          <cell r="AA362">
            <v>0</v>
          </cell>
          <cell r="AB362">
            <v>0</v>
          </cell>
          <cell r="AC362">
            <v>0</v>
          </cell>
          <cell r="AD362">
            <v>0</v>
          </cell>
          <cell r="AE362">
            <v>48</v>
          </cell>
          <cell r="AF362">
            <v>48</v>
          </cell>
          <cell r="AG362">
            <v>17520</v>
          </cell>
          <cell r="AH362">
            <v>0</v>
          </cell>
          <cell r="AI362">
            <v>48</v>
          </cell>
          <cell r="AJ362">
            <v>0</v>
          </cell>
          <cell r="AK362">
            <v>0</v>
          </cell>
          <cell r="AL362">
            <v>48</v>
          </cell>
          <cell r="AM362">
            <v>0</v>
          </cell>
          <cell r="AN362">
            <v>0</v>
          </cell>
          <cell r="AO362">
            <v>0</v>
          </cell>
          <cell r="AP362">
            <v>0</v>
          </cell>
          <cell r="AQ362">
            <v>0</v>
          </cell>
          <cell r="AR362">
            <v>0</v>
          </cell>
          <cell r="AS362">
            <v>0</v>
          </cell>
          <cell r="AT362">
            <v>0</v>
          </cell>
          <cell r="AU362">
            <v>48</v>
          </cell>
          <cell r="AV362">
            <v>0</v>
          </cell>
          <cell r="AW362">
            <v>0</v>
          </cell>
          <cell r="AX362">
            <v>0</v>
          </cell>
          <cell r="AY362">
            <v>0</v>
          </cell>
          <cell r="AZ362">
            <v>0</v>
          </cell>
          <cell r="BA362">
            <v>0</v>
          </cell>
        </row>
        <row r="363">
          <cell r="A363">
            <v>99999</v>
          </cell>
          <cell r="B363" t="str">
            <v>LIMBO</v>
          </cell>
          <cell r="C363">
            <v>2021</v>
          </cell>
          <cell r="D363">
            <v>44105</v>
          </cell>
          <cell r="E363" t="str">
            <v>Beginning Beds</v>
          </cell>
          <cell r="F363">
            <v>0</v>
          </cell>
          <cell r="G363">
            <v>0</v>
          </cell>
          <cell r="H363">
            <v>0</v>
          </cell>
          <cell r="I363">
            <v>0</v>
          </cell>
          <cell r="J363">
            <v>135</v>
          </cell>
          <cell r="K363">
            <v>135</v>
          </cell>
          <cell r="L363">
            <v>0</v>
          </cell>
          <cell r="M363">
            <v>135</v>
          </cell>
          <cell r="N363">
            <v>135</v>
          </cell>
          <cell r="O363">
            <v>0</v>
          </cell>
          <cell r="P363">
            <v>0</v>
          </cell>
          <cell r="Q363">
            <v>0</v>
          </cell>
          <cell r="R363">
            <v>0</v>
          </cell>
          <cell r="S363">
            <v>21</v>
          </cell>
          <cell r="T363">
            <v>21</v>
          </cell>
          <cell r="U363">
            <v>0</v>
          </cell>
          <cell r="V363">
            <v>21</v>
          </cell>
          <cell r="W363">
            <v>21</v>
          </cell>
          <cell r="X363">
            <v>0</v>
          </cell>
          <cell r="Y363">
            <v>0</v>
          </cell>
          <cell r="Z363">
            <v>0</v>
          </cell>
          <cell r="AA363">
            <v>0</v>
          </cell>
          <cell r="AB363">
            <v>156</v>
          </cell>
          <cell r="AC363">
            <v>156</v>
          </cell>
          <cell r="AD363">
            <v>0</v>
          </cell>
          <cell r="AE363">
            <v>156</v>
          </cell>
          <cell r="AF363">
            <v>156</v>
          </cell>
          <cell r="AG363">
            <v>0</v>
          </cell>
          <cell r="AO363">
            <v>0</v>
          </cell>
          <cell r="AP363">
            <v>156</v>
          </cell>
          <cell r="AQ363">
            <v>156</v>
          </cell>
          <cell r="AR363">
            <v>0</v>
          </cell>
          <cell r="AS363">
            <v>0</v>
          </cell>
        </row>
        <row r="364">
          <cell r="F364">
            <v>857</v>
          </cell>
          <cell r="G364">
            <v>25730</v>
          </cell>
          <cell r="H364">
            <v>26587</v>
          </cell>
          <cell r="I364">
            <v>41</v>
          </cell>
          <cell r="J364">
            <v>2164</v>
          </cell>
          <cell r="K364">
            <v>2205</v>
          </cell>
          <cell r="L364">
            <v>898</v>
          </cell>
          <cell r="M364">
            <v>27894</v>
          </cell>
          <cell r="N364">
            <v>28792</v>
          </cell>
          <cell r="O364">
            <v>0</v>
          </cell>
          <cell r="P364">
            <v>-351</v>
          </cell>
          <cell r="Q364">
            <v>-351</v>
          </cell>
          <cell r="R364">
            <v>0</v>
          </cell>
          <cell r="S364">
            <v>-6</v>
          </cell>
          <cell r="T364">
            <v>-6</v>
          </cell>
          <cell r="U364">
            <v>0</v>
          </cell>
          <cell r="V364">
            <v>-357</v>
          </cell>
          <cell r="W364">
            <v>-357</v>
          </cell>
          <cell r="X364">
            <v>857</v>
          </cell>
          <cell r="Y364">
            <v>25379</v>
          </cell>
          <cell r="Z364">
            <v>26236</v>
          </cell>
          <cell r="AA364">
            <v>41</v>
          </cell>
          <cell r="AB364">
            <v>2158</v>
          </cell>
          <cell r="AC364">
            <v>2199</v>
          </cell>
          <cell r="AD364">
            <v>898</v>
          </cell>
          <cell r="AE364">
            <v>27537</v>
          </cell>
          <cell r="AF364">
            <v>28435</v>
          </cell>
          <cell r="AG364">
            <v>9605509</v>
          </cell>
          <cell r="AH364">
            <v>51</v>
          </cell>
          <cell r="AI364">
            <v>25331</v>
          </cell>
          <cell r="AJ364">
            <v>20</v>
          </cell>
          <cell r="AK364">
            <v>857</v>
          </cell>
          <cell r="AL364">
            <v>26259</v>
          </cell>
          <cell r="AN364">
            <v>-23</v>
          </cell>
          <cell r="AO364">
            <v>41</v>
          </cell>
          <cell r="AP364">
            <v>2123</v>
          </cell>
          <cell r="AQ364">
            <v>2164</v>
          </cell>
          <cell r="AR364">
            <v>0</v>
          </cell>
          <cell r="AS364">
            <v>35</v>
          </cell>
          <cell r="AT364">
            <v>857</v>
          </cell>
          <cell r="AU364">
            <v>25368</v>
          </cell>
          <cell r="AV364">
            <v>41</v>
          </cell>
          <cell r="AW364">
            <v>2017</v>
          </cell>
          <cell r="AX364">
            <v>0</v>
          </cell>
          <cell r="AY364">
            <v>11</v>
          </cell>
          <cell r="AZ364">
            <v>0</v>
          </cell>
          <cell r="BA364">
            <v>-15</v>
          </cell>
        </row>
        <row r="365">
          <cell r="AU365">
            <v>26225</v>
          </cell>
          <cell r="AW365">
            <v>2058</v>
          </cell>
        </row>
        <row r="366">
          <cell r="AI366" t="str">
            <v>Difference in from our recorded beds</v>
          </cell>
          <cell r="AL366">
            <v>-23</v>
          </cell>
          <cell r="AN366">
            <v>23</v>
          </cell>
          <cell r="AQ366">
            <v>35</v>
          </cell>
          <cell r="AS366">
            <v>-35</v>
          </cell>
          <cell r="AU366">
            <v>11</v>
          </cell>
          <cell r="AW366">
            <v>141</v>
          </cell>
          <cell r="AY366">
            <v>-32</v>
          </cell>
          <cell r="BA366">
            <v>15</v>
          </cell>
        </row>
        <row r="367">
          <cell r="AI367" t="str">
            <v>Total Beds as of 1/1/21</v>
          </cell>
          <cell r="AL367">
            <v>26236</v>
          </cell>
          <cell r="AN367">
            <v>0</v>
          </cell>
          <cell r="AQ367">
            <v>2199</v>
          </cell>
          <cell r="AS367">
            <v>0</v>
          </cell>
          <cell r="AU367">
            <v>26236</v>
          </cell>
          <cell r="AW367">
            <v>2199</v>
          </cell>
          <cell r="AY367">
            <v>-21</v>
          </cell>
          <cell r="BA367">
            <v>0</v>
          </cell>
        </row>
        <row r="368">
          <cell r="AG368">
            <v>25009</v>
          </cell>
          <cell r="AH368" t="str">
            <v>Facility closed waiting for effecitve date - added 3/8/2021</v>
          </cell>
          <cell r="AO368" t="str">
            <v>Still no notice from Ron D / Checking on Layaway status- 5/13/2021</v>
          </cell>
          <cell r="AS368">
            <v>21</v>
          </cell>
        </row>
        <row r="370">
          <cell r="AG370">
            <v>4003</v>
          </cell>
          <cell r="AH370" t="str">
            <v xml:space="preserve"> 1 bed put on layaway per Mary C in OSS effective 6/1/2021</v>
          </cell>
          <cell r="AY370">
            <v>1</v>
          </cell>
          <cell r="BA370">
            <v>-1</v>
          </cell>
        </row>
        <row r="371">
          <cell r="AG371">
            <v>19010</v>
          </cell>
          <cell r="AH371" t="str">
            <v>8  beds put on layaway per Mary C in OSS effective 6/1/2021</v>
          </cell>
          <cell r="AY371">
            <v>8</v>
          </cell>
          <cell r="BA371">
            <v>-8</v>
          </cell>
        </row>
        <row r="372">
          <cell r="AG372">
            <v>27042</v>
          </cell>
          <cell r="AH372" t="str">
            <v>10 active beds and 7 layaway delicensed, 15 beds put on layaway 06/30/22021</v>
          </cell>
          <cell r="AY372">
            <v>25</v>
          </cell>
          <cell r="BA372">
            <v>-8</v>
          </cell>
        </row>
        <row r="373">
          <cell r="AG373">
            <v>27094</v>
          </cell>
          <cell r="AH373" t="str">
            <v>22 beds placed on layaway 11/25/2020 - added 12/21/2020</v>
          </cell>
          <cell r="AN373">
            <v>-22</v>
          </cell>
          <cell r="AS373">
            <v>22</v>
          </cell>
          <cell r="AY373">
            <v>-22</v>
          </cell>
          <cell r="BA373">
            <v>22</v>
          </cell>
        </row>
        <row r="374">
          <cell r="AG374">
            <v>27094</v>
          </cell>
          <cell r="AH374" t="str">
            <v>10 beds placed on layaway effective 12/2/2020 - added 12/21/2020</v>
          </cell>
          <cell r="AN374">
            <v>-10</v>
          </cell>
          <cell r="AS374">
            <v>10</v>
          </cell>
          <cell r="AY374">
            <v>-10</v>
          </cell>
          <cell r="BA374">
            <v>10</v>
          </cell>
        </row>
        <row r="375">
          <cell r="AG375">
            <v>38002</v>
          </cell>
          <cell r="AH375" t="str">
            <v xml:space="preserve"> Waterview shores shows delicensed on the report - added 6/8/2020</v>
          </cell>
          <cell r="AS375">
            <v>1</v>
          </cell>
        </row>
        <row r="376">
          <cell r="AG376">
            <v>48002</v>
          </cell>
          <cell r="AH376" t="str">
            <v>MDH showing 105 on 03/05/2021 - added 3/8/2021</v>
          </cell>
          <cell r="AN376">
            <v>2</v>
          </cell>
        </row>
        <row r="377">
          <cell r="AG377">
            <v>53002</v>
          </cell>
          <cell r="AH377" t="str">
            <v>MDH not showing relicensure of 2 beds 5/1/2021</v>
          </cell>
          <cell r="AN377">
            <v>2</v>
          </cell>
        </row>
        <row r="378">
          <cell r="AG378">
            <v>53004</v>
          </cell>
          <cell r="AH378" t="str">
            <v>MDH not showing relicensure of 5 beds on 5/1/2021</v>
          </cell>
          <cell r="AN378">
            <v>5</v>
          </cell>
        </row>
        <row r="379">
          <cell r="AG379">
            <v>62012</v>
          </cell>
          <cell r="AH379" t="str">
            <v>10  beds put on layaway per Mary C in OSS effective 7/1/2021</v>
          </cell>
          <cell r="AY379">
            <v>10</v>
          </cell>
          <cell r="BA379">
            <v>-10</v>
          </cell>
        </row>
        <row r="380">
          <cell r="AG380">
            <v>69002</v>
          </cell>
          <cell r="AH380" t="str">
            <v>20  beds put on layaway per Mary C in OSS effective 5/23/2021</v>
          </cell>
          <cell r="AY380">
            <v>20</v>
          </cell>
          <cell r="BA380">
            <v>-20</v>
          </cell>
        </row>
        <row r="381">
          <cell r="AG381">
            <v>86006</v>
          </cell>
          <cell r="AH381" t="str">
            <v>Lake Ridge Center buffalo - we received 1 of 3 beds relicensed- MDH shows all 3 removed - added 6/8/2020</v>
          </cell>
          <cell r="AS381">
            <v>2</v>
          </cell>
        </row>
        <row r="382">
          <cell r="AN382">
            <v>-23</v>
          </cell>
          <cell r="AS382">
            <v>35</v>
          </cell>
          <cell r="AY382">
            <v>32</v>
          </cell>
          <cell r="AZ382">
            <v>0</v>
          </cell>
          <cell r="BA382">
            <v>-15</v>
          </cell>
        </row>
        <row r="385">
          <cell r="AG385" t="str">
            <v>Resolved by or on 1/26/2021</v>
          </cell>
        </row>
        <row r="386">
          <cell r="AG386">
            <v>4001</v>
          </cell>
          <cell r="AH386" t="str">
            <v>received 12/29/2020 3 layway beds delicensed effective 12/31/2020</v>
          </cell>
          <cell r="BA386">
            <v>-3</v>
          </cell>
        </row>
        <row r="387">
          <cell r="AG387">
            <v>7002</v>
          </cell>
          <cell r="AH387" t="str">
            <v>Hilltop - 15 delicensed show layaway on the report</v>
          </cell>
          <cell r="AS387">
            <v>-15</v>
          </cell>
        </row>
        <row r="388">
          <cell r="AG388">
            <v>8002</v>
          </cell>
          <cell r="AH388" t="str">
            <v>10 beds delicensed 12/31/2020</v>
          </cell>
          <cell r="AN388">
            <v>-10</v>
          </cell>
        </row>
        <row r="389">
          <cell r="AG389">
            <v>11001</v>
          </cell>
          <cell r="AH389" t="str">
            <v>received 12/29/2020 19 layway beds delicensed effective 12/31/2020</v>
          </cell>
          <cell r="BA389">
            <v>-19</v>
          </cell>
        </row>
        <row r="390">
          <cell r="AG390">
            <v>17001</v>
          </cell>
          <cell r="AH390" t="str">
            <v>3 beds delicensed effective 1/1/21</v>
          </cell>
          <cell r="AN390">
            <v>-3</v>
          </cell>
        </row>
        <row r="391">
          <cell r="AG391">
            <v>18001</v>
          </cell>
          <cell r="AH391" t="str">
            <v>received 12/29/2020 18 layway beds delicensed effective 12/31/2020</v>
          </cell>
          <cell r="BA391">
            <v>-18</v>
          </cell>
        </row>
        <row r="392">
          <cell r="AG392">
            <v>19002</v>
          </cell>
          <cell r="AH392" t="str">
            <v>received 12/29/2020 13 layway beds delicensed effective 11/1/2020</v>
          </cell>
          <cell r="BA392">
            <v>-13</v>
          </cell>
        </row>
        <row r="393">
          <cell r="AG393">
            <v>23007</v>
          </cell>
          <cell r="AH393" t="str">
            <v>Received 12/29/2020 8 layway beds delicensed effective 5/4/2020</v>
          </cell>
          <cell r="BA393">
            <v>-8</v>
          </cell>
        </row>
        <row r="394">
          <cell r="AG394">
            <v>23007</v>
          </cell>
          <cell r="AH394" t="str">
            <v>Received 12/29/2020 2 Layaway beds delicensed effective 6/29/2020</v>
          </cell>
          <cell r="BA394">
            <v>-2</v>
          </cell>
        </row>
        <row r="395">
          <cell r="AG395">
            <v>24001</v>
          </cell>
          <cell r="AH395" t="str">
            <v>38 layway beds delicensed effective 12/31/2020 received 12/29/2020</v>
          </cell>
          <cell r="BA395">
            <v>-38</v>
          </cell>
        </row>
        <row r="396">
          <cell r="AG396">
            <v>25005</v>
          </cell>
          <cell r="AH396" t="str">
            <v>10 beds placed on layaway effective 1/1/21</v>
          </cell>
          <cell r="AN396">
            <v>-10</v>
          </cell>
          <cell r="AS396">
            <v>10</v>
          </cell>
        </row>
        <row r="397">
          <cell r="AG397">
            <v>27040</v>
          </cell>
          <cell r="AH397" t="str">
            <v>12  beds relicensed 12/17/2020</v>
          </cell>
          <cell r="AN397">
            <v>12</v>
          </cell>
          <cell r="AS397">
            <v>-12</v>
          </cell>
        </row>
        <row r="398">
          <cell r="AG398">
            <v>32003</v>
          </cell>
          <cell r="AH398" t="str">
            <v>7 beds delicensed effective 12/31/2020 received 12/29/2020</v>
          </cell>
          <cell r="AN398">
            <v>-7</v>
          </cell>
          <cell r="AY398">
            <v>-7</v>
          </cell>
        </row>
        <row r="399">
          <cell r="AG399">
            <v>46003</v>
          </cell>
          <cell r="AH399" t="str">
            <v>5 beds placed on Layaway effective 1/1/21</v>
          </cell>
          <cell r="AN399">
            <v>-5</v>
          </cell>
          <cell r="AS399">
            <v>5</v>
          </cell>
        </row>
        <row r="400">
          <cell r="AG400">
            <v>46004</v>
          </cell>
          <cell r="AH400" t="str">
            <v>received 12/29/2020 1 layway beds delicensed effective 4/1/2020</v>
          </cell>
          <cell r="BA400">
            <v>-1</v>
          </cell>
        </row>
        <row r="401">
          <cell r="AG401">
            <v>55002</v>
          </cell>
          <cell r="AH401" t="str">
            <v>Received 12/29/2020 4 Layaway beds delicensed effective 9/27/2020</v>
          </cell>
          <cell r="BA401">
            <v>-4</v>
          </cell>
        </row>
        <row r="402">
          <cell r="AG402">
            <v>59003</v>
          </cell>
          <cell r="AH402" t="str">
            <v>4 beds put on layaway effective 1/1/21</v>
          </cell>
          <cell r="AN402">
            <v>-4</v>
          </cell>
          <cell r="AS402">
            <v>4</v>
          </cell>
        </row>
        <row r="403">
          <cell r="AG403">
            <v>62001</v>
          </cell>
          <cell r="AH403" t="str">
            <v>36 Beds delicensed, 14 layaway effective 1/1/21</v>
          </cell>
          <cell r="AN403">
            <v>-22</v>
          </cell>
          <cell r="AS403">
            <v>-14</v>
          </cell>
        </row>
        <row r="404">
          <cell r="AG404">
            <v>62017</v>
          </cell>
          <cell r="AH404" t="str">
            <v>13 beds put on Layaway 12/31/2020</v>
          </cell>
          <cell r="AN404">
            <v>-13</v>
          </cell>
          <cell r="AS404">
            <v>13</v>
          </cell>
        </row>
        <row r="405">
          <cell r="AG405">
            <v>74001</v>
          </cell>
          <cell r="AH405" t="str">
            <v>received 12/29/2020 4 layway beds delicensed effective 10/1/2020</v>
          </cell>
          <cell r="BA405">
            <v>-4</v>
          </cell>
        </row>
        <row r="406">
          <cell r="AG406">
            <v>82001</v>
          </cell>
          <cell r="AH406" t="str">
            <v>received 12/29/2020 2 layway beds delicensed effective 6/12/2020</v>
          </cell>
          <cell r="BA406">
            <v>-2</v>
          </cell>
        </row>
        <row r="408">
          <cell r="AG408" t="str">
            <v>Resolved by or on 3/5/2021</v>
          </cell>
        </row>
        <row r="409">
          <cell r="AG409">
            <v>27026</v>
          </cell>
          <cell r="AH409" t="str">
            <v>27 beds placed on layway 12/05/2020</v>
          </cell>
          <cell r="AN409">
            <v>-27</v>
          </cell>
          <cell r="AS409">
            <v>27</v>
          </cell>
        </row>
        <row r="410">
          <cell r="AG410">
            <v>65001</v>
          </cell>
          <cell r="AH410" t="str">
            <v>Renvilla shows 45 active on MDH/DHS shows 55 - no notice - added 1/26/21</v>
          </cell>
          <cell r="AN410">
            <v>10</v>
          </cell>
        </row>
        <row r="411">
          <cell r="AG411">
            <v>82001</v>
          </cell>
          <cell r="AH411" t="str">
            <v>received 1/20/21 entered into OSS, 10 bed layaway effective 3/1/2021 -added 1/26/2021</v>
          </cell>
          <cell r="AY411">
            <v>10</v>
          </cell>
          <cell r="BA411">
            <v>-10</v>
          </cell>
        </row>
        <row r="413">
          <cell r="AG413" t="str">
            <v>resolved by or on 05/21/2021</v>
          </cell>
        </row>
        <row r="414">
          <cell r="AG414">
            <v>25009</v>
          </cell>
          <cell r="AH414" t="str">
            <v>Facility closed waiting for effecitve date - added 3/8/2021</v>
          </cell>
          <cell r="AN414">
            <v>21</v>
          </cell>
          <cell r="AO414" t="str">
            <v>Still no notice from Ron D - 5/13/2021</v>
          </cell>
        </row>
        <row r="415">
          <cell r="AG415">
            <v>27049</v>
          </cell>
          <cell r="AH415" t="str">
            <v>32 Beds place on layaway effective 4/1/2021 - added 3/8/2021</v>
          </cell>
          <cell r="AN415">
            <v>-32</v>
          </cell>
          <cell r="AS415">
            <v>32</v>
          </cell>
        </row>
        <row r="416">
          <cell r="AG416">
            <v>56009</v>
          </cell>
          <cell r="AH416" t="str">
            <v>LB Boren Shows 88 Active on MDH/DHs shows 78 - no notice - added 1/26/21</v>
          </cell>
          <cell r="AY416">
            <v>10</v>
          </cell>
          <cell r="BA416">
            <v>-10</v>
          </cell>
        </row>
        <row r="417">
          <cell r="AG417">
            <v>60007</v>
          </cell>
          <cell r="AH417" t="str">
            <v>14 beds placed on layway on 3/30/31 - added 3/8/2021</v>
          </cell>
          <cell r="AN417">
            <v>-14</v>
          </cell>
          <cell r="AS417">
            <v>14</v>
          </cell>
        </row>
        <row r="418">
          <cell r="AH418" t="str">
            <v>5 beds delicensed 12/31/2020 letter received 3/4/21 - No notification from Ron - added 3/9/2021</v>
          </cell>
          <cell r="AN418">
            <v>5</v>
          </cell>
          <cell r="AY418">
            <v>5</v>
          </cell>
        </row>
      </sheetData>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id="1" name="Data" displayName="Data" ref="A1:T1410" totalsRowCount="1" headerRowDxfId="42" dataDxfId="40" totalsRowDxfId="41">
  <autoFilter ref="A1:T1409"/>
  <sortState ref="A2:T1404">
    <sortCondition ref="E1:E1404"/>
  </sortState>
  <tableColumns count="20">
    <tableColumn id="20" name="IID + Transaction" dataDxfId="39" totalsRowDxfId="38" dataCellStyle="Comma">
      <calculatedColumnFormula>Data[[#This Row],[Text IID]]&amp;Data[[#This Row],[transaction number]]</calculatedColumnFormula>
    </tableColumn>
    <tableColumn id="12" name="transaction number" dataDxfId="37" totalsRowDxfId="36" dataCellStyle="Comma"/>
    <tableColumn id="24" name="Text IID" dataDxfId="35" totalsRowDxfId="34" dataCellStyle="Comma"/>
    <tableColumn id="18" name="IID &amp; Name" dataDxfId="33" totalsRowDxfId="32" dataCellStyle="Comma">
      <calculatedColumnFormula>Data[[#This Row],[Text IID]]&amp;" - "&amp;Data[[#This Row],[Facility Name]]</calculatedColumnFormula>
    </tableColumn>
    <tableColumn id="1" name="Number IID" dataDxfId="31" totalsRowDxfId="30" dataCellStyle="Comma"/>
    <tableColumn id="13" name="Facility Name" dataDxfId="29" totalsRowDxfId="28" dataCellStyle="Comma"/>
    <tableColumn id="3" name="Date" dataDxfId="27" totalsRowDxfId="26"/>
    <tableColumn id="4" name="Transaction" dataDxfId="25" totalsRowDxfId="24"/>
    <tableColumn id="5" name="BC Bed Change" totalsRowFunction="sum" dataDxfId="23" totalsRowDxfId="22" dataCellStyle="Comma"/>
    <tableColumn id="6" name="NH Bed Change" totalsRowFunction="sum" dataDxfId="21" totalsRowDxfId="20" dataCellStyle="Comma"/>
    <tableColumn id="7" name="Total Bed Change" totalsRowFunction="sum" dataDxfId="19" totalsRowDxfId="18" dataCellStyle="Comma">
      <calculatedColumnFormula>+Data[[#This Row],[BC Bed Change]]+Data[[#This Row],[NH Bed Change]]</calculatedColumnFormula>
    </tableColumn>
    <tableColumn id="8" name="BC Active" totalsRowFunction="sum" dataDxfId="17" totalsRowDxfId="16" dataCellStyle="Comma">
      <calculatedColumnFormula>IF(OR($H2=$W$1,$H2=$W$4,$H2=$W$6),I2,IF($H2=$W$2,0,-I2))</calculatedColumnFormula>
    </tableColumn>
    <tableColumn id="19" name="NH Active" totalsRowFunction="sum" dataDxfId="15" totalsRowDxfId="14" dataCellStyle="Comma">
      <calculatedColumnFormula>IF(OR($H2=$W$1,$H2=$W$4,$H2=$W$6),J2,IF($H2=$W$2,0,-J2))</calculatedColumnFormula>
    </tableColumn>
    <tableColumn id="17" name="Active" totalsRowFunction="sum" dataDxfId="13" totalsRowDxfId="12" dataCellStyle="Comma">
      <calculatedColumnFormula>+Data[[#This Row],[BC Active]]+Data[[#This Row],[NH Active]]</calculatedColumnFormula>
    </tableColumn>
    <tableColumn id="9" name="BC Layaway" totalsRowFunction="sum" dataDxfId="11" totalsRowDxfId="10" dataCellStyle="Comma">
      <calculatedColumnFormula>IF(OR($H2=$W$3,$H2=$W$2),I2,IF($H2=$W$4,-I2,0))</calculatedColumnFormula>
    </tableColumn>
    <tableColumn id="10" name="NH Layaway" totalsRowFunction="sum" dataDxfId="9" totalsRowDxfId="8" dataCellStyle="Comma">
      <calculatedColumnFormula>IF(OR($H2=$W$3,$H2=$W$2),J2,IF($H2=$W$4,-J2,0))</calculatedColumnFormula>
    </tableColumn>
    <tableColumn id="11" name="Layaway" totalsRowFunction="sum" dataDxfId="7" totalsRowDxfId="6" dataCellStyle="Comma">
      <calculatedColumnFormula>+Data[[#This Row],[BC Layaway]]+Data[[#This Row],[NH Layaway]]</calculatedColumnFormula>
    </tableColumn>
    <tableColumn id="14" name="BC Total" totalsRowFunction="sum" dataDxfId="5" totalsRowDxfId="4" dataCellStyle="Comma">
      <calculatedColumnFormula>+Data[[#This Row],[BC Active]]+Data[[#This Row],[BC Layaway]]</calculatedColumnFormula>
    </tableColumn>
    <tableColumn id="15" name="NH Total" totalsRowFunction="sum" dataDxfId="3" totalsRowDxfId="2" dataCellStyle="Comma">
      <calculatedColumnFormula>+Data[[#This Row],[NH Active]]+Data[[#This Row],[NH Layaway]]</calculatedColumnFormula>
    </tableColumn>
    <tableColumn id="16" name="Total" totalsRowFunction="sum" dataDxfId="1" totalsRowDxfId="0" dataCellStyle="Comma">
      <calculatedColumnFormula>+Data[[#This Row],[BC Total]]+Data[[#This Row],[NH Total]]</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tabSelected="1" zoomScaleNormal="100" workbookViewId="0">
      <selection activeCell="C35" sqref="C35"/>
    </sheetView>
  </sheetViews>
  <sheetFormatPr defaultRowHeight="15" x14ac:dyDescent="0.25"/>
  <cols>
    <col min="1" max="1" width="4.5703125" customWidth="1"/>
    <col min="2" max="2" width="13.85546875" customWidth="1"/>
    <col min="3" max="3" width="42.7109375" customWidth="1"/>
    <col min="4" max="6" width="13.85546875" style="2" customWidth="1"/>
    <col min="7" max="7" width="15.7109375" style="2" customWidth="1"/>
    <col min="8" max="10" width="13.85546875" style="2" customWidth="1"/>
  </cols>
  <sheetData>
    <row r="1" spans="1:14" x14ac:dyDescent="0.25">
      <c r="A1" s="32"/>
    </row>
    <row r="2" spans="1:14" x14ac:dyDescent="0.25">
      <c r="A2" s="32"/>
    </row>
    <row r="3" spans="1:14" x14ac:dyDescent="0.25">
      <c r="A3" s="32"/>
      <c r="E3" s="38"/>
      <c r="F3" s="39"/>
      <c r="G3" s="39"/>
      <c r="H3" s="39"/>
      <c r="I3" s="39"/>
      <c r="J3" s="39"/>
    </row>
    <row r="4" spans="1:14" x14ac:dyDescent="0.25">
      <c r="A4" s="32" t="s">
        <v>381</v>
      </c>
      <c r="E4" s="40" t="s">
        <v>427</v>
      </c>
      <c r="F4" s="40"/>
      <c r="G4" s="40"/>
      <c r="H4" s="40"/>
      <c r="I4" s="40"/>
      <c r="J4" s="40"/>
    </row>
    <row r="5" spans="1:14" ht="15.75" thickBot="1" x14ac:dyDescent="0.3">
      <c r="A5" s="32"/>
      <c r="D5" s="1"/>
      <c r="E5" s="40"/>
      <c r="F5" s="40"/>
      <c r="G5" s="40"/>
      <c r="H5" s="40"/>
      <c r="I5" s="40"/>
      <c r="J5" s="40"/>
    </row>
    <row r="6" spans="1:14" ht="15.75" thickBot="1" x14ac:dyDescent="0.3">
      <c r="A6" s="32"/>
      <c r="B6" s="34" t="s">
        <v>379</v>
      </c>
      <c r="C6" s="59" t="s">
        <v>380</v>
      </c>
      <c r="D6" s="37"/>
      <c r="E6" s="40"/>
      <c r="F6" s="40"/>
      <c r="G6" s="40"/>
      <c r="H6" s="40"/>
      <c r="I6" s="40"/>
      <c r="J6" s="40"/>
    </row>
    <row r="7" spans="1:14" ht="15.75" thickBot="1" x14ac:dyDescent="0.3">
      <c r="A7" s="32"/>
      <c r="B7" s="35" t="s">
        <v>2</v>
      </c>
      <c r="C7" s="36" t="str">
        <f>VLOOKUP(C6,Data!Y:Z,2,FALSE)</f>
        <v>Facility Name</v>
      </c>
      <c r="D7" s="37"/>
      <c r="E7" s="40"/>
      <c r="F7" s="40"/>
      <c r="G7" s="40"/>
      <c r="H7" s="40"/>
      <c r="I7" s="40"/>
      <c r="J7" s="40"/>
    </row>
    <row r="8" spans="1:14" ht="15.75" thickBot="1" x14ac:dyDescent="0.3">
      <c r="B8" s="33" t="e">
        <f>_xlfn.NUMBERVALUE(LEFT(C6,5))</f>
        <v>#VALUE!</v>
      </c>
    </row>
    <row r="9" spans="1:14" ht="15.75" thickBot="1" x14ac:dyDescent="0.3">
      <c r="A9" s="19"/>
      <c r="B9" s="20" t="s">
        <v>3</v>
      </c>
      <c r="C9" s="21" t="s">
        <v>4</v>
      </c>
      <c r="D9" s="22" t="s">
        <v>12</v>
      </c>
      <c r="E9" s="25" t="s">
        <v>11</v>
      </c>
      <c r="F9" s="24" t="s">
        <v>374</v>
      </c>
      <c r="G9" s="24" t="s">
        <v>375</v>
      </c>
      <c r="H9" s="22" t="s">
        <v>9</v>
      </c>
      <c r="I9" s="23" t="s">
        <v>8</v>
      </c>
      <c r="J9" s="24" t="s">
        <v>426</v>
      </c>
    </row>
    <row r="10" spans="1:14" x14ac:dyDescent="0.25">
      <c r="A10" s="14">
        <v>1</v>
      </c>
      <c r="B10" s="4" t="str">
        <f>IFERROR(VLOOKUP(IF($B$8&lt;10000,"0","")&amp;TEXT($B$8,0)&amp;$A10,Data!$1:$1048576,MATCH(B$9,Data!$1:$1,0),FALSE),"")</f>
        <v/>
      </c>
      <c r="C10" s="15" t="str">
        <f>IFERROR(VLOOKUP(IF($B$8&lt;10000,"0","")&amp;TEXT($B$8,0)&amp;$A10,Data!$1:$1048576,MATCH(C$9,Data!$1:$1,0),FALSE),"")</f>
        <v/>
      </c>
      <c r="D10" s="16" t="str">
        <f>IFERROR(VLOOKUP(IF($B$8&lt;10000,"0","")&amp;TEXT($B$8,0)&amp;$A10,Data!$1:$1048576,MATCH(D$9,Data!$1:$1,0),FALSE),"")</f>
        <v/>
      </c>
      <c r="E10" s="26" t="str">
        <f>IFERROR(VLOOKUP(IF($B$8&lt;10000,"0","")&amp;TEXT($B$8,0)&amp;$A10,Data!$1:$1048576,MATCH(E$9,Data!$1:$1,0),FALSE),"")</f>
        <v/>
      </c>
      <c r="F10" s="29" t="str">
        <f>IF($B$10="","",E10+D10)</f>
        <v/>
      </c>
      <c r="G10" s="31" t="str">
        <f>IF(D10="","",MIN(IF(D10&lt;0,0,D10),IF(SUMIF($D$10:$D$30,"&lt;"&amp;0)+D10+SUMIF($D9:D$10,"&gt;"&amp;0)&lt;0,0,SUMIF($D$10:$D$30,"&lt;"&amp;0)+D10+SUMIF($D9:D$10,"&gt;"&amp;0)))+MIN(IF(E10&lt;0,0,E10),IF(SUMIF($E$10:$E$30,"&lt;"&amp;0)+E10+SUMIF($E9:E$10,"&gt;"&amp;0)&lt;0,0,SUMIF($E$10:$E$30,"&lt;"&amp;0)+E10+SUMIF($E9:E$10,"&gt;"&amp;0))))</f>
        <v/>
      </c>
      <c r="H10" s="16" t="str">
        <f>IFERROR(VLOOKUP(IF($B$8&lt;10000,"0","")&amp;TEXT($B$8,0)&amp;$A10,Data!$1:$1048576,MATCH(H$9,Data!$1:$1,0),FALSE),"")</f>
        <v/>
      </c>
      <c r="I10" s="17" t="str">
        <f>IFERROR(VLOOKUP(IF($B$8&lt;10000,"0","")&amp;TEXT($B$8,0)&amp;$A10,Data!$1:$1048576,MATCH(I$9,Data!$1:$1,0),FALSE),"")</f>
        <v/>
      </c>
      <c r="J10" s="29" t="str">
        <f>IF($B$10="","",I10+H10)</f>
        <v/>
      </c>
    </row>
    <row r="11" spans="1:14" x14ac:dyDescent="0.25">
      <c r="A11" s="10">
        <f>+A10+1</f>
        <v>2</v>
      </c>
      <c r="B11" s="4" t="str">
        <f>IFERROR(VLOOKUP(IF($B$8&lt;10000,"0","")&amp;TEXT($B$8,0)&amp;$A11,Data!$1:$1048576,MATCH(B$9,Data!$1:$1,0),FALSE),"")</f>
        <v/>
      </c>
      <c r="C11" s="11" t="str">
        <f>IFERROR(VLOOKUP(IF($B$8&lt;10000,"0","")&amp;TEXT($B$8,0)&amp;$A11,Data!$1:$1048576,MATCH(C$9,Data!$1:$1,0),FALSE),"")</f>
        <v/>
      </c>
      <c r="D11" s="6" t="str">
        <f>IFERROR(VLOOKUP(IF($B$8&lt;10000,"0","")&amp;TEXT($B$8,0)&amp;$A11,Data!$1:$1048576,MATCH(D$9,Data!$1:$1,0),FALSE),"")</f>
        <v/>
      </c>
      <c r="E11" s="27" t="str">
        <f>IFERROR(VLOOKUP(IF($B$8&lt;10000,"0","")&amp;TEXT($B$8,0)&amp;$A11,Data!$1:$1048576,MATCH(E$9,Data!$1:$1,0),FALSE),"")</f>
        <v/>
      </c>
      <c r="F11" s="18" t="str">
        <f t="shared" ref="F11:F30" si="0">IF(D11="","",+F10+E11+D11)</f>
        <v/>
      </c>
      <c r="G11" s="31" t="str">
        <f>IF(D11="","",MIN(IF(D11&lt;0,0,D11),IF(SUMIF($D$10:$D$30,"&lt;"&amp;0)+D11+SUMIF($D$10:D10,"&gt;"&amp;0)&lt;0,0,SUMIF($D$10:$D$30,"&lt;"&amp;0)+D11+SUMIF($D$10:D10,"&gt;"&amp;0)))+MIN(IF(E11&lt;0,0,E11),IF(SUMIF($E$10:$E$30,"&lt;"&amp;0)+E11+SUMIF($E$10:E10,"&gt;"&amp;0)&lt;0,0,SUMIF($E$10:$E$30,"&lt;"&amp;0)+E11+SUMIF($E$10:E10,"&gt;"&amp;0))))</f>
        <v/>
      </c>
      <c r="H11" s="6" t="str">
        <f>IFERROR(VLOOKUP(IF($B$8&lt;10000,"0","")&amp;TEXT($B$8,0)&amp;$A11,Data!$1:$1048576,MATCH(H$9,Data!$1:$1,0),FALSE),"")</f>
        <v/>
      </c>
      <c r="I11" s="5" t="str">
        <f>IFERROR(VLOOKUP(IF($B$8&lt;10000,"0","")&amp;TEXT($B$8,0)&amp;$A11,Data!$1:$1048576,MATCH(I$9,Data!$1:$1,0),FALSE),"")</f>
        <v/>
      </c>
      <c r="J11" s="18" t="str">
        <f t="shared" ref="J11:J30" si="1">IF(H11="","",+J10+I11+H11)</f>
        <v/>
      </c>
      <c r="M11" s="3"/>
      <c r="N11" s="3"/>
    </row>
    <row r="12" spans="1:14" x14ac:dyDescent="0.25">
      <c r="A12" s="10">
        <f t="shared" ref="A12:A30" si="2">+A11+1</f>
        <v>3</v>
      </c>
      <c r="B12" s="4" t="str">
        <f>IFERROR(VLOOKUP(IF($B$8&lt;10000,"0","")&amp;TEXT($B$8,0)&amp;$A12,Data!$1:$1048576,MATCH(B$9,Data!$1:$1,0),FALSE),"")</f>
        <v/>
      </c>
      <c r="C12" s="11" t="str">
        <f>IFERROR(VLOOKUP(IF($B$8&lt;10000,"0","")&amp;TEXT($B$8,0)&amp;$A12,Data!$1:$1048576,MATCH(C$9,Data!$1:$1,0),FALSE),"")</f>
        <v/>
      </c>
      <c r="D12" s="6" t="str">
        <f>IFERROR(VLOOKUP(IF($B$8&lt;10000,"0","")&amp;TEXT($B$8,0)&amp;$A12,Data!$1:$1048576,MATCH(D$9,Data!$1:$1,0),FALSE),"")</f>
        <v/>
      </c>
      <c r="E12" s="27" t="str">
        <f>IFERROR(VLOOKUP(IF($B$8&lt;10000,"0","")&amp;TEXT($B$8,0)&amp;$A12,Data!$1:$1048576,MATCH(E$9,Data!$1:$1,0),FALSE),"")</f>
        <v/>
      </c>
      <c r="F12" s="18" t="str">
        <f t="shared" si="0"/>
        <v/>
      </c>
      <c r="G12" s="31" t="str">
        <f>IF(D12="","",MIN(IF(D12&lt;0,0,D12),IF(SUMIF($D$10:$D$30,"&lt;"&amp;0)+D12+SUMIF($D$10:D11,"&gt;"&amp;0)&lt;0,0,SUMIF($D$10:$D$30,"&lt;"&amp;0)+D12+SUMIF($D$10:D11,"&gt;"&amp;0)))+MIN(IF(E12&lt;0,0,E12),IF(SUMIF($E$10:$E$30,"&lt;"&amp;0)+E12+SUMIF($E$10:E11,"&gt;"&amp;0)&lt;0,0,SUMIF($E$10:$E$30,"&lt;"&amp;0)+E12+SUMIF($E$10:E11,"&gt;"&amp;0))))</f>
        <v/>
      </c>
      <c r="H12" s="6" t="str">
        <f>IFERROR(VLOOKUP(IF($B$8&lt;10000,"0","")&amp;TEXT($B$8,0)&amp;$A12,Data!$1:$1048576,MATCH(H$9,Data!$1:$1,0),FALSE),"")</f>
        <v/>
      </c>
      <c r="I12" s="5" t="str">
        <f>IFERROR(VLOOKUP(IF($B$8&lt;10000,"0","")&amp;TEXT($B$8,0)&amp;$A12,Data!$1:$1048576,MATCH(I$9,Data!$1:$1,0),FALSE),"")</f>
        <v/>
      </c>
      <c r="J12" s="18" t="str">
        <f t="shared" si="1"/>
        <v/>
      </c>
      <c r="M12" s="3"/>
      <c r="N12" s="3"/>
    </row>
    <row r="13" spans="1:14" x14ac:dyDescent="0.25">
      <c r="A13" s="10">
        <f t="shared" si="2"/>
        <v>4</v>
      </c>
      <c r="B13" s="4" t="str">
        <f>IFERROR(VLOOKUP(IF($B$8&lt;10000,"0","")&amp;TEXT($B$8,0)&amp;$A13,Data!$1:$1048576,MATCH(B$9,Data!$1:$1,0),FALSE),"")</f>
        <v/>
      </c>
      <c r="C13" s="11" t="str">
        <f>IFERROR(VLOOKUP(IF($B$8&lt;10000,"0","")&amp;TEXT($B$8,0)&amp;$A13,Data!$1:$1048576,MATCH(C$9,Data!$1:$1,0),FALSE),"")</f>
        <v/>
      </c>
      <c r="D13" s="6" t="str">
        <f>IFERROR(VLOOKUP(IF($B$8&lt;10000,"0","")&amp;TEXT($B$8,0)&amp;$A13,Data!$1:$1048576,MATCH(D$9,Data!$1:$1,0),FALSE),"")</f>
        <v/>
      </c>
      <c r="E13" s="27" t="str">
        <f>IFERROR(VLOOKUP(IF($B$8&lt;10000,"0","")&amp;TEXT($B$8,0)&amp;$A13,Data!$1:$1048576,MATCH(E$9,Data!$1:$1,0),FALSE),"")</f>
        <v/>
      </c>
      <c r="F13" s="18" t="str">
        <f t="shared" si="0"/>
        <v/>
      </c>
      <c r="G13" s="31" t="str">
        <f>IF(D13="","",MIN(IF(D13&lt;0,0,D13),IF(SUMIF($D$10:$D$30,"&lt;"&amp;0)+D13+SUMIF($D$10:D12,"&gt;"&amp;0)&lt;0,0,SUMIF($D$10:$D$30,"&lt;"&amp;0)+D13+SUMIF($D$10:D12,"&gt;"&amp;0)))+MIN(IF(E13&lt;0,0,E13),IF(SUMIF($E$10:$E$30,"&lt;"&amp;0)+E13+SUMIF($E$10:E12,"&gt;"&amp;0)&lt;0,0,SUMIF($E$10:$E$30,"&lt;"&amp;0)+E13+SUMIF($E$10:E12,"&gt;"&amp;0))))</f>
        <v/>
      </c>
      <c r="H13" s="6" t="str">
        <f>IFERROR(VLOOKUP(IF($B$8&lt;10000,"0","")&amp;TEXT($B$8,0)&amp;$A13,Data!$1:$1048576,MATCH(H$9,Data!$1:$1,0),FALSE),"")</f>
        <v/>
      </c>
      <c r="I13" s="5" t="str">
        <f>IFERROR(VLOOKUP(IF($B$8&lt;10000,"0","")&amp;TEXT($B$8,0)&amp;$A13,Data!$1:$1048576,MATCH(I$9,Data!$1:$1,0),FALSE),"")</f>
        <v/>
      </c>
      <c r="J13" s="18" t="str">
        <f t="shared" si="1"/>
        <v/>
      </c>
      <c r="M13" s="3"/>
      <c r="N13" s="3"/>
    </row>
    <row r="14" spans="1:14" x14ac:dyDescent="0.25">
      <c r="A14" s="10">
        <f t="shared" si="2"/>
        <v>5</v>
      </c>
      <c r="B14" s="4" t="str">
        <f>IFERROR(VLOOKUP(IF($B$8&lt;10000,"0","")&amp;TEXT($B$8,0)&amp;$A14,Data!$1:$1048576,MATCH(B$9,Data!$1:$1,0),FALSE),"")</f>
        <v/>
      </c>
      <c r="C14" s="11" t="str">
        <f>IFERROR(VLOOKUP(IF($B$8&lt;10000,"0","")&amp;TEXT($B$8,0)&amp;$A14,Data!$1:$1048576,MATCH(C$9,Data!$1:$1,0),FALSE),"")</f>
        <v/>
      </c>
      <c r="D14" s="6" t="str">
        <f>IFERROR(VLOOKUP(IF($B$8&lt;10000,"0","")&amp;TEXT($B$8,0)&amp;$A14,Data!$1:$1048576,MATCH(D$9,Data!$1:$1,0),FALSE),"")</f>
        <v/>
      </c>
      <c r="E14" s="27" t="str">
        <f>IFERROR(VLOOKUP(IF($B$8&lt;10000,"0","")&amp;TEXT($B$8,0)&amp;$A14,Data!$1:$1048576,MATCH(E$9,Data!$1:$1,0),FALSE),"")</f>
        <v/>
      </c>
      <c r="F14" s="18" t="str">
        <f t="shared" si="0"/>
        <v/>
      </c>
      <c r="G14" s="31" t="str">
        <f>IF(D14="","",MIN(IF(D14&lt;0,0,D14),IF(SUMIF($D$10:$D$30,"&lt;"&amp;0)+D14+SUMIF($D$10:D13,"&gt;"&amp;0)&lt;0,0,SUMIF($D$10:$D$30,"&lt;"&amp;0)+D14+SUMIF($D$10:D13,"&gt;"&amp;0)))+MIN(IF(E14&lt;0,0,E14),IF(SUMIF($E$10:$E$30,"&lt;"&amp;0)+E14+SUMIF($E$10:E13,"&gt;"&amp;0)&lt;0,0,SUMIF($E$10:$E$30,"&lt;"&amp;0)+E14+SUMIF($E$10:E13,"&gt;"&amp;0))))</f>
        <v/>
      </c>
      <c r="H14" s="6" t="str">
        <f>IFERROR(VLOOKUP(IF($B$8&lt;10000,"0","")&amp;TEXT($B$8,0)&amp;$A14,Data!$1:$1048576,MATCH(H$9,Data!$1:$1,0),FALSE),"")</f>
        <v/>
      </c>
      <c r="I14" s="5" t="str">
        <f>IFERROR(VLOOKUP(IF($B$8&lt;10000,"0","")&amp;TEXT($B$8,0)&amp;$A14,Data!$1:$1048576,MATCH(I$9,Data!$1:$1,0),FALSE),"")</f>
        <v/>
      </c>
      <c r="J14" s="18" t="str">
        <f t="shared" si="1"/>
        <v/>
      </c>
      <c r="M14" s="3"/>
      <c r="N14" s="3"/>
    </row>
    <row r="15" spans="1:14" x14ac:dyDescent="0.25">
      <c r="A15" s="10">
        <f t="shared" si="2"/>
        <v>6</v>
      </c>
      <c r="B15" s="4" t="str">
        <f>IFERROR(VLOOKUP(IF($B$8&lt;10000,"0","")&amp;TEXT($B$8,0)&amp;$A15,Data!$1:$1048576,MATCH(B$9,Data!$1:$1,0),FALSE),"")</f>
        <v/>
      </c>
      <c r="C15" s="11" t="str">
        <f>IFERROR(VLOOKUP(IF($B$8&lt;10000,"0","")&amp;TEXT($B$8,0)&amp;$A15,Data!$1:$1048576,MATCH(C$9,Data!$1:$1,0),FALSE),"")</f>
        <v/>
      </c>
      <c r="D15" s="6" t="str">
        <f>IFERROR(VLOOKUP(IF($B$8&lt;10000,"0","")&amp;TEXT($B$8,0)&amp;$A15,Data!$1:$1048576,MATCH(D$9,Data!$1:$1,0),FALSE),"")</f>
        <v/>
      </c>
      <c r="E15" s="27" t="str">
        <f>IFERROR(VLOOKUP(IF($B$8&lt;10000,"0","")&amp;TEXT($B$8,0)&amp;$A15,Data!$1:$1048576,MATCH(E$9,Data!$1:$1,0),FALSE),"")</f>
        <v/>
      </c>
      <c r="F15" s="18" t="str">
        <f t="shared" si="0"/>
        <v/>
      </c>
      <c r="G15" s="31" t="str">
        <f>IF(D15="","",MIN(IF(D15&lt;0,0,D15),IF(SUMIF($D$10:$D$30,"&lt;"&amp;0)+D15+SUMIF($D$10:D14,"&gt;"&amp;0)&lt;0,0,SUMIF($D$10:$D$30,"&lt;"&amp;0)+D15+SUMIF($D$10:D14,"&gt;"&amp;0)))+MIN(IF(E15&lt;0,0,E15),IF(SUMIF($E$10:$E$30,"&lt;"&amp;0)+E15+SUMIF($E$10:E14,"&gt;"&amp;0)&lt;0,0,SUMIF($E$10:$E$30,"&lt;"&amp;0)+E15+SUMIF($E$10:E14,"&gt;"&amp;0))))</f>
        <v/>
      </c>
      <c r="H15" s="6" t="str">
        <f>IFERROR(VLOOKUP(IF($B$8&lt;10000,"0","")&amp;TEXT($B$8,0)&amp;$A15,Data!$1:$1048576,MATCH(H$9,Data!$1:$1,0),FALSE),"")</f>
        <v/>
      </c>
      <c r="I15" s="5" t="str">
        <f>IFERROR(VLOOKUP(IF($B$8&lt;10000,"0","")&amp;TEXT($B$8,0)&amp;$A15,Data!$1:$1048576,MATCH(I$9,Data!$1:$1,0),FALSE),"")</f>
        <v/>
      </c>
      <c r="J15" s="18" t="str">
        <f t="shared" si="1"/>
        <v/>
      </c>
      <c r="M15" s="3"/>
      <c r="N15" s="3"/>
    </row>
    <row r="16" spans="1:14" x14ac:dyDescent="0.25">
      <c r="A16" s="10">
        <f t="shared" si="2"/>
        <v>7</v>
      </c>
      <c r="B16" s="4" t="str">
        <f>IFERROR(VLOOKUP(IF($B$8&lt;10000,"0","")&amp;TEXT($B$8,0)&amp;$A16,Data!$1:$1048576,MATCH(B$9,Data!$1:$1,0),FALSE),"")</f>
        <v/>
      </c>
      <c r="C16" s="11" t="str">
        <f>IFERROR(VLOOKUP(IF($B$8&lt;10000,"0","")&amp;TEXT($B$8,0)&amp;$A16,Data!$1:$1048576,MATCH(C$9,Data!$1:$1,0),FALSE),"")</f>
        <v/>
      </c>
      <c r="D16" s="6" t="str">
        <f>IFERROR(VLOOKUP(IF($B$8&lt;10000,"0","")&amp;TEXT($B$8,0)&amp;$A16,Data!$1:$1048576,MATCH(D$9,Data!$1:$1,0),FALSE),"")</f>
        <v/>
      </c>
      <c r="E16" s="27" t="str">
        <f>IFERROR(VLOOKUP(IF($B$8&lt;10000,"0","")&amp;TEXT($B$8,0)&amp;$A16,Data!$1:$1048576,MATCH(E$9,Data!$1:$1,0),FALSE),"")</f>
        <v/>
      </c>
      <c r="F16" s="18" t="str">
        <f t="shared" si="0"/>
        <v/>
      </c>
      <c r="G16" s="31" t="str">
        <f>IF(D16="","",MIN(IF(D16&lt;0,0,D16),IF(SUMIF($D$10:$D$30,"&lt;"&amp;0)+D16+SUMIF($D$10:D15,"&gt;"&amp;0)&lt;0,0,SUMIF($D$10:$D$30,"&lt;"&amp;0)+D16+SUMIF($D$10:D15,"&gt;"&amp;0)))+MIN(IF(E16&lt;0,0,E16),IF(SUMIF($E$10:$E$30,"&lt;"&amp;0)+E16+SUMIF($E$10:E15,"&gt;"&amp;0)&lt;0,0,SUMIF($E$10:$E$30,"&lt;"&amp;0)+E16+SUMIF($E$10:E15,"&gt;"&amp;0))))</f>
        <v/>
      </c>
      <c r="H16" s="6" t="str">
        <f>IFERROR(VLOOKUP(IF($B$8&lt;10000,"0","")&amp;TEXT($B$8,0)&amp;$A16,Data!$1:$1048576,MATCH(H$9,Data!$1:$1,0),FALSE),"")</f>
        <v/>
      </c>
      <c r="I16" s="5" t="str">
        <f>IFERROR(VLOOKUP(IF($B$8&lt;10000,"0","")&amp;TEXT($B$8,0)&amp;$A16,Data!$1:$1048576,MATCH(I$9,Data!$1:$1,0),FALSE),"")</f>
        <v/>
      </c>
      <c r="J16" s="18" t="str">
        <f t="shared" si="1"/>
        <v/>
      </c>
      <c r="M16" s="3"/>
      <c r="N16" s="3"/>
    </row>
    <row r="17" spans="1:14" x14ac:dyDescent="0.25">
      <c r="A17" s="10">
        <f t="shared" si="2"/>
        <v>8</v>
      </c>
      <c r="B17" s="4" t="str">
        <f>IFERROR(VLOOKUP(IF($B$8&lt;10000,"0","")&amp;TEXT($B$8,0)&amp;$A17,Data!$1:$1048576,MATCH(B$9,Data!$1:$1,0),FALSE),"")</f>
        <v/>
      </c>
      <c r="C17" s="11" t="str">
        <f>IFERROR(VLOOKUP(IF($B$8&lt;10000,"0","")&amp;TEXT($B$8,0)&amp;$A17,Data!$1:$1048576,MATCH(C$9,Data!$1:$1,0),FALSE),"")</f>
        <v/>
      </c>
      <c r="D17" s="6" t="str">
        <f>IFERROR(VLOOKUP(IF($B$8&lt;10000,"0","")&amp;TEXT($B$8,0)&amp;$A17,Data!$1:$1048576,MATCH(D$9,Data!$1:$1,0),FALSE),"")</f>
        <v/>
      </c>
      <c r="E17" s="27" t="str">
        <f>IFERROR(VLOOKUP(IF($B$8&lt;10000,"0","")&amp;TEXT($B$8,0)&amp;$A17,Data!$1:$1048576,MATCH(E$9,Data!$1:$1,0),FALSE),"")</f>
        <v/>
      </c>
      <c r="F17" s="18" t="str">
        <f t="shared" si="0"/>
        <v/>
      </c>
      <c r="G17" s="31" t="str">
        <f>IF(D17="","",MIN(IF(D17&lt;0,0,D17),IF(SUMIF($D$10:$D$30,"&lt;"&amp;0)+D17+SUMIF($D$10:D16,"&gt;"&amp;0)&lt;0,0,SUMIF($D$10:$D$30,"&lt;"&amp;0)+D17+SUMIF($D$10:D16,"&gt;"&amp;0)))+MIN(IF(E17&lt;0,0,E17),IF(SUMIF($E$10:$E$30,"&lt;"&amp;0)+E17+SUMIF($E$10:E16,"&gt;"&amp;0)&lt;0,0,SUMIF($E$10:$E$30,"&lt;"&amp;0)+E17+SUMIF($E$10:E16,"&gt;"&amp;0))))</f>
        <v/>
      </c>
      <c r="H17" s="6" t="str">
        <f>IFERROR(VLOOKUP(IF($B$8&lt;10000,"0","")&amp;TEXT($B$8,0)&amp;$A17,Data!$1:$1048576,MATCH(H$9,Data!$1:$1,0),FALSE),"")</f>
        <v/>
      </c>
      <c r="I17" s="5" t="str">
        <f>IFERROR(VLOOKUP(IF($B$8&lt;10000,"0","")&amp;TEXT($B$8,0)&amp;$A17,Data!$1:$1048576,MATCH(I$9,Data!$1:$1,0),FALSE),"")</f>
        <v/>
      </c>
      <c r="J17" s="18" t="str">
        <f t="shared" si="1"/>
        <v/>
      </c>
      <c r="M17" s="3"/>
      <c r="N17" s="3"/>
    </row>
    <row r="18" spans="1:14" x14ac:dyDescent="0.25">
      <c r="A18" s="10">
        <f t="shared" si="2"/>
        <v>9</v>
      </c>
      <c r="B18" s="4" t="str">
        <f>IFERROR(VLOOKUP(IF($B$8&lt;10000,"0","")&amp;TEXT($B$8,0)&amp;$A18,Data!$1:$1048576,MATCH(B$9,Data!$1:$1,0),FALSE),"")</f>
        <v/>
      </c>
      <c r="C18" s="11" t="str">
        <f>IFERROR(VLOOKUP(IF($B$8&lt;10000,"0","")&amp;TEXT($B$8,0)&amp;$A18,Data!$1:$1048576,MATCH(C$9,Data!$1:$1,0),FALSE),"")</f>
        <v/>
      </c>
      <c r="D18" s="6" t="str">
        <f>IFERROR(VLOOKUP(IF($B$8&lt;10000,"0","")&amp;TEXT($B$8,0)&amp;$A18,Data!$1:$1048576,MATCH(D$9,Data!$1:$1,0),FALSE),"")</f>
        <v/>
      </c>
      <c r="E18" s="27" t="str">
        <f>IFERROR(VLOOKUP(IF($B$8&lt;10000,"0","")&amp;TEXT($B$8,0)&amp;$A18,Data!$1:$1048576,MATCH(E$9,Data!$1:$1,0),FALSE),"")</f>
        <v/>
      </c>
      <c r="F18" s="18" t="str">
        <f t="shared" si="0"/>
        <v/>
      </c>
      <c r="G18" s="31" t="str">
        <f>IF(D18="","",MIN(IF(D18&lt;0,0,D18),IF(SUMIF($D$10:$D$30,"&lt;"&amp;0)+D18+SUMIF($D$10:D17,"&gt;"&amp;0)&lt;0,0,SUMIF($D$10:$D$30,"&lt;"&amp;0)+D18+SUMIF($D$10:D17,"&gt;"&amp;0)))+MIN(IF(E18&lt;0,0,E18),IF(SUMIF($E$10:$E$30,"&lt;"&amp;0)+E18+SUMIF($E$10:E17,"&gt;"&amp;0)&lt;0,0,SUMIF($E$10:$E$30,"&lt;"&amp;0)+E18+SUMIF($E$10:E17,"&gt;"&amp;0))))</f>
        <v/>
      </c>
      <c r="H18" s="6" t="str">
        <f>IFERROR(VLOOKUP(IF($B$8&lt;10000,"0","")&amp;TEXT($B$8,0)&amp;$A18,Data!$1:$1048576,MATCH(H$9,Data!$1:$1,0),FALSE),"")</f>
        <v/>
      </c>
      <c r="I18" s="5" t="str">
        <f>IFERROR(VLOOKUP(IF($B$8&lt;10000,"0","")&amp;TEXT($B$8,0)&amp;$A18,Data!$1:$1048576,MATCH(I$9,Data!$1:$1,0),FALSE),"")</f>
        <v/>
      </c>
      <c r="J18" s="18" t="str">
        <f t="shared" si="1"/>
        <v/>
      </c>
      <c r="M18" s="3"/>
      <c r="N18" s="3"/>
    </row>
    <row r="19" spans="1:14" x14ac:dyDescent="0.25">
      <c r="A19" s="10">
        <f t="shared" si="2"/>
        <v>10</v>
      </c>
      <c r="B19" s="4" t="str">
        <f>IFERROR(VLOOKUP(IF($B$8&lt;10000,"0","")&amp;TEXT($B$8,0)&amp;$A19,Data!$1:$1048576,MATCH(B$9,Data!$1:$1,0),FALSE),"")</f>
        <v/>
      </c>
      <c r="C19" s="11" t="str">
        <f>IFERROR(VLOOKUP(IF($B$8&lt;10000,"0","")&amp;TEXT($B$8,0)&amp;$A19,Data!$1:$1048576,MATCH(C$9,Data!$1:$1,0),FALSE),"")</f>
        <v/>
      </c>
      <c r="D19" s="6" t="str">
        <f>IFERROR(VLOOKUP(IF($B$8&lt;10000,"0","")&amp;TEXT($B$8,0)&amp;$A19,Data!$1:$1048576,MATCH(D$9,Data!$1:$1,0),FALSE),"")</f>
        <v/>
      </c>
      <c r="E19" s="27" t="str">
        <f>IFERROR(VLOOKUP(IF($B$8&lt;10000,"0","")&amp;TEXT($B$8,0)&amp;$A19,Data!$1:$1048576,MATCH(E$9,Data!$1:$1,0),FALSE),"")</f>
        <v/>
      </c>
      <c r="F19" s="18" t="str">
        <f t="shared" si="0"/>
        <v/>
      </c>
      <c r="G19" s="31" t="str">
        <f>IF(D19="","",MIN(IF(D19&lt;0,0,D19),IF(SUMIF($D$10:$D$30,"&lt;"&amp;0)+D19+SUMIF($D$10:D18,"&gt;"&amp;0)&lt;0,0,SUMIF($D$10:$D$30,"&lt;"&amp;0)+D19+SUMIF($D$10:D18,"&gt;"&amp;0)))+MIN(IF(E19&lt;0,0,E19),IF(SUMIF($E$10:$E$30,"&lt;"&amp;0)+E19+SUMIF($E$10:E18,"&gt;"&amp;0)&lt;0,0,SUMIF($E$10:$E$30,"&lt;"&amp;0)+E19+SUMIF($E$10:E18,"&gt;"&amp;0))))</f>
        <v/>
      </c>
      <c r="H19" s="6" t="str">
        <f>IFERROR(VLOOKUP(IF($B$8&lt;10000,"0","")&amp;TEXT($B$8,0)&amp;$A19,Data!$1:$1048576,MATCH(H$9,Data!$1:$1,0),FALSE),"")</f>
        <v/>
      </c>
      <c r="I19" s="5" t="str">
        <f>IFERROR(VLOOKUP(IF($B$8&lt;10000,"0","")&amp;TEXT($B$8,0)&amp;$A19,Data!$1:$1048576,MATCH(I$9,Data!$1:$1,0),FALSE),"")</f>
        <v/>
      </c>
      <c r="J19" s="18" t="str">
        <f t="shared" si="1"/>
        <v/>
      </c>
      <c r="M19" s="3"/>
      <c r="N19" s="3"/>
    </row>
    <row r="20" spans="1:14" x14ac:dyDescent="0.25">
      <c r="A20" s="10">
        <f t="shared" si="2"/>
        <v>11</v>
      </c>
      <c r="B20" s="4" t="str">
        <f>IFERROR(VLOOKUP(IF($B$8&lt;10000,"0","")&amp;TEXT($B$8,0)&amp;$A20,Data!$1:$1048576,MATCH(B$9,Data!$1:$1,0),FALSE),"")</f>
        <v/>
      </c>
      <c r="C20" s="11" t="str">
        <f>IFERROR(VLOOKUP(IF($B$8&lt;10000,"0","")&amp;TEXT($B$8,0)&amp;$A20,Data!$1:$1048576,MATCH(C$9,Data!$1:$1,0),FALSE),"")</f>
        <v/>
      </c>
      <c r="D20" s="6" t="str">
        <f>IFERROR(VLOOKUP(IF($B$8&lt;10000,"0","")&amp;TEXT($B$8,0)&amp;$A20,Data!$1:$1048576,MATCH(D$9,Data!$1:$1,0),FALSE),"")</f>
        <v/>
      </c>
      <c r="E20" s="27" t="str">
        <f>IFERROR(VLOOKUP(IF($B$8&lt;10000,"0","")&amp;TEXT($B$8,0)&amp;$A20,Data!$1:$1048576,MATCH(E$9,Data!$1:$1,0),FALSE),"")</f>
        <v/>
      </c>
      <c r="F20" s="18" t="str">
        <f t="shared" si="0"/>
        <v/>
      </c>
      <c r="G20" s="31" t="str">
        <f>IF(D20="","",MIN(IF(D20&lt;0,0,D20),IF(SUMIF($D$10:$D$30,"&lt;"&amp;0)+D20+SUMIF($D$10:D19,"&gt;"&amp;0)&lt;0,0,SUMIF($D$10:$D$30,"&lt;"&amp;0)+D20+SUMIF($D$10:D19,"&gt;"&amp;0)))+MIN(IF(E20&lt;0,0,E20),IF(SUMIF($E$10:$E$30,"&lt;"&amp;0)+E20+SUMIF($E$10:E19,"&gt;"&amp;0)&lt;0,0,SUMIF($E$10:$E$30,"&lt;"&amp;0)+E20+SUMIF($E$10:E19,"&gt;"&amp;0))))</f>
        <v/>
      </c>
      <c r="H20" s="6" t="str">
        <f>IFERROR(VLOOKUP(IF($B$8&lt;10000,"0","")&amp;TEXT($B$8,0)&amp;$A20,Data!$1:$1048576,MATCH(H$9,Data!$1:$1,0),FALSE),"")</f>
        <v/>
      </c>
      <c r="I20" s="5" t="str">
        <f>IFERROR(VLOOKUP(IF($B$8&lt;10000,"0","")&amp;TEXT($B$8,0)&amp;$A20,Data!$1:$1048576,MATCH(I$9,Data!$1:$1,0),FALSE),"")</f>
        <v/>
      </c>
      <c r="J20" s="18" t="str">
        <f t="shared" si="1"/>
        <v/>
      </c>
      <c r="M20" s="3"/>
      <c r="N20" s="3"/>
    </row>
    <row r="21" spans="1:14" x14ac:dyDescent="0.25">
      <c r="A21" s="10">
        <f t="shared" si="2"/>
        <v>12</v>
      </c>
      <c r="B21" s="4" t="str">
        <f>IFERROR(VLOOKUP(IF($B$8&lt;10000,"0","")&amp;TEXT($B$8,0)&amp;$A21,Data!$1:$1048576,MATCH(B$9,Data!$1:$1,0),FALSE),"")</f>
        <v/>
      </c>
      <c r="C21" s="11" t="str">
        <f>IFERROR(VLOOKUP(IF($B$8&lt;10000,"0","")&amp;TEXT($B$8,0)&amp;$A21,Data!$1:$1048576,MATCH(C$9,Data!$1:$1,0),FALSE),"")</f>
        <v/>
      </c>
      <c r="D21" s="6" t="str">
        <f>IFERROR(VLOOKUP(IF($B$8&lt;10000,"0","")&amp;TEXT($B$8,0)&amp;$A21,Data!$1:$1048576,MATCH(D$9,Data!$1:$1,0),FALSE),"")</f>
        <v/>
      </c>
      <c r="E21" s="27" t="str">
        <f>IFERROR(VLOOKUP(IF($B$8&lt;10000,"0","")&amp;TEXT($B$8,0)&amp;$A21,Data!$1:$1048576,MATCH(E$9,Data!$1:$1,0),FALSE),"")</f>
        <v/>
      </c>
      <c r="F21" s="18" t="str">
        <f t="shared" si="0"/>
        <v/>
      </c>
      <c r="G21" s="31" t="str">
        <f>IF(D21="","",MIN(IF(D21&lt;0,0,D21),IF(SUMIF($D$10:$D$30,"&lt;"&amp;0)+D21+SUMIF($D$10:D20,"&gt;"&amp;0)&lt;0,0,SUMIF($D$10:$D$30,"&lt;"&amp;0)+D21+SUMIF($D$10:D20,"&gt;"&amp;0)))+MIN(IF(E21&lt;0,0,E21),IF(SUMIF($E$10:$E$30,"&lt;"&amp;0)+E21+SUMIF($E$10:E20,"&gt;"&amp;0)&lt;0,0,SUMIF($E$10:$E$30,"&lt;"&amp;0)+E21+SUMIF($E$10:E20,"&gt;"&amp;0))))</f>
        <v/>
      </c>
      <c r="H21" s="6" t="str">
        <f>IFERROR(VLOOKUP(IF($B$8&lt;10000,"0","")&amp;TEXT($B$8,0)&amp;$A21,Data!$1:$1048576,MATCH(H$9,Data!$1:$1,0),FALSE),"")</f>
        <v/>
      </c>
      <c r="I21" s="5" t="str">
        <f>IFERROR(VLOOKUP(IF($B$8&lt;10000,"0","")&amp;TEXT($B$8,0)&amp;$A21,Data!$1:$1048576,MATCH(I$9,Data!$1:$1,0),FALSE),"")</f>
        <v/>
      </c>
      <c r="J21" s="18" t="str">
        <f t="shared" si="1"/>
        <v/>
      </c>
      <c r="M21" s="3"/>
      <c r="N21" s="3"/>
    </row>
    <row r="22" spans="1:14" x14ac:dyDescent="0.25">
      <c r="A22" s="10">
        <f t="shared" si="2"/>
        <v>13</v>
      </c>
      <c r="B22" s="4" t="str">
        <f>IFERROR(VLOOKUP(IF($B$8&lt;10000,"0","")&amp;TEXT($B$8,0)&amp;$A22,Data!$1:$1048576,MATCH(B$9,Data!$1:$1,0),FALSE),"")</f>
        <v/>
      </c>
      <c r="C22" s="11" t="str">
        <f>IFERROR(VLOOKUP(IF($B$8&lt;10000,"0","")&amp;TEXT($B$8,0)&amp;$A22,Data!$1:$1048576,MATCH(C$9,Data!$1:$1,0),FALSE),"")</f>
        <v/>
      </c>
      <c r="D22" s="6" t="str">
        <f>IFERROR(VLOOKUP(IF($B$8&lt;10000,"0","")&amp;TEXT($B$8,0)&amp;$A22,Data!$1:$1048576,MATCH(D$9,Data!$1:$1,0),FALSE),"")</f>
        <v/>
      </c>
      <c r="E22" s="27" t="str">
        <f>IFERROR(VLOOKUP(IF($B$8&lt;10000,"0","")&amp;TEXT($B$8,0)&amp;$A22,Data!$1:$1048576,MATCH(E$9,Data!$1:$1,0),FALSE),"")</f>
        <v/>
      </c>
      <c r="F22" s="18" t="str">
        <f t="shared" si="0"/>
        <v/>
      </c>
      <c r="G22" s="31" t="str">
        <f>IF(D22="","",MIN(IF(D22&lt;0,0,D22),IF(SUMIF($D$10:$D$30,"&lt;"&amp;0)+D22+SUMIF($D$10:D21,"&gt;"&amp;0)&lt;0,0,SUMIF($D$10:$D$30,"&lt;"&amp;0)+D22+SUMIF($D$10:D21,"&gt;"&amp;0)))+MIN(IF(E22&lt;0,0,E22),IF(SUMIF($E$10:$E$30,"&lt;"&amp;0)+E22+SUMIF($E$10:E21,"&gt;"&amp;0)&lt;0,0,SUMIF($E$10:$E$30,"&lt;"&amp;0)+E22+SUMIF($E$10:E21,"&gt;"&amp;0))))</f>
        <v/>
      </c>
      <c r="H22" s="6" t="str">
        <f>IFERROR(VLOOKUP(IF($B$8&lt;10000,"0","")&amp;TEXT($B$8,0)&amp;$A22,Data!$1:$1048576,MATCH(H$9,Data!$1:$1,0),FALSE),"")</f>
        <v/>
      </c>
      <c r="I22" s="5" t="str">
        <f>IFERROR(VLOOKUP(IF($B$8&lt;10000,"0","")&amp;TEXT($B$8,0)&amp;$A22,Data!$1:$1048576,MATCH(I$9,Data!$1:$1,0),FALSE),"")</f>
        <v/>
      </c>
      <c r="J22" s="18" t="str">
        <f t="shared" si="1"/>
        <v/>
      </c>
      <c r="M22" s="3"/>
      <c r="N22" s="3"/>
    </row>
    <row r="23" spans="1:14" x14ac:dyDescent="0.25">
      <c r="A23" s="10">
        <f t="shared" si="2"/>
        <v>14</v>
      </c>
      <c r="B23" s="4" t="str">
        <f>IFERROR(VLOOKUP(IF($B$8&lt;10000,"0","")&amp;TEXT($B$8,0)&amp;$A23,Data!$1:$1048576,MATCH(B$9,Data!$1:$1,0),FALSE),"")</f>
        <v/>
      </c>
      <c r="C23" s="11" t="str">
        <f>IFERROR(VLOOKUP(IF($B$8&lt;10000,"0","")&amp;TEXT($B$8,0)&amp;$A23,Data!$1:$1048576,MATCH(C$9,Data!$1:$1,0),FALSE),"")</f>
        <v/>
      </c>
      <c r="D23" s="6" t="str">
        <f>IFERROR(VLOOKUP(IF($B$8&lt;10000,"0","")&amp;TEXT($B$8,0)&amp;$A23,Data!$1:$1048576,MATCH(D$9,Data!$1:$1,0),FALSE),"")</f>
        <v/>
      </c>
      <c r="E23" s="27" t="str">
        <f>IFERROR(VLOOKUP(IF($B$8&lt;10000,"0","")&amp;TEXT($B$8,0)&amp;$A23,Data!$1:$1048576,MATCH(E$9,Data!$1:$1,0),FALSE),"")</f>
        <v/>
      </c>
      <c r="F23" s="18" t="str">
        <f t="shared" si="0"/>
        <v/>
      </c>
      <c r="G23" s="31" t="str">
        <f>IF(D23="","",MIN(IF(D23&lt;0,0,D23),IF(SUMIF($D$10:$D$30,"&lt;"&amp;0)+D23+SUMIF($D$10:D22,"&gt;"&amp;0)&lt;0,0,SUMIF($D$10:$D$30,"&lt;"&amp;0)+D23+SUMIF($D$10:D22,"&gt;"&amp;0)))+MIN(IF(E23&lt;0,0,E23),IF(SUMIF($E$10:$E$30,"&lt;"&amp;0)+E23+SUMIF($E$10:E22,"&gt;"&amp;0)&lt;0,0,SUMIF($E$10:$E$30,"&lt;"&amp;0)+E23+SUMIF($E$10:E22,"&gt;"&amp;0))))</f>
        <v/>
      </c>
      <c r="H23" s="6" t="str">
        <f>IFERROR(VLOOKUP(IF($B$8&lt;10000,"0","")&amp;TEXT($B$8,0)&amp;$A23,Data!$1:$1048576,MATCH(H$9,Data!$1:$1,0),FALSE),"")</f>
        <v/>
      </c>
      <c r="I23" s="5" t="str">
        <f>IFERROR(VLOOKUP(IF($B$8&lt;10000,"0","")&amp;TEXT($B$8,0)&amp;$A23,Data!$1:$1048576,MATCH(I$9,Data!$1:$1,0),FALSE),"")</f>
        <v/>
      </c>
      <c r="J23" s="18" t="str">
        <f t="shared" si="1"/>
        <v/>
      </c>
      <c r="M23" s="3"/>
      <c r="N23" s="3"/>
    </row>
    <row r="24" spans="1:14" x14ac:dyDescent="0.25">
      <c r="A24" s="10">
        <f t="shared" si="2"/>
        <v>15</v>
      </c>
      <c r="B24" s="4" t="str">
        <f>IFERROR(VLOOKUP(IF($B$8&lt;10000,"0","")&amp;TEXT($B$8,0)&amp;$A24,Data!$1:$1048576,MATCH(B$9,Data!$1:$1,0),FALSE),"")</f>
        <v/>
      </c>
      <c r="C24" s="11" t="str">
        <f>IFERROR(VLOOKUP(IF($B$8&lt;10000,"0","")&amp;TEXT($B$8,0)&amp;$A24,Data!$1:$1048576,MATCH(C$9,Data!$1:$1,0),FALSE),"")</f>
        <v/>
      </c>
      <c r="D24" s="6" t="str">
        <f>IFERROR(VLOOKUP(IF($B$8&lt;10000,"0","")&amp;TEXT($B$8,0)&amp;$A24,Data!$1:$1048576,MATCH(D$9,Data!$1:$1,0),FALSE),"")</f>
        <v/>
      </c>
      <c r="E24" s="27" t="str">
        <f>IFERROR(VLOOKUP(IF($B$8&lt;10000,"0","")&amp;TEXT($B$8,0)&amp;$A24,Data!$1:$1048576,MATCH(E$9,Data!$1:$1,0),FALSE),"")</f>
        <v/>
      </c>
      <c r="F24" s="18" t="str">
        <f t="shared" si="0"/>
        <v/>
      </c>
      <c r="G24" s="31" t="str">
        <f>IF(D24="","",MIN(IF(D24&lt;0,0,D24),IF(SUMIF($D$10:$D$30,"&lt;"&amp;0)+D24+SUMIF($D$10:D23,"&gt;"&amp;0)&lt;0,0,SUMIF($D$10:$D$30,"&lt;"&amp;0)+D24+SUMIF($D$10:D23,"&gt;"&amp;0)))+MIN(IF(E24&lt;0,0,E24),IF(SUMIF($E$10:$E$30,"&lt;"&amp;0)+E24+SUMIF($E$10:E23,"&gt;"&amp;0)&lt;0,0,SUMIF($E$10:$E$30,"&lt;"&amp;0)+E24+SUMIF($E$10:E23,"&gt;"&amp;0))))</f>
        <v/>
      </c>
      <c r="H24" s="6" t="str">
        <f>IFERROR(VLOOKUP(IF($B$8&lt;10000,"0","")&amp;TEXT($B$8,0)&amp;$A24,Data!$1:$1048576,MATCH(H$9,Data!$1:$1,0),FALSE),"")</f>
        <v/>
      </c>
      <c r="I24" s="5" t="str">
        <f>IFERROR(VLOOKUP(IF($B$8&lt;10000,"0","")&amp;TEXT($B$8,0)&amp;$A24,Data!$1:$1048576,MATCH(I$9,Data!$1:$1,0),FALSE),"")</f>
        <v/>
      </c>
      <c r="J24" s="18" t="str">
        <f t="shared" si="1"/>
        <v/>
      </c>
      <c r="M24" s="3"/>
      <c r="N24" s="3"/>
    </row>
    <row r="25" spans="1:14" x14ac:dyDescent="0.25">
      <c r="A25" s="10">
        <f t="shared" si="2"/>
        <v>16</v>
      </c>
      <c r="B25" s="4" t="str">
        <f>IFERROR(VLOOKUP(IF($B$8&lt;10000,"0","")&amp;TEXT($B$8,0)&amp;$A25,Data!$1:$1048576,MATCH(B$9,Data!$1:$1,0),FALSE),"")</f>
        <v/>
      </c>
      <c r="C25" s="11" t="str">
        <f>IFERROR(VLOOKUP(IF($B$8&lt;10000,"0","")&amp;TEXT($B$8,0)&amp;$A25,Data!$1:$1048576,MATCH(C$9,Data!$1:$1,0),FALSE),"")</f>
        <v/>
      </c>
      <c r="D25" s="6" t="str">
        <f>IFERROR(VLOOKUP(IF($B$8&lt;10000,"0","")&amp;TEXT($B$8,0)&amp;$A25,Data!$1:$1048576,MATCH(D$9,Data!$1:$1,0),FALSE),"")</f>
        <v/>
      </c>
      <c r="E25" s="27" t="str">
        <f>IFERROR(VLOOKUP(IF($B$8&lt;10000,"0","")&amp;TEXT($B$8,0)&amp;$A25,Data!$1:$1048576,MATCH(E$9,Data!$1:$1,0),FALSE),"")</f>
        <v/>
      </c>
      <c r="F25" s="18" t="str">
        <f t="shared" si="0"/>
        <v/>
      </c>
      <c r="G25" s="31" t="str">
        <f>IF(D25="","",MIN(IF(D25&lt;0,0,D25),IF(SUMIF($D$10:$D$30,"&lt;"&amp;0)+D25+SUMIF($D$10:D24,"&gt;"&amp;0)&lt;0,0,SUMIF($D$10:$D$30,"&lt;"&amp;0)+D25+SUMIF($D$10:D24,"&gt;"&amp;0)))+MIN(IF(E25&lt;0,0,E25),IF(SUMIF($E$10:$E$30,"&lt;"&amp;0)+E25+SUMIF($E$10:E24,"&gt;"&amp;0)&lt;0,0,SUMIF($E$10:$E$30,"&lt;"&amp;0)+E25+SUMIF($E$10:E24,"&gt;"&amp;0))))</f>
        <v/>
      </c>
      <c r="H25" s="6" t="str">
        <f>IFERROR(VLOOKUP(IF($B$8&lt;10000,"0","")&amp;TEXT($B$8,0)&amp;$A25,Data!$1:$1048576,MATCH(H$9,Data!$1:$1,0),FALSE),"")</f>
        <v/>
      </c>
      <c r="I25" s="5" t="str">
        <f>IFERROR(VLOOKUP(IF($B$8&lt;10000,"0","")&amp;TEXT($B$8,0)&amp;$A25,Data!$1:$1048576,MATCH(I$9,Data!$1:$1,0),FALSE),"")</f>
        <v/>
      </c>
      <c r="J25" s="18" t="str">
        <f t="shared" si="1"/>
        <v/>
      </c>
      <c r="M25" s="3"/>
      <c r="N25" s="3"/>
    </row>
    <row r="26" spans="1:14" x14ac:dyDescent="0.25">
      <c r="A26" s="10">
        <f t="shared" si="2"/>
        <v>17</v>
      </c>
      <c r="B26" s="4" t="str">
        <f>IFERROR(VLOOKUP(IF($B$8&lt;10000,"0","")&amp;TEXT($B$8,0)&amp;$A26,Data!$1:$1048576,MATCH(B$9,Data!$1:$1,0),FALSE),"")</f>
        <v/>
      </c>
      <c r="C26" s="11" t="str">
        <f>IFERROR(VLOOKUP(IF($B$8&lt;10000,"0","")&amp;TEXT($B$8,0)&amp;$A26,Data!$1:$1048576,MATCH(C$9,Data!$1:$1,0),FALSE),"")</f>
        <v/>
      </c>
      <c r="D26" s="6" t="str">
        <f>IFERROR(VLOOKUP(IF($B$8&lt;10000,"0","")&amp;TEXT($B$8,0)&amp;$A26,Data!$1:$1048576,MATCH(D$9,Data!$1:$1,0),FALSE),"")</f>
        <v/>
      </c>
      <c r="E26" s="27" t="str">
        <f>IFERROR(VLOOKUP(IF($B$8&lt;10000,"0","")&amp;TEXT($B$8,0)&amp;$A26,Data!$1:$1048576,MATCH(E$9,Data!$1:$1,0),FALSE),"")</f>
        <v/>
      </c>
      <c r="F26" s="18" t="str">
        <f t="shared" si="0"/>
        <v/>
      </c>
      <c r="G26" s="31" t="str">
        <f>IF(D26="","",MIN(IF(D26&lt;0,0,D26),IF(SUMIF($D$10:$D$30,"&lt;"&amp;0)+D26+SUMIF($D$10:D25,"&gt;"&amp;0)&lt;0,0,SUMIF($D$10:$D$30,"&lt;"&amp;0)+D26+SUMIF($D$10:D25,"&gt;"&amp;0)))+MIN(IF(E26&lt;0,0,E26),IF(SUMIF($E$10:$E$30,"&lt;"&amp;0)+E26+SUMIF($E$10:E25,"&gt;"&amp;0)&lt;0,0,SUMIF($E$10:$E$30,"&lt;"&amp;0)+E26+SUMIF($E$10:E25,"&gt;"&amp;0))))</f>
        <v/>
      </c>
      <c r="H26" s="6" t="str">
        <f>IFERROR(VLOOKUP(IF($B$8&lt;10000,"0","")&amp;TEXT($B$8,0)&amp;$A26,Data!$1:$1048576,MATCH(H$9,Data!$1:$1,0),FALSE),"")</f>
        <v/>
      </c>
      <c r="I26" s="5" t="str">
        <f>IFERROR(VLOOKUP(IF($B$8&lt;10000,"0","")&amp;TEXT($B$8,0)&amp;$A26,Data!$1:$1048576,MATCH(I$9,Data!$1:$1,0),FALSE),"")</f>
        <v/>
      </c>
      <c r="J26" s="18" t="str">
        <f t="shared" si="1"/>
        <v/>
      </c>
      <c r="M26" s="3"/>
      <c r="N26" s="3"/>
    </row>
    <row r="27" spans="1:14" x14ac:dyDescent="0.25">
      <c r="A27" s="10">
        <f t="shared" si="2"/>
        <v>18</v>
      </c>
      <c r="B27" s="4" t="str">
        <f>IFERROR(VLOOKUP(IF($B$8&lt;10000,"0","")&amp;TEXT($B$8,0)&amp;$A27,Data!$1:$1048576,MATCH(B$9,Data!$1:$1,0),FALSE),"")</f>
        <v/>
      </c>
      <c r="C27" s="11" t="str">
        <f>IFERROR(VLOOKUP(IF($B$8&lt;10000,"0","")&amp;TEXT($B$8,0)&amp;$A27,Data!$1:$1048576,MATCH(C$9,Data!$1:$1,0),FALSE),"")</f>
        <v/>
      </c>
      <c r="D27" s="6" t="str">
        <f>IFERROR(VLOOKUP(IF($B$8&lt;10000,"0","")&amp;TEXT($B$8,0)&amp;$A27,Data!$1:$1048576,MATCH(D$9,Data!$1:$1,0),FALSE),"")</f>
        <v/>
      </c>
      <c r="E27" s="27" t="str">
        <f>IFERROR(VLOOKUP(IF($B$8&lt;10000,"0","")&amp;TEXT($B$8,0)&amp;$A27,Data!$1:$1048576,MATCH(E$9,Data!$1:$1,0),FALSE),"")</f>
        <v/>
      </c>
      <c r="F27" s="18" t="str">
        <f t="shared" si="0"/>
        <v/>
      </c>
      <c r="G27" s="31" t="str">
        <f>IF(D27="","",MIN(IF(D27&lt;0,0,D27),IF(SUMIF($D$10:$D$30,"&lt;"&amp;0)+D27+SUMIF($D$10:D26,"&gt;"&amp;0)&lt;0,0,SUMIF($D$10:$D$30,"&lt;"&amp;0)+D27+SUMIF($D$10:D26,"&gt;"&amp;0)))+MIN(IF(E27&lt;0,0,E27),IF(SUMIF($E$10:$E$30,"&lt;"&amp;0)+E27+SUMIF($E$10:E26,"&gt;"&amp;0)&lt;0,0,SUMIF($E$10:$E$30,"&lt;"&amp;0)+E27+SUMIF($E$10:E26,"&gt;"&amp;0))))</f>
        <v/>
      </c>
      <c r="H27" s="6" t="str">
        <f>IFERROR(VLOOKUP(IF($B$8&lt;10000,"0","")&amp;TEXT($B$8,0)&amp;$A27,Data!$1:$1048576,MATCH(H$9,Data!$1:$1,0),FALSE),"")</f>
        <v/>
      </c>
      <c r="I27" s="5" t="str">
        <f>IFERROR(VLOOKUP(IF($B$8&lt;10000,"0","")&amp;TEXT($B$8,0)&amp;$A27,Data!$1:$1048576,MATCH(I$9,Data!$1:$1,0),FALSE),"")</f>
        <v/>
      </c>
      <c r="J27" s="18" t="str">
        <f t="shared" si="1"/>
        <v/>
      </c>
      <c r="M27" s="3"/>
      <c r="N27" s="3"/>
    </row>
    <row r="28" spans="1:14" x14ac:dyDescent="0.25">
      <c r="A28" s="10">
        <f t="shared" si="2"/>
        <v>19</v>
      </c>
      <c r="B28" s="4" t="str">
        <f>IFERROR(VLOOKUP(IF($B$8&lt;10000,"0","")&amp;TEXT($B$8,0)&amp;$A28,Data!$1:$1048576,MATCH(B$9,Data!$1:$1,0),FALSE),"")</f>
        <v/>
      </c>
      <c r="C28" s="11" t="str">
        <f>IFERROR(VLOOKUP(IF($B$8&lt;10000,"0","")&amp;TEXT($B$8,0)&amp;$A28,Data!$1:$1048576,MATCH(C$9,Data!$1:$1,0),FALSE),"")</f>
        <v/>
      </c>
      <c r="D28" s="6" t="str">
        <f>IFERROR(VLOOKUP(IF($B$8&lt;10000,"0","")&amp;TEXT($B$8,0)&amp;$A28,Data!$1:$1048576,MATCH(D$9,Data!$1:$1,0),FALSE),"")</f>
        <v/>
      </c>
      <c r="E28" s="27" t="str">
        <f>IFERROR(VLOOKUP(IF($B$8&lt;10000,"0","")&amp;TEXT($B$8,0)&amp;$A28,Data!$1:$1048576,MATCH(E$9,Data!$1:$1,0),FALSE),"")</f>
        <v/>
      </c>
      <c r="F28" s="18" t="str">
        <f t="shared" si="0"/>
        <v/>
      </c>
      <c r="G28" s="31" t="str">
        <f>IF(D28="","",MIN(IF(D28&lt;0,0,D28),IF(SUMIF($D$10:$D$30,"&lt;"&amp;0)+D28+SUMIF($D$10:D27,"&gt;"&amp;0)&lt;0,0,SUMIF($D$10:$D$30,"&lt;"&amp;0)+D28+SUMIF($D$10:D27,"&gt;"&amp;0)))+MIN(IF(E28&lt;0,0,E28),IF(SUMIF($E$10:$E$30,"&lt;"&amp;0)+E28+SUMIF($E$10:E27,"&gt;"&amp;0)&lt;0,0,SUMIF($E$10:$E$30,"&lt;"&amp;0)+E28+SUMIF($E$10:E27,"&gt;"&amp;0))))</f>
        <v/>
      </c>
      <c r="H28" s="6" t="str">
        <f>IFERROR(VLOOKUP(IF($B$8&lt;10000,"0","")&amp;TEXT($B$8,0)&amp;$A28,Data!$1:$1048576,MATCH(H$9,Data!$1:$1,0),FALSE),"")</f>
        <v/>
      </c>
      <c r="I28" s="5" t="str">
        <f>IFERROR(VLOOKUP(IF($B$8&lt;10000,"0","")&amp;TEXT($B$8,0)&amp;$A28,Data!$1:$1048576,MATCH(I$9,Data!$1:$1,0),FALSE),"")</f>
        <v/>
      </c>
      <c r="J28" s="18" t="str">
        <f t="shared" si="1"/>
        <v/>
      </c>
      <c r="M28" s="3"/>
      <c r="N28" s="3"/>
    </row>
    <row r="29" spans="1:14" x14ac:dyDescent="0.25">
      <c r="A29" s="10">
        <f t="shared" si="2"/>
        <v>20</v>
      </c>
      <c r="B29" s="4" t="str">
        <f>IFERROR(VLOOKUP(IF($B$8&lt;10000,"0","")&amp;TEXT($B$8,0)&amp;$A29,Data!$1:$1048576,MATCH(B$9,Data!$1:$1,0),FALSE),"")</f>
        <v/>
      </c>
      <c r="C29" s="11" t="str">
        <f>IFERROR(VLOOKUP(IF($B$8&lt;10000,"0","")&amp;TEXT($B$8,0)&amp;$A29,Data!$1:$1048576,MATCH(C$9,Data!$1:$1,0),FALSE),"")</f>
        <v/>
      </c>
      <c r="D29" s="6" t="str">
        <f>IFERROR(VLOOKUP(IF($B$8&lt;10000,"0","")&amp;TEXT($B$8,0)&amp;$A29,Data!$1:$1048576,MATCH(D$9,Data!$1:$1,0),FALSE),"")</f>
        <v/>
      </c>
      <c r="E29" s="27" t="str">
        <f>IFERROR(VLOOKUP(IF($B$8&lt;10000,"0","")&amp;TEXT($B$8,0)&amp;$A29,Data!$1:$1048576,MATCH(E$9,Data!$1:$1,0),FALSE),"")</f>
        <v/>
      </c>
      <c r="F29" s="18" t="str">
        <f t="shared" si="0"/>
        <v/>
      </c>
      <c r="G29" s="31" t="str">
        <f>IF(D29="","",MIN(IF(D29&lt;0,0,D29),IF(SUMIF($D$10:$D$30,"&lt;"&amp;0)+D29+SUMIF($D$10:D28,"&gt;"&amp;0)&lt;0,0,SUMIF($D$10:$D$30,"&lt;"&amp;0)+D29+SUMIF($D$10:D28,"&gt;"&amp;0)))+MIN(IF(E29&lt;0,0,E29),IF(SUMIF($E$10:$E$30,"&lt;"&amp;0)+E29+SUMIF($E$10:E28,"&gt;"&amp;0)&lt;0,0,SUMIF($E$10:$E$30,"&lt;"&amp;0)+E29+SUMIF($E$10:E28,"&gt;"&amp;0))))</f>
        <v/>
      </c>
      <c r="H29" s="6" t="str">
        <f>IFERROR(VLOOKUP(IF($B$8&lt;10000,"0","")&amp;TEXT($B$8,0)&amp;$A29,Data!$1:$1048576,MATCH(H$9,Data!$1:$1,0),FALSE),"")</f>
        <v/>
      </c>
      <c r="I29" s="5" t="str">
        <f>IFERROR(VLOOKUP(IF($B$8&lt;10000,"0","")&amp;TEXT($B$8,0)&amp;$A29,Data!$1:$1048576,MATCH(I$9,Data!$1:$1,0),FALSE),"")</f>
        <v/>
      </c>
      <c r="J29" s="18" t="str">
        <f t="shared" si="1"/>
        <v/>
      </c>
      <c r="M29" s="3"/>
      <c r="N29" s="3"/>
    </row>
    <row r="30" spans="1:14" ht="15.75" thickBot="1" x14ac:dyDescent="0.3">
      <c r="A30" s="12">
        <f t="shared" si="2"/>
        <v>21</v>
      </c>
      <c r="B30" s="7" t="str">
        <f>IFERROR(VLOOKUP(IF($B$8&lt;10000,"0","")&amp;TEXT($B$8,0)&amp;$A30,Data!$1:$1048576,MATCH(B$9,Data!$1:$1,0),FALSE),"")</f>
        <v/>
      </c>
      <c r="C30" s="13" t="str">
        <f>IFERROR(VLOOKUP(IF($B$8&lt;10000,"0","")&amp;TEXT($B$8,0)&amp;$A30,Data!$1:$1048576,MATCH(C$9,Data!$1:$1,0),FALSE),"")</f>
        <v/>
      </c>
      <c r="D30" s="8" t="str">
        <f>IFERROR(VLOOKUP(IF($B$8&lt;10000,"0","")&amp;TEXT($B$8,0)&amp;$A30,Data!$1:$1048576,MATCH(D$9,Data!$1:$1,0),FALSE),"")</f>
        <v/>
      </c>
      <c r="E30" s="28" t="str">
        <f>IFERROR(VLOOKUP(IF($B$8&lt;10000,"0","")&amp;TEXT($B$8,0)&amp;$A30,Data!$1:$1048576,MATCH(E$9,Data!$1:$1,0),FALSE),"")</f>
        <v/>
      </c>
      <c r="F30" s="30" t="str">
        <f t="shared" si="0"/>
        <v/>
      </c>
      <c r="G30" s="31" t="str">
        <f>IF(D30="","",MIN(IF(D30&lt;0,0,D30),IF(SUMIF($D$10:$D$30,"&lt;"&amp;0)+D30+SUMIF($D$10:D29,"&gt;"&amp;0)&lt;0,0,SUMIF($D$10:$D$30,"&lt;"&amp;0)+D30+SUMIF($D$10:D29,"&gt;"&amp;0)))+MIN(IF(E30&lt;0,0,E30),IF(SUMIF($E$10:$E$30,"&lt;"&amp;0)+E30+SUMIF($E$10:E29,"&gt;"&amp;0)&lt;0,0,SUMIF($E$10:$E$30,"&lt;"&amp;0)+E30+SUMIF($E$10:E29,"&gt;"&amp;0))))</f>
        <v/>
      </c>
      <c r="H30" s="8" t="str">
        <f>IFERROR(VLOOKUP(IF($B$8&lt;10000,"0","")&amp;TEXT($B$8,0)&amp;$A30,Data!$1:$1048576,MATCH(H$9,Data!$1:$1,0),FALSE),"")</f>
        <v/>
      </c>
      <c r="I30" s="9" t="str">
        <f>IFERROR(VLOOKUP(IF($B$8&lt;10000,"0","")&amp;TEXT($B$8,0)&amp;$A30,Data!$1:$1048576,MATCH(I$9,Data!$1:$1,0),FALSE),"")</f>
        <v/>
      </c>
      <c r="J30" s="30" t="str">
        <f t="shared" si="1"/>
        <v/>
      </c>
      <c r="M30" s="3"/>
    </row>
    <row r="31" spans="1:14" ht="15.75" thickBot="1" x14ac:dyDescent="0.3">
      <c r="A31" s="19"/>
      <c r="B31" s="20"/>
      <c r="C31" s="21" t="s">
        <v>16</v>
      </c>
      <c r="D31" s="22">
        <f>SUM(D10:D30)</f>
        <v>0</v>
      </c>
      <c r="E31" s="25">
        <f>SUM(E10:E30)</f>
        <v>0</v>
      </c>
      <c r="F31" s="24" t="str">
        <f>IF(F30="",IF(F29="",IF(F28="",IF(F27="",IF(F26="",IF(F25="",IF(F24="",IF(F23="",IF(F22="",IF(F21="",IF(F20="",IF(F19="",IF(F18="",IF(F17="",IF(F16="",IF(F15="",IF(F14="",IF(F13="",IF(F12="",IF(F11="",F10,F11),F12),F13),F14),F15),F16),F17),F18),F19),F20),F21),F22),F23),F24),F25),F26),F27),F28),F29),F30)</f>
        <v/>
      </c>
      <c r="G31" s="24">
        <f>SUM(G10:G30)</f>
        <v>0</v>
      </c>
      <c r="H31" s="22">
        <f>SUM(H10:H30)</f>
        <v>0</v>
      </c>
      <c r="I31" s="23">
        <f>SUM(I10:I30)</f>
        <v>0</v>
      </c>
      <c r="J31" s="24" t="str">
        <f>IF(J30="",IF(J29="",IF(J28="",IF(J27="",IF(J26="",IF(J25="",IF(J24="",IF(J23="",IF(J22="",IF(J21="",IF(J20="",IF(J19="",IF(J18="",IF(J17="",IF(J16="",IF(J15="",IF(J14="",IF(J13="",IF(J12="",IF(J11="",J10,J11),J12),J13),J14),J15),J16),J17),J18),J19),J20),J21),J22),J23),J24),J25),J26),J27),J28),J29),J30)</f>
        <v/>
      </c>
    </row>
  </sheetData>
  <sheetProtection algorithmName="SHA-512" hashValue="W5XFNmHAKKs21yn3x/HIpYVwKyURy+PGvG9Y5bz5vFO5pecPxU5+CtneHip4uB7FKYFbKyb1Ee7eDe3VS850tg==" saltValue="fcxjFwMW4B3CQKSVIoA+eQ==" spinCount="100000" sheet="1" objects="1" scenarios="1"/>
  <mergeCells count="1">
    <mergeCell ref="E4:J7"/>
  </mergeCells>
  <pageMargins left="0.7" right="0.7" top="0.75" bottom="0.75" header="0.3" footer="0.3"/>
  <pageSetup scale="77" orientation="landscape"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IID" error="Your facilities IID is the 5 digits in front of the slash in the upper right corner of the facilities rate notice.">
          <x14:formula1>
            <xm:f>Data!$Y1:$Y358</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10"/>
  <sheetViews>
    <sheetView topLeftCell="A379" workbookViewId="0">
      <selection activeCell="A379" sqref="A1:XFD1048576"/>
    </sheetView>
  </sheetViews>
  <sheetFormatPr defaultRowHeight="15" x14ac:dyDescent="0.25"/>
  <cols>
    <col min="1" max="1" width="8.85546875" style="41" customWidth="1"/>
    <col min="2" max="2" width="10.5703125" style="48" bestFit="1" customWidth="1"/>
    <col min="3" max="4" width="10.5703125" style="58" customWidth="1"/>
    <col min="5" max="5" width="27.140625" style="53" customWidth="1"/>
    <col min="6" max="6" width="27.140625" style="48" customWidth="1"/>
    <col min="7" max="7" width="10.7109375" style="41" bestFit="1" customWidth="1"/>
    <col min="8" max="8" width="15.28515625" style="41" customWidth="1"/>
    <col min="9" max="9" width="15.85546875" style="41" customWidth="1"/>
    <col min="10" max="11" width="11.7109375" style="41" customWidth="1"/>
    <col min="12" max="12" width="11.85546875" style="41" customWidth="1"/>
    <col min="13" max="22" width="9" style="41"/>
    <col min="23" max="23" width="20.5703125" style="41" customWidth="1"/>
    <col min="24" max="24" width="9.140625" style="41"/>
    <col min="25" max="25" width="10.5703125" style="46" customWidth="1"/>
    <col min="26" max="16384" width="9.140625" style="41"/>
  </cols>
  <sheetData>
    <row r="1" spans="1:26" x14ac:dyDescent="0.25">
      <c r="A1" s="42" t="s">
        <v>0</v>
      </c>
      <c r="B1" s="43" t="s">
        <v>1</v>
      </c>
      <c r="C1" s="44" t="s">
        <v>376</v>
      </c>
      <c r="D1" s="44" t="s">
        <v>378</v>
      </c>
      <c r="E1" s="45" t="s">
        <v>377</v>
      </c>
      <c r="F1" s="42" t="s">
        <v>2</v>
      </c>
      <c r="G1" s="42" t="s">
        <v>3</v>
      </c>
      <c r="H1" s="42" t="s">
        <v>4</v>
      </c>
      <c r="I1" s="42" t="s">
        <v>5</v>
      </c>
      <c r="J1" s="42" t="s">
        <v>6</v>
      </c>
      <c r="K1" s="42" t="s">
        <v>7</v>
      </c>
      <c r="L1" s="42" t="s">
        <v>8</v>
      </c>
      <c r="M1" s="42" t="s">
        <v>9</v>
      </c>
      <c r="N1" s="42" t="s">
        <v>10</v>
      </c>
      <c r="O1" s="42" t="s">
        <v>11</v>
      </c>
      <c r="P1" s="42" t="s">
        <v>12</v>
      </c>
      <c r="Q1" s="42" t="s">
        <v>13</v>
      </c>
      <c r="R1" s="42" t="s">
        <v>14</v>
      </c>
      <c r="S1" s="42" t="s">
        <v>15</v>
      </c>
      <c r="T1" s="42" t="s">
        <v>16</v>
      </c>
      <c r="U1" s="42"/>
      <c r="V1" s="42">
        <f>MAX(B:B)</f>
        <v>20</v>
      </c>
      <c r="W1" s="41" t="s">
        <v>17</v>
      </c>
      <c r="Y1" s="46" t="s">
        <v>380</v>
      </c>
      <c r="Z1" s="41" t="s">
        <v>2</v>
      </c>
    </row>
    <row r="2" spans="1:26" x14ac:dyDescent="0.25">
      <c r="A2" s="47" t="str">
        <f>Data[[#This Row],[Text IID]]&amp;Data[[#This Row],[transaction number]]</f>
        <v>010011</v>
      </c>
      <c r="B2" s="48">
        <v>1</v>
      </c>
      <c r="C2" s="49" t="s">
        <v>18</v>
      </c>
      <c r="D2" s="50" t="str">
        <f>Data[[#This Row],[Text IID]]&amp;" - "&amp;Data[[#This Row],[Facility Name]]</f>
        <v>01001 - AITKIN HEALTH SERVICES</v>
      </c>
      <c r="E2" s="46">
        <v>1001</v>
      </c>
      <c r="F2" s="51" t="s">
        <v>21</v>
      </c>
      <c r="G2" s="52">
        <v>40451</v>
      </c>
      <c r="H2" s="51" t="s">
        <v>17</v>
      </c>
      <c r="I2" s="47">
        <v>0</v>
      </c>
      <c r="J2" s="47">
        <v>48</v>
      </c>
      <c r="K2" s="47">
        <f>+Data[[#This Row],[BC Bed Change]]+Data[[#This Row],[NH Bed Change]]</f>
        <v>48</v>
      </c>
      <c r="L2" s="47">
        <f t="shared" ref="L2:L65" si="0">IF(OR($H2=$W$1,$H2=$W$4,$H2=$W$6),I2,IF($H2=$W$2,0,-I2))</f>
        <v>0</v>
      </c>
      <c r="M2" s="47">
        <f t="shared" ref="M2:M65" si="1">IF(OR($H2=$W$1,$H2=$W$4,$H2=$W$6),J2,IF($H2=$W$2,0,-J2))</f>
        <v>48</v>
      </c>
      <c r="N2" s="47">
        <f>+Data[[#This Row],[BC Active]]+Data[[#This Row],[NH Active]]</f>
        <v>48</v>
      </c>
      <c r="O2" s="47">
        <f t="shared" ref="O2:O65" si="2">IF(OR($H2=$W$3,$H2=$W$2),I2,IF($H2=$W$4,-I2,0))</f>
        <v>0</v>
      </c>
      <c r="P2" s="47">
        <f t="shared" ref="P2:P65" si="3">IF(OR($H2=$W$3,$H2=$W$2),J2,IF($H2=$W$4,-J2,0))</f>
        <v>0</v>
      </c>
      <c r="Q2" s="47">
        <f>+Data[[#This Row],[BC Layaway]]+Data[[#This Row],[NH Layaway]]</f>
        <v>0</v>
      </c>
      <c r="R2" s="47">
        <f>+Data[[#This Row],[BC Active]]+Data[[#This Row],[BC Layaway]]</f>
        <v>0</v>
      </c>
      <c r="S2" s="47">
        <f>+Data[[#This Row],[NH Active]]+Data[[#This Row],[NH Layaway]]</f>
        <v>48</v>
      </c>
      <c r="T2" s="47">
        <f>+Data[[#This Row],[BC Total]]+Data[[#This Row],[NH Total]]</f>
        <v>48</v>
      </c>
      <c r="W2" s="41" t="s">
        <v>19</v>
      </c>
      <c r="Y2" s="46">
        <v>1001</v>
      </c>
      <c r="Z2" s="41" t="s">
        <v>21</v>
      </c>
    </row>
    <row r="3" spans="1:26" x14ac:dyDescent="0.25">
      <c r="A3" s="47" t="str">
        <f>Data[[#This Row],[Text IID]]&amp;Data[[#This Row],[transaction number]]</f>
        <v>010012</v>
      </c>
      <c r="B3" s="48">
        <v>2</v>
      </c>
      <c r="C3" s="49" t="s">
        <v>18</v>
      </c>
      <c r="D3" s="50" t="str">
        <f>Data[[#This Row],[Text IID]]&amp;" - "&amp;Data[[#This Row],[Facility Name]]</f>
        <v>01001 - AITKIN HEALTH SERVICES</v>
      </c>
      <c r="E3" s="46">
        <v>1001</v>
      </c>
      <c r="F3" s="51" t="s">
        <v>21</v>
      </c>
      <c r="G3" s="52">
        <v>41334</v>
      </c>
      <c r="H3" s="51" t="s">
        <v>20</v>
      </c>
      <c r="I3" s="47">
        <v>0</v>
      </c>
      <c r="J3" s="47">
        <v>4</v>
      </c>
      <c r="K3" s="47">
        <f>+Data[[#This Row],[BC Bed Change]]+Data[[#This Row],[NH Bed Change]]</f>
        <v>4</v>
      </c>
      <c r="L3" s="47">
        <f t="shared" si="0"/>
        <v>0</v>
      </c>
      <c r="M3" s="47">
        <f t="shared" si="1"/>
        <v>-4</v>
      </c>
      <c r="N3" s="47">
        <f>+Data[[#This Row],[BC Active]]+Data[[#This Row],[NH Active]]</f>
        <v>-4</v>
      </c>
      <c r="O3" s="47">
        <f t="shared" si="2"/>
        <v>0</v>
      </c>
      <c r="P3" s="47">
        <f t="shared" si="3"/>
        <v>4</v>
      </c>
      <c r="Q3" s="47">
        <f>+Data[[#This Row],[BC Layaway]]+Data[[#This Row],[NH Layaway]]</f>
        <v>4</v>
      </c>
      <c r="R3" s="47">
        <f>+Data[[#This Row],[BC Active]]+Data[[#This Row],[BC Layaway]]</f>
        <v>0</v>
      </c>
      <c r="S3" s="47">
        <f>+Data[[#This Row],[NH Active]]+Data[[#This Row],[NH Layaway]]</f>
        <v>0</v>
      </c>
      <c r="T3" s="47">
        <f>+Data[[#This Row],[BC Total]]+Data[[#This Row],[NH Total]]</f>
        <v>0</v>
      </c>
      <c r="W3" s="42" t="s">
        <v>20</v>
      </c>
      <c r="Y3" s="46">
        <v>1002</v>
      </c>
      <c r="Z3" s="41" t="s">
        <v>26</v>
      </c>
    </row>
    <row r="4" spans="1:26" x14ac:dyDescent="0.25">
      <c r="A4" s="47" t="str">
        <f>Data[[#This Row],[Text IID]]&amp;Data[[#This Row],[transaction number]]</f>
        <v>010013</v>
      </c>
      <c r="B4" s="48">
        <v>3</v>
      </c>
      <c r="C4" s="49" t="s">
        <v>18</v>
      </c>
      <c r="D4" s="50" t="str">
        <f>Data[[#This Row],[Text IID]]&amp;" - "&amp;Data[[#This Row],[Facility Name]]</f>
        <v>01001 - AITKIN HEALTH SERVICES</v>
      </c>
      <c r="E4" s="46">
        <v>1001</v>
      </c>
      <c r="F4" s="51" t="s">
        <v>21</v>
      </c>
      <c r="G4" s="52">
        <v>43101</v>
      </c>
      <c r="H4" s="51" t="s">
        <v>22</v>
      </c>
      <c r="I4" s="47"/>
      <c r="J4" s="47">
        <v>4</v>
      </c>
      <c r="K4" s="47">
        <f>+Data[[#This Row],[BC Bed Change]]+Data[[#This Row],[NH Bed Change]]</f>
        <v>4</v>
      </c>
      <c r="L4" s="47">
        <f t="shared" si="0"/>
        <v>0</v>
      </c>
      <c r="M4" s="47">
        <f t="shared" si="1"/>
        <v>4</v>
      </c>
      <c r="N4" s="47">
        <f>+Data[[#This Row],[BC Active]]+Data[[#This Row],[NH Active]]</f>
        <v>4</v>
      </c>
      <c r="O4" s="47">
        <f t="shared" si="2"/>
        <v>0</v>
      </c>
      <c r="P4" s="47">
        <f t="shared" si="3"/>
        <v>-4</v>
      </c>
      <c r="Q4" s="47">
        <f>+Data[[#This Row],[BC Layaway]]+Data[[#This Row],[NH Layaway]]</f>
        <v>-4</v>
      </c>
      <c r="R4" s="47">
        <f>+Data[[#This Row],[BC Active]]+Data[[#This Row],[BC Layaway]]</f>
        <v>0</v>
      </c>
      <c r="S4" s="47">
        <f>+Data[[#This Row],[NH Active]]+Data[[#This Row],[NH Layaway]]</f>
        <v>0</v>
      </c>
      <c r="T4" s="47">
        <f>+Data[[#This Row],[BC Total]]+Data[[#This Row],[NH Total]]</f>
        <v>0</v>
      </c>
      <c r="W4" s="41" t="s">
        <v>22</v>
      </c>
      <c r="Y4" s="46">
        <v>2001</v>
      </c>
      <c r="Z4" s="41" t="s">
        <v>29</v>
      </c>
    </row>
    <row r="5" spans="1:26" x14ac:dyDescent="0.25">
      <c r="A5" s="47" t="str">
        <f>Data[[#This Row],[Text IID]]&amp;Data[[#This Row],[transaction number]]</f>
        <v>010014</v>
      </c>
      <c r="B5" s="48">
        <v>4</v>
      </c>
      <c r="C5" s="49" t="s">
        <v>18</v>
      </c>
      <c r="D5" s="50" t="str">
        <f>Data[[#This Row],[Text IID]]&amp;" - "&amp;Data[[#This Row],[Facility Name]]</f>
        <v>01001 - AITKIN HEALTH SERVICES</v>
      </c>
      <c r="E5" s="46">
        <v>1001</v>
      </c>
      <c r="F5" s="51" t="s">
        <v>21</v>
      </c>
      <c r="G5" s="52">
        <v>43101</v>
      </c>
      <c r="H5" s="51" t="s">
        <v>23</v>
      </c>
      <c r="I5" s="47"/>
      <c r="J5" s="47">
        <v>4</v>
      </c>
      <c r="K5" s="47">
        <f>+Data[[#This Row],[BC Bed Change]]+Data[[#This Row],[NH Bed Change]]</f>
        <v>4</v>
      </c>
      <c r="L5" s="47">
        <f t="shared" si="0"/>
        <v>0</v>
      </c>
      <c r="M5" s="47">
        <f t="shared" si="1"/>
        <v>-4</v>
      </c>
      <c r="N5" s="47">
        <f>+Data[[#This Row],[BC Active]]+Data[[#This Row],[NH Active]]</f>
        <v>-4</v>
      </c>
      <c r="O5" s="47">
        <f t="shared" si="2"/>
        <v>0</v>
      </c>
      <c r="P5" s="47">
        <f t="shared" si="3"/>
        <v>0</v>
      </c>
      <c r="Q5" s="47">
        <f>+Data[[#This Row],[BC Layaway]]+Data[[#This Row],[NH Layaway]]</f>
        <v>0</v>
      </c>
      <c r="R5" s="47">
        <f>+Data[[#This Row],[BC Active]]+Data[[#This Row],[BC Layaway]]</f>
        <v>0</v>
      </c>
      <c r="S5" s="47">
        <f>+Data[[#This Row],[NH Active]]+Data[[#This Row],[NH Layaway]]</f>
        <v>-4</v>
      </c>
      <c r="T5" s="47">
        <f>+Data[[#This Row],[BC Total]]+Data[[#This Row],[NH Total]]</f>
        <v>-4</v>
      </c>
      <c r="W5" s="41" t="s">
        <v>24</v>
      </c>
      <c r="Y5" s="46">
        <v>2002</v>
      </c>
      <c r="Z5" s="41" t="s">
        <v>31</v>
      </c>
    </row>
    <row r="6" spans="1:26" x14ac:dyDescent="0.25">
      <c r="A6" s="47" t="str">
        <f>Data[[#This Row],[Text IID]]&amp;Data[[#This Row],[transaction number]]</f>
        <v>010021</v>
      </c>
      <c r="B6" s="48">
        <v>1</v>
      </c>
      <c r="C6" s="49" t="s">
        <v>25</v>
      </c>
      <c r="D6" s="50" t="str">
        <f>Data[[#This Row],[Text IID]]&amp;" - "&amp;Data[[#This Row],[Facility Name]]</f>
        <v>01002 - Aicota Health Care Center</v>
      </c>
      <c r="E6" s="46">
        <v>1002</v>
      </c>
      <c r="F6" s="51" t="s">
        <v>26</v>
      </c>
      <c r="G6" s="52">
        <v>40451</v>
      </c>
      <c r="H6" s="51" t="s">
        <v>17</v>
      </c>
      <c r="I6" s="47">
        <v>0</v>
      </c>
      <c r="J6" s="47">
        <v>80</v>
      </c>
      <c r="K6" s="47">
        <f>+Data[[#This Row],[BC Bed Change]]+Data[[#This Row],[NH Bed Change]]</f>
        <v>80</v>
      </c>
      <c r="L6" s="47">
        <f t="shared" si="0"/>
        <v>0</v>
      </c>
      <c r="M6" s="47">
        <f t="shared" si="1"/>
        <v>80</v>
      </c>
      <c r="N6" s="47">
        <f>+Data[[#This Row],[BC Active]]+Data[[#This Row],[NH Active]]</f>
        <v>80</v>
      </c>
      <c r="O6" s="47">
        <f t="shared" si="2"/>
        <v>0</v>
      </c>
      <c r="P6" s="47">
        <f t="shared" si="3"/>
        <v>0</v>
      </c>
      <c r="Q6" s="47">
        <f>+Data[[#This Row],[BC Layaway]]+Data[[#This Row],[NH Layaway]]</f>
        <v>0</v>
      </c>
      <c r="R6" s="47">
        <f>+Data[[#This Row],[BC Active]]+Data[[#This Row],[BC Layaway]]</f>
        <v>0</v>
      </c>
      <c r="S6" s="47">
        <f>+Data[[#This Row],[NH Active]]+Data[[#This Row],[NH Layaway]]</f>
        <v>80</v>
      </c>
      <c r="T6" s="47">
        <f>+Data[[#This Row],[BC Total]]+Data[[#This Row],[NH Total]]</f>
        <v>80</v>
      </c>
      <c r="W6" s="41" t="s">
        <v>27</v>
      </c>
      <c r="Y6" s="46">
        <v>2003</v>
      </c>
      <c r="Z6" s="41" t="s">
        <v>33</v>
      </c>
    </row>
    <row r="7" spans="1:26" x14ac:dyDescent="0.25">
      <c r="A7" s="47" t="str">
        <f>Data[[#This Row],[Text IID]]&amp;Data[[#This Row],[transaction number]]</f>
        <v>010022</v>
      </c>
      <c r="B7" s="48">
        <v>2</v>
      </c>
      <c r="C7" s="49" t="s">
        <v>25</v>
      </c>
      <c r="D7" s="50" t="str">
        <f>Data[[#This Row],[Text IID]]&amp;" - "&amp;Data[[#This Row],[Facility Name]]</f>
        <v>01002 - Aicota Health Care Center</v>
      </c>
      <c r="E7" s="46">
        <v>1002</v>
      </c>
      <c r="F7" s="51" t="s">
        <v>26</v>
      </c>
      <c r="G7" s="52">
        <v>40969</v>
      </c>
      <c r="H7" s="51" t="s">
        <v>23</v>
      </c>
      <c r="I7" s="47">
        <v>0</v>
      </c>
      <c r="J7" s="47">
        <v>5</v>
      </c>
      <c r="K7" s="47">
        <f>+Data[[#This Row],[BC Bed Change]]+Data[[#This Row],[NH Bed Change]]</f>
        <v>5</v>
      </c>
      <c r="L7" s="47">
        <f t="shared" si="0"/>
        <v>0</v>
      </c>
      <c r="M7" s="47">
        <f t="shared" si="1"/>
        <v>-5</v>
      </c>
      <c r="N7" s="47">
        <f>+Data[[#This Row],[BC Active]]+Data[[#This Row],[NH Active]]</f>
        <v>-5</v>
      </c>
      <c r="O7" s="47">
        <f t="shared" si="2"/>
        <v>0</v>
      </c>
      <c r="P7" s="47">
        <f t="shared" si="3"/>
        <v>0</v>
      </c>
      <c r="Q7" s="47">
        <f>+Data[[#This Row],[BC Layaway]]+Data[[#This Row],[NH Layaway]]</f>
        <v>0</v>
      </c>
      <c r="R7" s="47">
        <f>+Data[[#This Row],[BC Active]]+Data[[#This Row],[BC Layaway]]</f>
        <v>0</v>
      </c>
      <c r="S7" s="47">
        <f>+Data[[#This Row],[NH Active]]+Data[[#This Row],[NH Layaway]]</f>
        <v>-5</v>
      </c>
      <c r="T7" s="47">
        <f>+Data[[#This Row],[BC Total]]+Data[[#This Row],[NH Total]]</f>
        <v>-5</v>
      </c>
      <c r="W7" s="41" t="s">
        <v>23</v>
      </c>
      <c r="Y7" s="46">
        <v>2004</v>
      </c>
      <c r="Z7" s="41" t="s">
        <v>35</v>
      </c>
    </row>
    <row r="8" spans="1:26" x14ac:dyDescent="0.25">
      <c r="A8" s="47" t="str">
        <f>Data[[#This Row],[Text IID]]&amp;Data[[#This Row],[transaction number]]</f>
        <v>020011</v>
      </c>
      <c r="B8" s="48">
        <v>1</v>
      </c>
      <c r="C8" s="49" t="s">
        <v>28</v>
      </c>
      <c r="D8" s="50" t="str">
        <f>Data[[#This Row],[Text IID]]&amp;" - "&amp;Data[[#This Row],[Facility Name]]</f>
        <v>02001 - Crest View Lutheran Home</v>
      </c>
      <c r="E8" s="46">
        <v>2001</v>
      </c>
      <c r="F8" s="51" t="s">
        <v>29</v>
      </c>
      <c r="G8" s="52">
        <v>40451</v>
      </c>
      <c r="H8" s="51" t="s">
        <v>17</v>
      </c>
      <c r="I8" s="47">
        <v>0</v>
      </c>
      <c r="J8" s="47">
        <v>122</v>
      </c>
      <c r="K8" s="47">
        <f>+Data[[#This Row],[BC Bed Change]]+Data[[#This Row],[NH Bed Change]]</f>
        <v>122</v>
      </c>
      <c r="L8" s="47">
        <f t="shared" si="0"/>
        <v>0</v>
      </c>
      <c r="M8" s="47">
        <f t="shared" si="1"/>
        <v>122</v>
      </c>
      <c r="N8" s="47">
        <f>+Data[[#This Row],[BC Active]]+Data[[#This Row],[NH Active]]</f>
        <v>122</v>
      </c>
      <c r="O8" s="47">
        <f t="shared" si="2"/>
        <v>0</v>
      </c>
      <c r="P8" s="47">
        <f t="shared" si="3"/>
        <v>0</v>
      </c>
      <c r="Q8" s="47">
        <f>+Data[[#This Row],[BC Layaway]]+Data[[#This Row],[NH Layaway]]</f>
        <v>0</v>
      </c>
      <c r="R8" s="47">
        <f>+Data[[#This Row],[BC Active]]+Data[[#This Row],[BC Layaway]]</f>
        <v>0</v>
      </c>
      <c r="S8" s="47">
        <f>+Data[[#This Row],[NH Active]]+Data[[#This Row],[NH Layaway]]</f>
        <v>122</v>
      </c>
      <c r="T8" s="47">
        <f>+Data[[#This Row],[BC Total]]+Data[[#This Row],[NH Total]]</f>
        <v>122</v>
      </c>
      <c r="Y8" s="46">
        <v>2005</v>
      </c>
      <c r="Z8" s="41" t="s">
        <v>37</v>
      </c>
    </row>
    <row r="9" spans="1:26" x14ac:dyDescent="0.25">
      <c r="A9" s="47" t="str">
        <f>Data[[#This Row],[Text IID]]&amp;Data[[#This Row],[transaction number]]</f>
        <v>020021</v>
      </c>
      <c r="B9" s="48">
        <v>1</v>
      </c>
      <c r="C9" s="49" t="s">
        <v>30</v>
      </c>
      <c r="D9" s="50" t="str">
        <f>Data[[#This Row],[Text IID]]&amp;" - "&amp;Data[[#This Row],[Facility Name]]</f>
        <v>02002 - Anoka Rehab &amp; Living Center</v>
      </c>
      <c r="E9" s="46">
        <v>2002</v>
      </c>
      <c r="F9" s="51" t="s">
        <v>31</v>
      </c>
      <c r="G9" s="52">
        <v>40451</v>
      </c>
      <c r="H9" s="51" t="s">
        <v>17</v>
      </c>
      <c r="I9" s="47">
        <v>0</v>
      </c>
      <c r="J9" s="47">
        <v>96</v>
      </c>
      <c r="K9" s="47">
        <f>+Data[[#This Row],[BC Bed Change]]+Data[[#This Row],[NH Bed Change]]</f>
        <v>96</v>
      </c>
      <c r="L9" s="47">
        <f t="shared" si="0"/>
        <v>0</v>
      </c>
      <c r="M9" s="47">
        <f t="shared" si="1"/>
        <v>96</v>
      </c>
      <c r="N9" s="47">
        <f>+Data[[#This Row],[BC Active]]+Data[[#This Row],[NH Active]]</f>
        <v>96</v>
      </c>
      <c r="O9" s="47">
        <f t="shared" si="2"/>
        <v>0</v>
      </c>
      <c r="P9" s="47">
        <f t="shared" si="3"/>
        <v>0</v>
      </c>
      <c r="Q9" s="47">
        <f>+Data[[#This Row],[BC Layaway]]+Data[[#This Row],[NH Layaway]]</f>
        <v>0</v>
      </c>
      <c r="R9" s="47">
        <f>+Data[[#This Row],[BC Active]]+Data[[#This Row],[BC Layaway]]</f>
        <v>0</v>
      </c>
      <c r="S9" s="47">
        <f>+Data[[#This Row],[NH Active]]+Data[[#This Row],[NH Layaway]]</f>
        <v>96</v>
      </c>
      <c r="T9" s="47">
        <f>+Data[[#This Row],[BC Total]]+Data[[#This Row],[NH Total]]</f>
        <v>96</v>
      </c>
      <c r="Y9" s="46">
        <v>2006</v>
      </c>
      <c r="Z9" s="41" t="s">
        <v>39</v>
      </c>
    </row>
    <row r="10" spans="1:26" x14ac:dyDescent="0.25">
      <c r="A10" s="47" t="str">
        <f>Data[[#This Row],[Text IID]]&amp;Data[[#This Row],[transaction number]]</f>
        <v>020022</v>
      </c>
      <c r="B10" s="48">
        <v>2</v>
      </c>
      <c r="C10" s="49" t="s">
        <v>30</v>
      </c>
      <c r="D10" s="50" t="str">
        <f>Data[[#This Row],[Text IID]]&amp;" - "&amp;Data[[#This Row],[Facility Name]]</f>
        <v>02002 - Anoka Rehab &amp; Living Center</v>
      </c>
      <c r="E10" s="46">
        <v>2002</v>
      </c>
      <c r="F10" s="51" t="s">
        <v>31</v>
      </c>
      <c r="G10" s="52">
        <v>40451</v>
      </c>
      <c r="H10" s="51" t="s">
        <v>19</v>
      </c>
      <c r="I10" s="47">
        <v>0</v>
      </c>
      <c r="J10" s="47">
        <v>2</v>
      </c>
      <c r="K10" s="47">
        <f>+Data[[#This Row],[BC Bed Change]]+Data[[#This Row],[NH Bed Change]]</f>
        <v>2</v>
      </c>
      <c r="L10" s="47">
        <f t="shared" si="0"/>
        <v>0</v>
      </c>
      <c r="M10" s="47">
        <f t="shared" si="1"/>
        <v>0</v>
      </c>
      <c r="N10" s="47">
        <f>+Data[[#This Row],[BC Active]]+Data[[#This Row],[NH Active]]</f>
        <v>0</v>
      </c>
      <c r="O10" s="47">
        <f t="shared" si="2"/>
        <v>0</v>
      </c>
      <c r="P10" s="47">
        <f t="shared" si="3"/>
        <v>2</v>
      </c>
      <c r="Q10" s="47">
        <f>+Data[[#This Row],[BC Layaway]]+Data[[#This Row],[NH Layaway]]</f>
        <v>2</v>
      </c>
      <c r="R10" s="47">
        <f>+Data[[#This Row],[BC Active]]+Data[[#This Row],[BC Layaway]]</f>
        <v>0</v>
      </c>
      <c r="S10" s="47">
        <f>+Data[[#This Row],[NH Active]]+Data[[#This Row],[NH Layaway]]</f>
        <v>2</v>
      </c>
      <c r="T10" s="47">
        <f>+Data[[#This Row],[BC Total]]+Data[[#This Row],[NH Total]]</f>
        <v>2</v>
      </c>
      <c r="Y10" s="46">
        <v>2008</v>
      </c>
      <c r="Z10" s="41" t="s">
        <v>383</v>
      </c>
    </row>
    <row r="11" spans="1:26" x14ac:dyDescent="0.25">
      <c r="A11" s="47" t="str">
        <f>Data[[#This Row],[Text IID]]&amp;Data[[#This Row],[transaction number]]</f>
        <v>020023</v>
      </c>
      <c r="B11" s="48">
        <v>3</v>
      </c>
      <c r="C11" s="49" t="s">
        <v>30</v>
      </c>
      <c r="D11" s="50" t="str">
        <f>Data[[#This Row],[Text IID]]&amp;" - "&amp;Data[[#This Row],[Facility Name]]</f>
        <v>02002 - Anoka Rehab &amp; Living Center</v>
      </c>
      <c r="E11" s="46">
        <v>2002</v>
      </c>
      <c r="F11" s="51" t="s">
        <v>31</v>
      </c>
      <c r="G11" s="52">
        <v>41330</v>
      </c>
      <c r="H11" s="51" t="s">
        <v>22</v>
      </c>
      <c r="I11" s="47">
        <v>0</v>
      </c>
      <c r="J11" s="47">
        <v>2</v>
      </c>
      <c r="K11" s="47">
        <f>+Data[[#This Row],[BC Bed Change]]+Data[[#This Row],[NH Bed Change]]</f>
        <v>2</v>
      </c>
      <c r="L11" s="47">
        <f t="shared" si="0"/>
        <v>0</v>
      </c>
      <c r="M11" s="47">
        <f t="shared" si="1"/>
        <v>2</v>
      </c>
      <c r="N11" s="47">
        <f>+Data[[#This Row],[BC Active]]+Data[[#This Row],[NH Active]]</f>
        <v>2</v>
      </c>
      <c r="O11" s="47">
        <f t="shared" si="2"/>
        <v>0</v>
      </c>
      <c r="P11" s="47">
        <f t="shared" si="3"/>
        <v>-2</v>
      </c>
      <c r="Q11" s="47">
        <f>+Data[[#This Row],[BC Layaway]]+Data[[#This Row],[NH Layaway]]</f>
        <v>-2</v>
      </c>
      <c r="R11" s="47">
        <f>+Data[[#This Row],[BC Active]]+Data[[#This Row],[BC Layaway]]</f>
        <v>0</v>
      </c>
      <c r="S11" s="47">
        <f>+Data[[#This Row],[NH Active]]+Data[[#This Row],[NH Layaway]]</f>
        <v>0</v>
      </c>
      <c r="T11" s="47">
        <f>+Data[[#This Row],[BC Total]]+Data[[#This Row],[NH Total]]</f>
        <v>0</v>
      </c>
      <c r="Y11" s="46">
        <v>3001</v>
      </c>
      <c r="Z11" s="41" t="s">
        <v>43</v>
      </c>
    </row>
    <row r="12" spans="1:26" x14ac:dyDescent="0.25">
      <c r="A12" s="47" t="str">
        <f>Data[[#This Row],[Text IID]]&amp;Data[[#This Row],[transaction number]]</f>
        <v>020024</v>
      </c>
      <c r="B12" s="48">
        <v>4</v>
      </c>
      <c r="C12" s="49" t="s">
        <v>30</v>
      </c>
      <c r="D12" s="50" t="str">
        <f>Data[[#This Row],[Text IID]]&amp;" - "&amp;Data[[#This Row],[Facility Name]]</f>
        <v>02002 - Anoka Rehab &amp; Living Center</v>
      </c>
      <c r="E12" s="46">
        <v>2002</v>
      </c>
      <c r="F12" s="51" t="s">
        <v>31</v>
      </c>
      <c r="G12" s="52">
        <v>41331</v>
      </c>
      <c r="H12" s="51" t="s">
        <v>27</v>
      </c>
      <c r="I12" s="47">
        <v>0</v>
      </c>
      <c r="J12" s="47">
        <v>22</v>
      </c>
      <c r="K12" s="47">
        <f>+Data[[#This Row],[BC Bed Change]]+Data[[#This Row],[NH Bed Change]]</f>
        <v>22</v>
      </c>
      <c r="L12" s="47">
        <f t="shared" si="0"/>
        <v>0</v>
      </c>
      <c r="M12" s="47">
        <f t="shared" si="1"/>
        <v>22</v>
      </c>
      <c r="N12" s="47">
        <f>+Data[[#This Row],[BC Active]]+Data[[#This Row],[NH Active]]</f>
        <v>22</v>
      </c>
      <c r="O12" s="47">
        <f t="shared" si="2"/>
        <v>0</v>
      </c>
      <c r="P12" s="47">
        <f t="shared" si="3"/>
        <v>0</v>
      </c>
      <c r="Q12" s="47">
        <f>+Data[[#This Row],[BC Layaway]]+Data[[#This Row],[NH Layaway]]</f>
        <v>0</v>
      </c>
      <c r="R12" s="47">
        <f>+Data[[#This Row],[BC Active]]+Data[[#This Row],[BC Layaway]]</f>
        <v>0</v>
      </c>
      <c r="S12" s="47">
        <f>+Data[[#This Row],[NH Active]]+Data[[#This Row],[NH Layaway]]</f>
        <v>22</v>
      </c>
      <c r="T12" s="47">
        <f>+Data[[#This Row],[BC Total]]+Data[[#This Row],[NH Total]]</f>
        <v>22</v>
      </c>
      <c r="Y12" s="46">
        <v>3002</v>
      </c>
      <c r="Z12" s="41" t="s">
        <v>45</v>
      </c>
    </row>
    <row r="13" spans="1:26" x14ac:dyDescent="0.25">
      <c r="A13" s="47" t="str">
        <f>Data[[#This Row],[Text IID]]&amp;Data[[#This Row],[transaction number]]</f>
        <v>020031</v>
      </c>
      <c r="B13" s="48">
        <v>1</v>
      </c>
      <c r="C13" s="49" t="s">
        <v>32</v>
      </c>
      <c r="D13" s="50" t="str">
        <f>Data[[#This Row],[Text IID]]&amp;" - "&amp;Data[[#This Row],[Facility Name]]</f>
        <v>02003 - Camilia Rose Care Center LLC</v>
      </c>
      <c r="E13" s="46">
        <v>2003</v>
      </c>
      <c r="F13" s="51" t="s">
        <v>33</v>
      </c>
      <c r="G13" s="52">
        <v>40451</v>
      </c>
      <c r="H13" s="51" t="s">
        <v>17</v>
      </c>
      <c r="I13" s="47">
        <v>0</v>
      </c>
      <c r="J13" s="47">
        <v>94</v>
      </c>
      <c r="K13" s="47">
        <f>+Data[[#This Row],[BC Bed Change]]+Data[[#This Row],[NH Bed Change]]</f>
        <v>94</v>
      </c>
      <c r="L13" s="47">
        <f t="shared" si="0"/>
        <v>0</v>
      </c>
      <c r="M13" s="47">
        <f t="shared" si="1"/>
        <v>94</v>
      </c>
      <c r="N13" s="47">
        <f>+Data[[#This Row],[BC Active]]+Data[[#This Row],[NH Active]]</f>
        <v>94</v>
      </c>
      <c r="O13" s="47">
        <f t="shared" si="2"/>
        <v>0</v>
      </c>
      <c r="P13" s="47">
        <f t="shared" si="3"/>
        <v>0</v>
      </c>
      <c r="Q13" s="47">
        <f>+Data[[#This Row],[BC Layaway]]+Data[[#This Row],[NH Layaway]]</f>
        <v>0</v>
      </c>
      <c r="R13" s="47">
        <f>+Data[[#This Row],[BC Active]]+Data[[#This Row],[BC Layaway]]</f>
        <v>0</v>
      </c>
      <c r="S13" s="47">
        <f>+Data[[#This Row],[NH Active]]+Data[[#This Row],[NH Layaway]]</f>
        <v>94</v>
      </c>
      <c r="T13" s="47">
        <f>+Data[[#This Row],[BC Total]]+Data[[#This Row],[NH Total]]</f>
        <v>94</v>
      </c>
      <c r="Y13" s="46">
        <v>3003</v>
      </c>
      <c r="Z13" s="41" t="s">
        <v>47</v>
      </c>
    </row>
    <row r="14" spans="1:26" x14ac:dyDescent="0.25">
      <c r="A14" s="47" t="str">
        <f>Data[[#This Row],[Text IID]]&amp;Data[[#This Row],[transaction number]]</f>
        <v>020032</v>
      </c>
      <c r="B14" s="48">
        <v>2</v>
      </c>
      <c r="C14" s="49" t="s">
        <v>32</v>
      </c>
      <c r="D14" s="50" t="str">
        <f>Data[[#This Row],[Text IID]]&amp;" - "&amp;Data[[#This Row],[Facility Name]]</f>
        <v>02003 - Camilia Rose Care Center LLC</v>
      </c>
      <c r="E14" s="46">
        <v>2003</v>
      </c>
      <c r="F14" s="51" t="s">
        <v>33</v>
      </c>
      <c r="G14" s="52">
        <v>41639</v>
      </c>
      <c r="H14" s="51" t="s">
        <v>20</v>
      </c>
      <c r="I14" s="47">
        <v>0</v>
      </c>
      <c r="J14" s="47">
        <v>5</v>
      </c>
      <c r="K14" s="47">
        <f>+Data[[#This Row],[BC Bed Change]]+Data[[#This Row],[NH Bed Change]]</f>
        <v>5</v>
      </c>
      <c r="L14" s="47">
        <f t="shared" si="0"/>
        <v>0</v>
      </c>
      <c r="M14" s="47">
        <f t="shared" si="1"/>
        <v>-5</v>
      </c>
      <c r="N14" s="47">
        <f>+Data[[#This Row],[BC Active]]+Data[[#This Row],[NH Active]]</f>
        <v>-5</v>
      </c>
      <c r="O14" s="47">
        <f t="shared" si="2"/>
        <v>0</v>
      </c>
      <c r="P14" s="47">
        <f t="shared" si="3"/>
        <v>5</v>
      </c>
      <c r="Q14" s="47">
        <f>+Data[[#This Row],[BC Layaway]]+Data[[#This Row],[NH Layaway]]</f>
        <v>5</v>
      </c>
      <c r="R14" s="47">
        <f>+Data[[#This Row],[BC Active]]+Data[[#This Row],[BC Layaway]]</f>
        <v>0</v>
      </c>
      <c r="S14" s="47">
        <f>+Data[[#This Row],[NH Active]]+Data[[#This Row],[NH Layaway]]</f>
        <v>0</v>
      </c>
      <c r="T14" s="47">
        <f>+Data[[#This Row],[BC Total]]+Data[[#This Row],[NH Total]]</f>
        <v>0</v>
      </c>
      <c r="Y14" s="53">
        <v>3004</v>
      </c>
      <c r="Z14" s="41" t="s">
        <v>49</v>
      </c>
    </row>
    <row r="15" spans="1:26" x14ac:dyDescent="0.25">
      <c r="A15" s="47" t="str">
        <f>Data[[#This Row],[Text IID]]&amp;Data[[#This Row],[transaction number]]</f>
        <v>020033</v>
      </c>
      <c r="B15" s="48">
        <v>3</v>
      </c>
      <c r="C15" s="49" t="s">
        <v>32</v>
      </c>
      <c r="D15" s="50" t="str">
        <f>Data[[#This Row],[Text IID]]&amp;" - "&amp;Data[[#This Row],[Facility Name]]</f>
        <v>02003 - Camilia Rose Care Center LLC</v>
      </c>
      <c r="E15" s="46">
        <v>2003</v>
      </c>
      <c r="F15" s="51" t="s">
        <v>33</v>
      </c>
      <c r="G15" s="52">
        <v>41683</v>
      </c>
      <c r="H15" s="51" t="s">
        <v>20</v>
      </c>
      <c r="I15" s="47">
        <v>0</v>
      </c>
      <c r="J15" s="47">
        <v>9</v>
      </c>
      <c r="K15" s="47">
        <f>+Data[[#This Row],[BC Bed Change]]+Data[[#This Row],[NH Bed Change]]</f>
        <v>9</v>
      </c>
      <c r="L15" s="47">
        <f t="shared" si="0"/>
        <v>0</v>
      </c>
      <c r="M15" s="47">
        <f t="shared" si="1"/>
        <v>-9</v>
      </c>
      <c r="N15" s="47">
        <f>+Data[[#This Row],[BC Active]]+Data[[#This Row],[NH Active]]</f>
        <v>-9</v>
      </c>
      <c r="O15" s="47">
        <f t="shared" si="2"/>
        <v>0</v>
      </c>
      <c r="P15" s="47">
        <f t="shared" si="3"/>
        <v>9</v>
      </c>
      <c r="Q15" s="47">
        <f>+Data[[#This Row],[BC Layaway]]+Data[[#This Row],[NH Layaway]]</f>
        <v>9</v>
      </c>
      <c r="R15" s="47">
        <f>+Data[[#This Row],[BC Active]]+Data[[#This Row],[BC Layaway]]</f>
        <v>0</v>
      </c>
      <c r="S15" s="47">
        <f>+Data[[#This Row],[NH Active]]+Data[[#This Row],[NH Layaway]]</f>
        <v>0</v>
      </c>
      <c r="T15" s="47">
        <f>+Data[[#This Row],[BC Total]]+Data[[#This Row],[NH Total]]</f>
        <v>0</v>
      </c>
      <c r="Y15" s="53">
        <v>4001</v>
      </c>
      <c r="Z15" s="41" t="s">
        <v>51</v>
      </c>
    </row>
    <row r="16" spans="1:26" x14ac:dyDescent="0.25">
      <c r="A16" s="47" t="str">
        <f>Data[[#This Row],[Text IID]]&amp;Data[[#This Row],[transaction number]]</f>
        <v>020034</v>
      </c>
      <c r="B16" s="48">
        <v>4</v>
      </c>
      <c r="C16" s="49" t="s">
        <v>32</v>
      </c>
      <c r="D16" s="50" t="str">
        <f>Data[[#This Row],[Text IID]]&amp;" - "&amp;Data[[#This Row],[Facility Name]]</f>
        <v>02003 - Camilia Rose Care Center LLC</v>
      </c>
      <c r="E16" s="46">
        <v>2003</v>
      </c>
      <c r="F16" s="51" t="s">
        <v>33</v>
      </c>
      <c r="G16" s="52">
        <v>42842</v>
      </c>
      <c r="H16" s="51" t="s">
        <v>20</v>
      </c>
      <c r="I16" s="47"/>
      <c r="J16" s="47">
        <v>2</v>
      </c>
      <c r="K16" s="47">
        <f>+Data[[#This Row],[BC Bed Change]]+Data[[#This Row],[NH Bed Change]]</f>
        <v>2</v>
      </c>
      <c r="L16" s="47">
        <f t="shared" si="0"/>
        <v>0</v>
      </c>
      <c r="M16" s="47">
        <f t="shared" si="1"/>
        <v>-2</v>
      </c>
      <c r="N16" s="47">
        <f>+Data[[#This Row],[BC Active]]+Data[[#This Row],[NH Active]]</f>
        <v>-2</v>
      </c>
      <c r="O16" s="47">
        <f t="shared" si="2"/>
        <v>0</v>
      </c>
      <c r="P16" s="47">
        <f t="shared" si="3"/>
        <v>2</v>
      </c>
      <c r="Q16" s="47">
        <f>+Data[[#This Row],[BC Layaway]]+Data[[#This Row],[NH Layaway]]</f>
        <v>2</v>
      </c>
      <c r="R16" s="47">
        <f>+Data[[#This Row],[BC Active]]+Data[[#This Row],[BC Layaway]]</f>
        <v>0</v>
      </c>
      <c r="S16" s="47">
        <f>+Data[[#This Row],[NH Active]]+Data[[#This Row],[NH Layaway]]</f>
        <v>0</v>
      </c>
      <c r="T16" s="47">
        <f>+Data[[#This Row],[BC Total]]+Data[[#This Row],[NH Total]]</f>
        <v>0</v>
      </c>
      <c r="Y16" s="53">
        <v>4003</v>
      </c>
      <c r="Z16" s="41" t="s">
        <v>53</v>
      </c>
    </row>
    <row r="17" spans="1:26" x14ac:dyDescent="0.25">
      <c r="A17" s="47" t="str">
        <f>Data[[#This Row],[Text IID]]&amp;Data[[#This Row],[transaction number]]</f>
        <v>020035</v>
      </c>
      <c r="B17" s="48">
        <v>5</v>
      </c>
      <c r="C17" s="49" t="s">
        <v>32</v>
      </c>
      <c r="D17" s="50" t="str">
        <f>Data[[#This Row],[Text IID]]&amp;" - "&amp;Data[[#This Row],[Facility Name]]</f>
        <v>02003 - Camilia Rose Care Center LLC</v>
      </c>
      <c r="E17" s="46">
        <v>2003</v>
      </c>
      <c r="F17" s="51" t="s">
        <v>33</v>
      </c>
      <c r="G17" s="52">
        <v>43547</v>
      </c>
      <c r="H17" s="51" t="s">
        <v>22</v>
      </c>
      <c r="I17" s="47"/>
      <c r="J17" s="47">
        <v>2</v>
      </c>
      <c r="K17" s="47">
        <f>+Data[[#This Row],[BC Bed Change]]+Data[[#This Row],[NH Bed Change]]</f>
        <v>2</v>
      </c>
      <c r="L17" s="47">
        <f t="shared" si="0"/>
        <v>0</v>
      </c>
      <c r="M17" s="47">
        <f t="shared" si="1"/>
        <v>2</v>
      </c>
      <c r="N17" s="47">
        <f>+Data[[#This Row],[BC Active]]+Data[[#This Row],[NH Active]]</f>
        <v>2</v>
      </c>
      <c r="O17" s="47">
        <f t="shared" si="2"/>
        <v>0</v>
      </c>
      <c r="P17" s="47">
        <f t="shared" si="3"/>
        <v>-2</v>
      </c>
      <c r="Q17" s="47">
        <f>+Data[[#This Row],[BC Layaway]]+Data[[#This Row],[NH Layaway]]</f>
        <v>-2</v>
      </c>
      <c r="R17" s="47">
        <f>+Data[[#This Row],[BC Active]]+Data[[#This Row],[BC Layaway]]</f>
        <v>0</v>
      </c>
      <c r="S17" s="47">
        <f>+Data[[#This Row],[NH Active]]+Data[[#This Row],[NH Layaway]]</f>
        <v>0</v>
      </c>
      <c r="T17" s="47">
        <f>+Data[[#This Row],[BC Total]]+Data[[#This Row],[NH Total]]</f>
        <v>0</v>
      </c>
      <c r="Y17" s="53">
        <v>4004</v>
      </c>
      <c r="Z17" s="41" t="s">
        <v>55</v>
      </c>
    </row>
    <row r="18" spans="1:26" x14ac:dyDescent="0.25">
      <c r="A18" s="47" t="str">
        <f>Data[[#This Row],[Text IID]]&amp;Data[[#This Row],[transaction number]]</f>
        <v>020041</v>
      </c>
      <c r="B18" s="48">
        <v>1</v>
      </c>
      <c r="C18" s="49" t="s">
        <v>34</v>
      </c>
      <c r="D18" s="50" t="str">
        <f>Data[[#This Row],[Text IID]]&amp;" - "&amp;Data[[#This Row],[Facility Name]]</f>
        <v>02004 - The Estates at Fridley LLC</v>
      </c>
      <c r="E18" s="46">
        <v>2004</v>
      </c>
      <c r="F18" s="51" t="s">
        <v>35</v>
      </c>
      <c r="G18" s="52">
        <v>40451</v>
      </c>
      <c r="H18" s="51" t="s">
        <v>17</v>
      </c>
      <c r="I18" s="47">
        <v>0</v>
      </c>
      <c r="J18" s="47">
        <v>54</v>
      </c>
      <c r="K18" s="47">
        <f>+Data[[#This Row],[BC Bed Change]]+Data[[#This Row],[NH Bed Change]]</f>
        <v>54</v>
      </c>
      <c r="L18" s="47">
        <f t="shared" si="0"/>
        <v>0</v>
      </c>
      <c r="M18" s="47">
        <f t="shared" si="1"/>
        <v>54</v>
      </c>
      <c r="N18" s="47">
        <f>+Data[[#This Row],[BC Active]]+Data[[#This Row],[NH Active]]</f>
        <v>54</v>
      </c>
      <c r="O18" s="47">
        <f t="shared" si="2"/>
        <v>0</v>
      </c>
      <c r="P18" s="47">
        <f t="shared" si="3"/>
        <v>0</v>
      </c>
      <c r="Q18" s="47">
        <f>+Data[[#This Row],[BC Layaway]]+Data[[#This Row],[NH Layaway]]</f>
        <v>0</v>
      </c>
      <c r="R18" s="47">
        <f>+Data[[#This Row],[BC Active]]+Data[[#This Row],[BC Layaway]]</f>
        <v>0</v>
      </c>
      <c r="S18" s="47">
        <f>+Data[[#This Row],[NH Active]]+Data[[#This Row],[NH Layaway]]</f>
        <v>54</v>
      </c>
      <c r="T18" s="47">
        <f>+Data[[#This Row],[BC Total]]+Data[[#This Row],[NH Total]]</f>
        <v>54</v>
      </c>
      <c r="Y18" s="53">
        <v>5001</v>
      </c>
      <c r="Z18" s="41" t="s">
        <v>57</v>
      </c>
    </row>
    <row r="19" spans="1:26" x14ac:dyDescent="0.25">
      <c r="A19" s="47" t="str">
        <f>Data[[#This Row],[Text IID]]&amp;Data[[#This Row],[transaction number]]</f>
        <v>020042</v>
      </c>
      <c r="B19" s="48">
        <v>2</v>
      </c>
      <c r="C19" s="49" t="s">
        <v>34</v>
      </c>
      <c r="D19" s="50" t="str">
        <f>Data[[#This Row],[Text IID]]&amp;" - "&amp;Data[[#This Row],[Facility Name]]</f>
        <v>02004 - The Estates at Fridley LLC</v>
      </c>
      <c r="E19" s="46">
        <v>2004</v>
      </c>
      <c r="F19" s="51" t="s">
        <v>35</v>
      </c>
      <c r="G19" s="52">
        <v>43952</v>
      </c>
      <c r="H19" s="51" t="s">
        <v>20</v>
      </c>
      <c r="I19" s="47"/>
      <c r="J19" s="47">
        <v>4</v>
      </c>
      <c r="K19" s="47">
        <f>+Data[[#This Row],[BC Bed Change]]+Data[[#This Row],[NH Bed Change]]</f>
        <v>4</v>
      </c>
      <c r="L19" s="47">
        <f t="shared" si="0"/>
        <v>0</v>
      </c>
      <c r="M19" s="47">
        <f t="shared" si="1"/>
        <v>-4</v>
      </c>
      <c r="N19" s="47">
        <f>+Data[[#This Row],[BC Active]]+Data[[#This Row],[NH Active]]</f>
        <v>-4</v>
      </c>
      <c r="O19" s="47">
        <f t="shared" si="2"/>
        <v>0</v>
      </c>
      <c r="P19" s="47">
        <f t="shared" si="3"/>
        <v>4</v>
      </c>
      <c r="Q19" s="47">
        <f>+Data[[#This Row],[BC Layaway]]+Data[[#This Row],[NH Layaway]]</f>
        <v>4</v>
      </c>
      <c r="R19" s="47">
        <f>+Data[[#This Row],[BC Active]]+Data[[#This Row],[BC Layaway]]</f>
        <v>0</v>
      </c>
      <c r="S19" s="47">
        <f>+Data[[#This Row],[NH Active]]+Data[[#This Row],[NH Layaway]]</f>
        <v>0</v>
      </c>
      <c r="T19" s="47">
        <f>+Data[[#This Row],[BC Total]]+Data[[#This Row],[NH Total]]</f>
        <v>0</v>
      </c>
      <c r="Y19" s="53">
        <v>5002</v>
      </c>
      <c r="Z19" s="41" t="s">
        <v>59</v>
      </c>
    </row>
    <row r="20" spans="1:26" x14ac:dyDescent="0.25">
      <c r="A20" s="47" t="str">
        <f>Data[[#This Row],[Text IID]]&amp;Data[[#This Row],[transaction number]]</f>
        <v>020051</v>
      </c>
      <c r="B20" s="48">
        <v>1</v>
      </c>
      <c r="C20" s="49" t="s">
        <v>36</v>
      </c>
      <c r="D20" s="50" t="str">
        <f>Data[[#This Row],[Text IID]]&amp;" - "&amp;Data[[#This Row],[Facility Name]]</f>
        <v>02005 - THE ESTATES AT TWIN RIVERS LLC</v>
      </c>
      <c r="E20" s="46">
        <v>2005</v>
      </c>
      <c r="F20" s="51" t="s">
        <v>37</v>
      </c>
      <c r="G20" s="52">
        <v>40451</v>
      </c>
      <c r="H20" s="51" t="s">
        <v>17</v>
      </c>
      <c r="I20" s="47">
        <v>0</v>
      </c>
      <c r="J20" s="47">
        <v>56</v>
      </c>
      <c r="K20" s="47">
        <f>+Data[[#This Row],[BC Bed Change]]+Data[[#This Row],[NH Bed Change]]</f>
        <v>56</v>
      </c>
      <c r="L20" s="47">
        <f t="shared" si="0"/>
        <v>0</v>
      </c>
      <c r="M20" s="47">
        <f t="shared" si="1"/>
        <v>56</v>
      </c>
      <c r="N20" s="47">
        <f>+Data[[#This Row],[BC Active]]+Data[[#This Row],[NH Active]]</f>
        <v>56</v>
      </c>
      <c r="O20" s="47">
        <f t="shared" si="2"/>
        <v>0</v>
      </c>
      <c r="P20" s="47">
        <f t="shared" si="3"/>
        <v>0</v>
      </c>
      <c r="Q20" s="47">
        <f>+Data[[#This Row],[BC Layaway]]+Data[[#This Row],[NH Layaway]]</f>
        <v>0</v>
      </c>
      <c r="R20" s="47">
        <f>+Data[[#This Row],[BC Active]]+Data[[#This Row],[BC Layaway]]</f>
        <v>0</v>
      </c>
      <c r="S20" s="47">
        <f>+Data[[#This Row],[NH Active]]+Data[[#This Row],[NH Layaway]]</f>
        <v>56</v>
      </c>
      <c r="T20" s="47">
        <f>+Data[[#This Row],[BC Total]]+Data[[#This Row],[NH Total]]</f>
        <v>56</v>
      </c>
      <c r="Y20" s="53">
        <v>5003</v>
      </c>
      <c r="Z20" s="41" t="s">
        <v>61</v>
      </c>
    </row>
    <row r="21" spans="1:26" x14ac:dyDescent="0.25">
      <c r="A21" s="47" t="str">
        <f>Data[[#This Row],[Text IID]]&amp;Data[[#This Row],[transaction number]]</f>
        <v>020052</v>
      </c>
      <c r="B21" s="48">
        <v>2</v>
      </c>
      <c r="C21" s="49" t="s">
        <v>36</v>
      </c>
      <c r="D21" s="50" t="str">
        <f>Data[[#This Row],[Text IID]]&amp;" - "&amp;Data[[#This Row],[Facility Name]]</f>
        <v>02005 - THE ESTATES AT TWIN RIVERS LLC</v>
      </c>
      <c r="E21" s="46">
        <v>2005</v>
      </c>
      <c r="F21" s="51" t="s">
        <v>37</v>
      </c>
      <c r="G21" s="52">
        <v>43662</v>
      </c>
      <c r="H21" s="51" t="s">
        <v>20</v>
      </c>
      <c r="I21" s="47"/>
      <c r="J21" s="47">
        <v>6</v>
      </c>
      <c r="K21" s="47">
        <f>+Data[[#This Row],[BC Bed Change]]+Data[[#This Row],[NH Bed Change]]</f>
        <v>6</v>
      </c>
      <c r="L21" s="47">
        <f t="shared" si="0"/>
        <v>0</v>
      </c>
      <c r="M21" s="47">
        <f t="shared" si="1"/>
        <v>-6</v>
      </c>
      <c r="N21" s="47">
        <f>+Data[[#This Row],[BC Active]]+Data[[#This Row],[NH Active]]</f>
        <v>-6</v>
      </c>
      <c r="O21" s="47">
        <f t="shared" si="2"/>
        <v>0</v>
      </c>
      <c r="P21" s="47">
        <f t="shared" si="3"/>
        <v>6</v>
      </c>
      <c r="Q21" s="47">
        <f>+Data[[#This Row],[BC Layaway]]+Data[[#This Row],[NH Layaway]]</f>
        <v>6</v>
      </c>
      <c r="R21" s="47">
        <f>+Data[[#This Row],[BC Active]]+Data[[#This Row],[BC Layaway]]</f>
        <v>0</v>
      </c>
      <c r="S21" s="47">
        <f>+Data[[#This Row],[NH Active]]+Data[[#This Row],[NH Layaway]]</f>
        <v>0</v>
      </c>
      <c r="T21" s="47">
        <f>+Data[[#This Row],[BC Total]]+Data[[#This Row],[NH Total]]</f>
        <v>0</v>
      </c>
      <c r="Y21" s="53">
        <v>6001</v>
      </c>
      <c r="Z21" s="41" t="s">
        <v>63</v>
      </c>
    </row>
    <row r="22" spans="1:26" x14ac:dyDescent="0.25">
      <c r="A22" s="47" t="str">
        <f>Data[[#This Row],[Text IID]]&amp;Data[[#This Row],[transaction number]]</f>
        <v>020061</v>
      </c>
      <c r="B22" s="48">
        <v>1</v>
      </c>
      <c r="C22" s="49" t="s">
        <v>38</v>
      </c>
      <c r="D22" s="50" t="str">
        <f>Data[[#This Row],[Text IID]]&amp;" - "&amp;Data[[#This Row],[Facility Name]]</f>
        <v>02006 - Park River Estates Care Center</v>
      </c>
      <c r="E22" s="46">
        <v>2006</v>
      </c>
      <c r="F22" s="51" t="s">
        <v>39</v>
      </c>
      <c r="G22" s="52">
        <v>40451</v>
      </c>
      <c r="H22" s="51" t="s">
        <v>17</v>
      </c>
      <c r="I22" s="47">
        <v>0</v>
      </c>
      <c r="J22" s="47">
        <v>99</v>
      </c>
      <c r="K22" s="47">
        <f>+Data[[#This Row],[BC Bed Change]]+Data[[#This Row],[NH Bed Change]]</f>
        <v>99</v>
      </c>
      <c r="L22" s="47">
        <f t="shared" si="0"/>
        <v>0</v>
      </c>
      <c r="M22" s="47">
        <f t="shared" si="1"/>
        <v>99</v>
      </c>
      <c r="N22" s="47">
        <f>+Data[[#This Row],[BC Active]]+Data[[#This Row],[NH Active]]</f>
        <v>99</v>
      </c>
      <c r="O22" s="47">
        <f t="shared" si="2"/>
        <v>0</v>
      </c>
      <c r="P22" s="47">
        <f t="shared" si="3"/>
        <v>0</v>
      </c>
      <c r="Q22" s="47">
        <f>+Data[[#This Row],[BC Layaway]]+Data[[#This Row],[NH Layaway]]</f>
        <v>0</v>
      </c>
      <c r="R22" s="47">
        <f>+Data[[#This Row],[BC Active]]+Data[[#This Row],[BC Layaway]]</f>
        <v>0</v>
      </c>
      <c r="S22" s="47">
        <f>+Data[[#This Row],[NH Active]]+Data[[#This Row],[NH Layaway]]</f>
        <v>99</v>
      </c>
      <c r="T22" s="47">
        <f>+Data[[#This Row],[BC Total]]+Data[[#This Row],[NH Total]]</f>
        <v>99</v>
      </c>
      <c r="Y22" s="53">
        <v>6003</v>
      </c>
      <c r="Z22" s="41" t="s">
        <v>65</v>
      </c>
    </row>
    <row r="23" spans="1:26" x14ac:dyDescent="0.25">
      <c r="A23" s="47" t="str">
        <f>Data[[#This Row],[Text IID]]&amp;Data[[#This Row],[transaction number]]</f>
        <v>020081</v>
      </c>
      <c r="B23" s="48">
        <v>1</v>
      </c>
      <c r="C23" s="49" t="s">
        <v>40</v>
      </c>
      <c r="D23" s="50" t="str">
        <f>Data[[#This Row],[Text IID]]&amp;" - "&amp;Data[[#This Row],[Facility Name]]</f>
        <v>02008 - INTERLUDE RESTORATIVE SUITES</v>
      </c>
      <c r="E23" s="46">
        <v>2008</v>
      </c>
      <c r="F23" s="51" t="s">
        <v>383</v>
      </c>
      <c r="G23" s="52">
        <v>41548</v>
      </c>
      <c r="H23" s="51" t="s">
        <v>41</v>
      </c>
      <c r="I23" s="47"/>
      <c r="J23" s="47">
        <v>0</v>
      </c>
      <c r="K23" s="47">
        <f>+Data[[#This Row],[BC Bed Change]]+Data[[#This Row],[NH Bed Change]]</f>
        <v>0</v>
      </c>
      <c r="L23" s="47">
        <f t="shared" si="0"/>
        <v>0</v>
      </c>
      <c r="M23" s="47">
        <f t="shared" si="1"/>
        <v>0</v>
      </c>
      <c r="N23" s="47">
        <f>+Data[[#This Row],[BC Active]]+Data[[#This Row],[NH Active]]</f>
        <v>0</v>
      </c>
      <c r="O23" s="47">
        <f t="shared" si="2"/>
        <v>0</v>
      </c>
      <c r="P23" s="47">
        <f t="shared" si="3"/>
        <v>0</v>
      </c>
      <c r="Q23" s="47">
        <f>+Data[[#This Row],[BC Layaway]]+Data[[#This Row],[NH Layaway]]</f>
        <v>0</v>
      </c>
      <c r="R23" s="47">
        <f>+Data[[#This Row],[BC Active]]+Data[[#This Row],[BC Layaway]]</f>
        <v>0</v>
      </c>
      <c r="S23" s="47">
        <f>+Data[[#This Row],[NH Active]]+Data[[#This Row],[NH Layaway]]</f>
        <v>0</v>
      </c>
      <c r="T23" s="47">
        <f>+Data[[#This Row],[BC Total]]+Data[[#This Row],[NH Total]]</f>
        <v>0</v>
      </c>
      <c r="Y23" s="53">
        <v>7001</v>
      </c>
      <c r="Z23" s="41" t="s">
        <v>67</v>
      </c>
    </row>
    <row r="24" spans="1:26" x14ac:dyDescent="0.25">
      <c r="A24" s="47" t="str">
        <f>Data[[#This Row],[Text IID]]&amp;Data[[#This Row],[transaction number]]</f>
        <v>020082</v>
      </c>
      <c r="B24" s="48">
        <v>2</v>
      </c>
      <c r="C24" s="49" t="s">
        <v>40</v>
      </c>
      <c r="D24" s="50" t="str">
        <f>Data[[#This Row],[Text IID]]&amp;" - "&amp;Data[[#This Row],[Facility Name]]</f>
        <v>02008 - INTERLUDE RESTORATIVE SUITES</v>
      </c>
      <c r="E24" s="46">
        <v>2008</v>
      </c>
      <c r="F24" s="51" t="s">
        <v>383</v>
      </c>
      <c r="G24" s="52">
        <v>42064</v>
      </c>
      <c r="H24" s="51" t="s">
        <v>27</v>
      </c>
      <c r="I24" s="47">
        <v>0</v>
      </c>
      <c r="J24" s="47">
        <v>50</v>
      </c>
      <c r="K24" s="47">
        <f>+Data[[#This Row],[BC Bed Change]]+Data[[#This Row],[NH Bed Change]]</f>
        <v>50</v>
      </c>
      <c r="L24" s="47">
        <f t="shared" si="0"/>
        <v>0</v>
      </c>
      <c r="M24" s="47">
        <f t="shared" si="1"/>
        <v>50</v>
      </c>
      <c r="N24" s="47">
        <f>+Data[[#This Row],[BC Active]]+Data[[#This Row],[NH Active]]</f>
        <v>50</v>
      </c>
      <c r="O24" s="47">
        <f t="shared" si="2"/>
        <v>0</v>
      </c>
      <c r="P24" s="47">
        <f t="shared" si="3"/>
        <v>0</v>
      </c>
      <c r="Q24" s="47">
        <f>+Data[[#This Row],[BC Layaway]]+Data[[#This Row],[NH Layaway]]</f>
        <v>0</v>
      </c>
      <c r="R24" s="47">
        <f>+Data[[#This Row],[BC Active]]+Data[[#This Row],[BC Layaway]]</f>
        <v>0</v>
      </c>
      <c r="S24" s="47">
        <f>+Data[[#This Row],[NH Active]]+Data[[#This Row],[NH Layaway]]</f>
        <v>50</v>
      </c>
      <c r="T24" s="47">
        <f>+Data[[#This Row],[BC Total]]+Data[[#This Row],[NH Total]]</f>
        <v>50</v>
      </c>
      <c r="Y24" s="53">
        <v>7002</v>
      </c>
      <c r="Z24" s="41" t="s">
        <v>384</v>
      </c>
    </row>
    <row r="25" spans="1:26" x14ac:dyDescent="0.25">
      <c r="A25" s="47" t="str">
        <f>Data[[#This Row],[Text IID]]&amp;Data[[#This Row],[transaction number]]</f>
        <v>030011</v>
      </c>
      <c r="B25" s="48">
        <v>1</v>
      </c>
      <c r="C25" s="49" t="s">
        <v>42</v>
      </c>
      <c r="D25" s="50" t="str">
        <f>Data[[#This Row],[Text IID]]&amp;" - "&amp;Data[[#This Row],[Facility Name]]</f>
        <v>03001 - Sunnyside Care Center</v>
      </c>
      <c r="E25" s="46">
        <v>3001</v>
      </c>
      <c r="F25" s="51" t="s">
        <v>43</v>
      </c>
      <c r="G25" s="52">
        <v>40451</v>
      </c>
      <c r="H25" s="51" t="s">
        <v>17</v>
      </c>
      <c r="I25" s="47">
        <v>0</v>
      </c>
      <c r="J25" s="47">
        <v>51</v>
      </c>
      <c r="K25" s="47">
        <f>+Data[[#This Row],[BC Bed Change]]+Data[[#This Row],[NH Bed Change]]</f>
        <v>51</v>
      </c>
      <c r="L25" s="47">
        <f t="shared" si="0"/>
        <v>0</v>
      </c>
      <c r="M25" s="47">
        <f t="shared" si="1"/>
        <v>51</v>
      </c>
      <c r="N25" s="47">
        <f>+Data[[#This Row],[BC Active]]+Data[[#This Row],[NH Active]]</f>
        <v>51</v>
      </c>
      <c r="O25" s="47">
        <f t="shared" si="2"/>
        <v>0</v>
      </c>
      <c r="P25" s="47">
        <f t="shared" si="3"/>
        <v>0</v>
      </c>
      <c r="Q25" s="47">
        <f>+Data[[#This Row],[BC Layaway]]+Data[[#This Row],[NH Layaway]]</f>
        <v>0</v>
      </c>
      <c r="R25" s="47">
        <f>+Data[[#This Row],[BC Active]]+Data[[#This Row],[BC Layaway]]</f>
        <v>0</v>
      </c>
      <c r="S25" s="47">
        <f>+Data[[#This Row],[NH Active]]+Data[[#This Row],[NH Layaway]]</f>
        <v>51</v>
      </c>
      <c r="T25" s="47">
        <f>+Data[[#This Row],[BC Total]]+Data[[#This Row],[NH Total]]</f>
        <v>51</v>
      </c>
      <c r="Y25" s="53">
        <v>7003</v>
      </c>
      <c r="Z25" s="41" t="s">
        <v>70</v>
      </c>
    </row>
    <row r="26" spans="1:26" x14ac:dyDescent="0.25">
      <c r="A26" s="47" t="str">
        <f>Data[[#This Row],[Text IID]]&amp;Data[[#This Row],[transaction number]]</f>
        <v>030012</v>
      </c>
      <c r="B26" s="48">
        <v>2</v>
      </c>
      <c r="C26" s="49" t="s">
        <v>42</v>
      </c>
      <c r="D26" s="50" t="str">
        <f>Data[[#This Row],[Text IID]]&amp;" - "&amp;Data[[#This Row],[Facility Name]]</f>
        <v>03001 - Sunnyside Care Center</v>
      </c>
      <c r="E26" s="46">
        <v>3001</v>
      </c>
      <c r="F26" s="51" t="s">
        <v>43</v>
      </c>
      <c r="G26" s="52">
        <v>40452</v>
      </c>
      <c r="H26" s="51" t="s">
        <v>23</v>
      </c>
      <c r="I26" s="47">
        <v>0</v>
      </c>
      <c r="J26" s="47">
        <v>3</v>
      </c>
      <c r="K26" s="47">
        <f>+Data[[#This Row],[BC Bed Change]]+Data[[#This Row],[NH Bed Change]]</f>
        <v>3</v>
      </c>
      <c r="L26" s="47">
        <f t="shared" si="0"/>
        <v>0</v>
      </c>
      <c r="M26" s="47">
        <f t="shared" si="1"/>
        <v>-3</v>
      </c>
      <c r="N26" s="47">
        <f>+Data[[#This Row],[BC Active]]+Data[[#This Row],[NH Active]]</f>
        <v>-3</v>
      </c>
      <c r="O26" s="47">
        <f t="shared" si="2"/>
        <v>0</v>
      </c>
      <c r="P26" s="47">
        <f t="shared" si="3"/>
        <v>0</v>
      </c>
      <c r="Q26" s="47">
        <f>+Data[[#This Row],[BC Layaway]]+Data[[#This Row],[NH Layaway]]</f>
        <v>0</v>
      </c>
      <c r="R26" s="47">
        <f>+Data[[#This Row],[BC Active]]+Data[[#This Row],[BC Layaway]]</f>
        <v>0</v>
      </c>
      <c r="S26" s="47">
        <f>+Data[[#This Row],[NH Active]]+Data[[#This Row],[NH Layaway]]</f>
        <v>-3</v>
      </c>
      <c r="T26" s="47">
        <f>+Data[[#This Row],[BC Total]]+Data[[#This Row],[NH Total]]</f>
        <v>-3</v>
      </c>
      <c r="Y26" s="53">
        <v>7004</v>
      </c>
      <c r="Z26" s="41" t="s">
        <v>72</v>
      </c>
    </row>
    <row r="27" spans="1:26" x14ac:dyDescent="0.25">
      <c r="A27" s="47" t="str">
        <f>Data[[#This Row],[Text IID]]&amp;Data[[#This Row],[transaction number]]</f>
        <v>030013</v>
      </c>
      <c r="B27" s="48">
        <v>3</v>
      </c>
      <c r="C27" s="49" t="s">
        <v>42</v>
      </c>
      <c r="D27" s="50" t="str">
        <f>Data[[#This Row],[Text IID]]&amp;" - "&amp;Data[[#This Row],[Facility Name]]</f>
        <v>03001 - Sunnyside Care Center</v>
      </c>
      <c r="E27" s="46">
        <v>3001</v>
      </c>
      <c r="F27" s="51" t="s">
        <v>43</v>
      </c>
      <c r="G27" s="52">
        <v>40695</v>
      </c>
      <c r="H27" s="51" t="s">
        <v>23</v>
      </c>
      <c r="I27" s="47">
        <v>0</v>
      </c>
      <c r="J27" s="47">
        <v>3</v>
      </c>
      <c r="K27" s="47">
        <f>+Data[[#This Row],[BC Bed Change]]+Data[[#This Row],[NH Bed Change]]</f>
        <v>3</v>
      </c>
      <c r="L27" s="47">
        <f t="shared" si="0"/>
        <v>0</v>
      </c>
      <c r="M27" s="47">
        <f t="shared" si="1"/>
        <v>-3</v>
      </c>
      <c r="N27" s="47">
        <f>+Data[[#This Row],[BC Active]]+Data[[#This Row],[NH Active]]</f>
        <v>-3</v>
      </c>
      <c r="O27" s="47">
        <f t="shared" si="2"/>
        <v>0</v>
      </c>
      <c r="P27" s="47">
        <f t="shared" si="3"/>
        <v>0</v>
      </c>
      <c r="Q27" s="47">
        <f>+Data[[#This Row],[BC Layaway]]+Data[[#This Row],[NH Layaway]]</f>
        <v>0</v>
      </c>
      <c r="R27" s="47">
        <f>+Data[[#This Row],[BC Active]]+Data[[#This Row],[BC Layaway]]</f>
        <v>0</v>
      </c>
      <c r="S27" s="47">
        <f>+Data[[#This Row],[NH Active]]+Data[[#This Row],[NH Layaway]]</f>
        <v>-3</v>
      </c>
      <c r="T27" s="47">
        <f>+Data[[#This Row],[BC Total]]+Data[[#This Row],[NH Total]]</f>
        <v>-3</v>
      </c>
      <c r="Y27" s="53">
        <v>7005</v>
      </c>
      <c r="Z27" s="41" t="s">
        <v>385</v>
      </c>
    </row>
    <row r="28" spans="1:26" x14ac:dyDescent="0.25">
      <c r="A28" s="47" t="str">
        <f>Data[[#This Row],[Text IID]]&amp;Data[[#This Row],[transaction number]]</f>
        <v>030014</v>
      </c>
      <c r="B28" s="48">
        <v>4</v>
      </c>
      <c r="C28" s="49" t="s">
        <v>42</v>
      </c>
      <c r="D28" s="50" t="str">
        <f>Data[[#This Row],[Text IID]]&amp;" - "&amp;Data[[#This Row],[Facility Name]]</f>
        <v>03001 - Sunnyside Care Center</v>
      </c>
      <c r="E28" s="46">
        <v>3001</v>
      </c>
      <c r="F28" s="51" t="s">
        <v>43</v>
      </c>
      <c r="G28" s="52">
        <v>41609</v>
      </c>
      <c r="H28" s="51" t="s">
        <v>23</v>
      </c>
      <c r="I28" s="47">
        <v>0</v>
      </c>
      <c r="J28" s="47">
        <v>3</v>
      </c>
      <c r="K28" s="47">
        <f>+Data[[#This Row],[BC Bed Change]]+Data[[#This Row],[NH Bed Change]]</f>
        <v>3</v>
      </c>
      <c r="L28" s="47">
        <f t="shared" si="0"/>
        <v>0</v>
      </c>
      <c r="M28" s="47">
        <f t="shared" si="1"/>
        <v>-3</v>
      </c>
      <c r="N28" s="47">
        <f>+Data[[#This Row],[BC Active]]+Data[[#This Row],[NH Active]]</f>
        <v>-3</v>
      </c>
      <c r="O28" s="47">
        <f t="shared" si="2"/>
        <v>0</v>
      </c>
      <c r="P28" s="47">
        <f t="shared" si="3"/>
        <v>0</v>
      </c>
      <c r="Q28" s="47">
        <f>+Data[[#This Row],[BC Layaway]]+Data[[#This Row],[NH Layaway]]</f>
        <v>0</v>
      </c>
      <c r="R28" s="47">
        <f>+Data[[#This Row],[BC Active]]+Data[[#This Row],[BC Layaway]]</f>
        <v>0</v>
      </c>
      <c r="S28" s="47">
        <f>+Data[[#This Row],[NH Active]]+Data[[#This Row],[NH Layaway]]</f>
        <v>-3</v>
      </c>
      <c r="T28" s="47">
        <f>+Data[[#This Row],[BC Total]]+Data[[#This Row],[NH Total]]</f>
        <v>-3</v>
      </c>
      <c r="Y28" s="53">
        <v>8001</v>
      </c>
      <c r="Z28" s="41" t="s">
        <v>75</v>
      </c>
    </row>
    <row r="29" spans="1:26" x14ac:dyDescent="0.25">
      <c r="A29" s="47" t="str">
        <f>Data[[#This Row],[Text IID]]&amp;Data[[#This Row],[transaction number]]</f>
        <v>030015</v>
      </c>
      <c r="B29" s="48">
        <v>5</v>
      </c>
      <c r="C29" s="49" t="s">
        <v>42</v>
      </c>
      <c r="D29" s="50" t="str">
        <f>Data[[#This Row],[Text IID]]&amp;" - "&amp;Data[[#This Row],[Facility Name]]</f>
        <v>03001 - Sunnyside Care Center</v>
      </c>
      <c r="E29" s="46">
        <v>3001</v>
      </c>
      <c r="F29" s="51" t="s">
        <v>43</v>
      </c>
      <c r="G29" s="52">
        <v>42054</v>
      </c>
      <c r="H29" s="51" t="s">
        <v>23</v>
      </c>
      <c r="I29" s="47">
        <v>0</v>
      </c>
      <c r="J29" s="47">
        <v>2</v>
      </c>
      <c r="K29" s="47">
        <f>+Data[[#This Row],[BC Bed Change]]+Data[[#This Row],[NH Bed Change]]</f>
        <v>2</v>
      </c>
      <c r="L29" s="47">
        <f t="shared" si="0"/>
        <v>0</v>
      </c>
      <c r="M29" s="47">
        <f t="shared" si="1"/>
        <v>-2</v>
      </c>
      <c r="N29" s="47">
        <f>+Data[[#This Row],[BC Active]]+Data[[#This Row],[NH Active]]</f>
        <v>-2</v>
      </c>
      <c r="O29" s="47">
        <f t="shared" si="2"/>
        <v>0</v>
      </c>
      <c r="P29" s="47">
        <f t="shared" si="3"/>
        <v>0</v>
      </c>
      <c r="Q29" s="47">
        <f>+Data[[#This Row],[BC Layaway]]+Data[[#This Row],[NH Layaway]]</f>
        <v>0</v>
      </c>
      <c r="R29" s="47">
        <f>+Data[[#This Row],[BC Active]]+Data[[#This Row],[BC Layaway]]</f>
        <v>0</v>
      </c>
      <c r="S29" s="47">
        <f>+Data[[#This Row],[NH Active]]+Data[[#This Row],[NH Layaway]]</f>
        <v>-2</v>
      </c>
      <c r="T29" s="47">
        <f>+Data[[#This Row],[BC Total]]+Data[[#This Row],[NH Total]]</f>
        <v>-2</v>
      </c>
      <c r="Y29" s="53">
        <v>8002</v>
      </c>
      <c r="Z29" s="41" t="s">
        <v>77</v>
      </c>
    </row>
    <row r="30" spans="1:26" x14ac:dyDescent="0.25">
      <c r="A30" s="47" t="str">
        <f>Data[[#This Row],[Text IID]]&amp;Data[[#This Row],[transaction number]]</f>
        <v>030016</v>
      </c>
      <c r="B30" s="48">
        <v>6</v>
      </c>
      <c r="C30" s="49" t="s">
        <v>42</v>
      </c>
      <c r="D30" s="50" t="str">
        <f>Data[[#This Row],[Text IID]]&amp;" - "&amp;Data[[#This Row],[Facility Name]]</f>
        <v>03001 - Sunnyside Care Center</v>
      </c>
      <c r="E30" s="46">
        <v>3001</v>
      </c>
      <c r="F30" s="51" t="s">
        <v>43</v>
      </c>
      <c r="G30" s="52">
        <v>42156</v>
      </c>
      <c r="H30" s="51" t="s">
        <v>20</v>
      </c>
      <c r="I30" s="47">
        <v>0</v>
      </c>
      <c r="J30" s="47">
        <v>6</v>
      </c>
      <c r="K30" s="47">
        <f>+Data[[#This Row],[BC Bed Change]]+Data[[#This Row],[NH Bed Change]]</f>
        <v>6</v>
      </c>
      <c r="L30" s="47">
        <f t="shared" si="0"/>
        <v>0</v>
      </c>
      <c r="M30" s="47">
        <f t="shared" si="1"/>
        <v>-6</v>
      </c>
      <c r="N30" s="47">
        <f>+Data[[#This Row],[BC Active]]+Data[[#This Row],[NH Active]]</f>
        <v>-6</v>
      </c>
      <c r="O30" s="47">
        <f t="shared" si="2"/>
        <v>0</v>
      </c>
      <c r="P30" s="47">
        <f t="shared" si="3"/>
        <v>6</v>
      </c>
      <c r="Q30" s="47">
        <f>+Data[[#This Row],[BC Layaway]]+Data[[#This Row],[NH Layaway]]</f>
        <v>6</v>
      </c>
      <c r="R30" s="47">
        <f>+Data[[#This Row],[BC Active]]+Data[[#This Row],[BC Layaway]]</f>
        <v>0</v>
      </c>
      <c r="S30" s="47">
        <f>+Data[[#This Row],[NH Active]]+Data[[#This Row],[NH Layaway]]</f>
        <v>0</v>
      </c>
      <c r="T30" s="47">
        <f>+Data[[#This Row],[BC Total]]+Data[[#This Row],[NH Total]]</f>
        <v>0</v>
      </c>
      <c r="Y30" s="53">
        <v>8003</v>
      </c>
      <c r="Z30" s="41" t="s">
        <v>79</v>
      </c>
    </row>
    <row r="31" spans="1:26" x14ac:dyDescent="0.25">
      <c r="A31" s="47" t="str">
        <f>Data[[#This Row],[Text IID]]&amp;Data[[#This Row],[transaction number]]</f>
        <v>030017</v>
      </c>
      <c r="B31" s="48">
        <v>7</v>
      </c>
      <c r="C31" s="49" t="s">
        <v>42</v>
      </c>
      <c r="D31" s="50" t="str">
        <f>Data[[#This Row],[Text IID]]&amp;" - "&amp;Data[[#This Row],[Facility Name]]</f>
        <v>03001 - Sunnyside Care Center</v>
      </c>
      <c r="E31" s="46">
        <v>3001</v>
      </c>
      <c r="F31" s="51" t="s">
        <v>43</v>
      </c>
      <c r="G31" s="52">
        <v>43009</v>
      </c>
      <c r="H31" s="51" t="s">
        <v>20</v>
      </c>
      <c r="I31" s="47"/>
      <c r="J31" s="47">
        <v>4</v>
      </c>
      <c r="K31" s="47">
        <f>+Data[[#This Row],[BC Bed Change]]+Data[[#This Row],[NH Bed Change]]</f>
        <v>4</v>
      </c>
      <c r="L31" s="47">
        <f t="shared" si="0"/>
        <v>0</v>
      </c>
      <c r="M31" s="47">
        <f t="shared" si="1"/>
        <v>-4</v>
      </c>
      <c r="N31" s="47">
        <f>+Data[[#This Row],[BC Active]]+Data[[#This Row],[NH Active]]</f>
        <v>-4</v>
      </c>
      <c r="O31" s="47">
        <f t="shared" si="2"/>
        <v>0</v>
      </c>
      <c r="P31" s="47">
        <f t="shared" si="3"/>
        <v>4</v>
      </c>
      <c r="Q31" s="47">
        <f>+Data[[#This Row],[BC Layaway]]+Data[[#This Row],[NH Layaway]]</f>
        <v>4</v>
      </c>
      <c r="R31" s="47">
        <f>+Data[[#This Row],[BC Active]]+Data[[#This Row],[BC Layaway]]</f>
        <v>0</v>
      </c>
      <c r="S31" s="47">
        <f>+Data[[#This Row],[NH Active]]+Data[[#This Row],[NH Layaway]]</f>
        <v>0</v>
      </c>
      <c r="T31" s="47">
        <f>+Data[[#This Row],[BC Total]]+Data[[#This Row],[NH Total]]</f>
        <v>0</v>
      </c>
      <c r="Y31" s="53">
        <v>8004</v>
      </c>
      <c r="Z31" s="41" t="s">
        <v>81</v>
      </c>
    </row>
    <row r="32" spans="1:26" x14ac:dyDescent="0.25">
      <c r="A32" s="47" t="str">
        <f>Data[[#This Row],[Text IID]]&amp;Data[[#This Row],[transaction number]]</f>
        <v>030021</v>
      </c>
      <c r="B32" s="48">
        <v>1</v>
      </c>
      <c r="C32" s="49" t="s">
        <v>44</v>
      </c>
      <c r="D32" s="50" t="str">
        <f>Data[[#This Row],[Text IID]]&amp;" - "&amp;Data[[#This Row],[Facility Name]]</f>
        <v>03002 - Frazee Care Center</v>
      </c>
      <c r="E32" s="46">
        <v>3002</v>
      </c>
      <c r="F32" s="51" t="s">
        <v>45</v>
      </c>
      <c r="G32" s="52">
        <v>40451</v>
      </c>
      <c r="H32" s="51" t="s">
        <v>17</v>
      </c>
      <c r="I32" s="47">
        <v>0</v>
      </c>
      <c r="J32" s="47">
        <v>84</v>
      </c>
      <c r="K32" s="47">
        <f>+Data[[#This Row],[BC Bed Change]]+Data[[#This Row],[NH Bed Change]]</f>
        <v>84</v>
      </c>
      <c r="L32" s="47">
        <f t="shared" si="0"/>
        <v>0</v>
      </c>
      <c r="M32" s="47">
        <f t="shared" si="1"/>
        <v>84</v>
      </c>
      <c r="N32" s="47">
        <f>+Data[[#This Row],[BC Active]]+Data[[#This Row],[NH Active]]</f>
        <v>84</v>
      </c>
      <c r="O32" s="47">
        <f t="shared" si="2"/>
        <v>0</v>
      </c>
      <c r="P32" s="47">
        <f t="shared" si="3"/>
        <v>0</v>
      </c>
      <c r="Q32" s="47">
        <f>+Data[[#This Row],[BC Layaway]]+Data[[#This Row],[NH Layaway]]</f>
        <v>0</v>
      </c>
      <c r="R32" s="47">
        <f>+Data[[#This Row],[BC Active]]+Data[[#This Row],[BC Layaway]]</f>
        <v>0</v>
      </c>
      <c r="S32" s="47">
        <f>+Data[[#This Row],[NH Active]]+Data[[#This Row],[NH Layaway]]</f>
        <v>84</v>
      </c>
      <c r="T32" s="47">
        <f>+Data[[#This Row],[BC Total]]+Data[[#This Row],[NH Total]]</f>
        <v>84</v>
      </c>
      <c r="Y32" s="53">
        <v>9001</v>
      </c>
      <c r="Z32" s="41" t="s">
        <v>83</v>
      </c>
    </row>
    <row r="33" spans="1:26" x14ac:dyDescent="0.25">
      <c r="A33" s="47" t="str">
        <f>Data[[#This Row],[Text IID]]&amp;Data[[#This Row],[transaction number]]</f>
        <v>030022</v>
      </c>
      <c r="B33" s="48">
        <v>2</v>
      </c>
      <c r="C33" s="49" t="s">
        <v>44</v>
      </c>
      <c r="D33" s="50" t="str">
        <f>Data[[#This Row],[Text IID]]&amp;" - "&amp;Data[[#This Row],[Facility Name]]</f>
        <v>03002 - Frazee Care Center</v>
      </c>
      <c r="E33" s="46">
        <v>3002</v>
      </c>
      <c r="F33" s="51" t="s">
        <v>45</v>
      </c>
      <c r="G33" s="52">
        <v>40634</v>
      </c>
      <c r="H33" s="51" t="s">
        <v>20</v>
      </c>
      <c r="I33" s="47">
        <v>0</v>
      </c>
      <c r="J33" s="47">
        <v>10</v>
      </c>
      <c r="K33" s="47">
        <f>+Data[[#This Row],[BC Bed Change]]+Data[[#This Row],[NH Bed Change]]</f>
        <v>10</v>
      </c>
      <c r="L33" s="47">
        <f t="shared" si="0"/>
        <v>0</v>
      </c>
      <c r="M33" s="47">
        <f t="shared" si="1"/>
        <v>-10</v>
      </c>
      <c r="N33" s="47">
        <f>+Data[[#This Row],[BC Active]]+Data[[#This Row],[NH Active]]</f>
        <v>-10</v>
      </c>
      <c r="O33" s="47">
        <f t="shared" si="2"/>
        <v>0</v>
      </c>
      <c r="P33" s="47">
        <f t="shared" si="3"/>
        <v>10</v>
      </c>
      <c r="Q33" s="47">
        <f>+Data[[#This Row],[BC Layaway]]+Data[[#This Row],[NH Layaway]]</f>
        <v>10</v>
      </c>
      <c r="R33" s="47">
        <f>+Data[[#This Row],[BC Active]]+Data[[#This Row],[BC Layaway]]</f>
        <v>0</v>
      </c>
      <c r="S33" s="47">
        <f>+Data[[#This Row],[NH Active]]+Data[[#This Row],[NH Layaway]]</f>
        <v>0</v>
      </c>
      <c r="T33" s="47">
        <f>+Data[[#This Row],[BC Total]]+Data[[#This Row],[NH Total]]</f>
        <v>0</v>
      </c>
      <c r="Y33" s="53">
        <v>9003</v>
      </c>
      <c r="Z33" s="41" t="s">
        <v>386</v>
      </c>
    </row>
    <row r="34" spans="1:26" x14ac:dyDescent="0.25">
      <c r="A34" s="47" t="str">
        <f>Data[[#This Row],[Text IID]]&amp;Data[[#This Row],[transaction number]]</f>
        <v>030023</v>
      </c>
      <c r="B34" s="48">
        <v>3</v>
      </c>
      <c r="C34" s="49" t="s">
        <v>44</v>
      </c>
      <c r="D34" s="50" t="str">
        <f>Data[[#This Row],[Text IID]]&amp;" - "&amp;Data[[#This Row],[Facility Name]]</f>
        <v>03002 - Frazee Care Center</v>
      </c>
      <c r="E34" s="46">
        <v>3002</v>
      </c>
      <c r="F34" s="51" t="s">
        <v>45</v>
      </c>
      <c r="G34" s="52">
        <v>42795</v>
      </c>
      <c r="H34" s="51" t="s">
        <v>20</v>
      </c>
      <c r="I34" s="47"/>
      <c r="J34" s="47">
        <v>14</v>
      </c>
      <c r="K34" s="47">
        <f>+Data[[#This Row],[BC Bed Change]]+Data[[#This Row],[NH Bed Change]]</f>
        <v>14</v>
      </c>
      <c r="L34" s="47">
        <f t="shared" si="0"/>
        <v>0</v>
      </c>
      <c r="M34" s="47">
        <f t="shared" si="1"/>
        <v>-14</v>
      </c>
      <c r="N34" s="47">
        <f>+Data[[#This Row],[BC Active]]+Data[[#This Row],[NH Active]]</f>
        <v>-14</v>
      </c>
      <c r="O34" s="47">
        <f t="shared" si="2"/>
        <v>0</v>
      </c>
      <c r="P34" s="47">
        <f t="shared" si="3"/>
        <v>14</v>
      </c>
      <c r="Q34" s="47">
        <f>+Data[[#This Row],[BC Layaway]]+Data[[#This Row],[NH Layaway]]</f>
        <v>14</v>
      </c>
      <c r="R34" s="47">
        <f>+Data[[#This Row],[BC Active]]+Data[[#This Row],[BC Layaway]]</f>
        <v>0</v>
      </c>
      <c r="S34" s="47">
        <f>+Data[[#This Row],[NH Active]]+Data[[#This Row],[NH Layaway]]</f>
        <v>0</v>
      </c>
      <c r="T34" s="47">
        <f>+Data[[#This Row],[BC Total]]+Data[[#This Row],[NH Total]]</f>
        <v>0</v>
      </c>
      <c r="Y34" s="53">
        <v>9004</v>
      </c>
      <c r="Z34" s="41" t="s">
        <v>86</v>
      </c>
    </row>
    <row r="35" spans="1:26" x14ac:dyDescent="0.25">
      <c r="A35" s="47" t="str">
        <f>Data[[#This Row],[Text IID]]&amp;Data[[#This Row],[transaction number]]</f>
        <v>030024</v>
      </c>
      <c r="B35" s="48">
        <v>4</v>
      </c>
      <c r="C35" s="49" t="s">
        <v>44</v>
      </c>
      <c r="D35" s="50" t="str">
        <f>Data[[#This Row],[Text IID]]&amp;" - "&amp;Data[[#This Row],[Facility Name]]</f>
        <v>03002 - Frazee Care Center</v>
      </c>
      <c r="E35" s="46">
        <v>3002</v>
      </c>
      <c r="F35" s="51" t="s">
        <v>45</v>
      </c>
      <c r="G35" s="52">
        <v>43931</v>
      </c>
      <c r="H35" s="51" t="s">
        <v>20</v>
      </c>
      <c r="I35" s="47"/>
      <c r="J35" s="47">
        <v>10</v>
      </c>
      <c r="K35" s="47">
        <f>+Data[[#This Row],[BC Bed Change]]+Data[[#This Row],[NH Bed Change]]</f>
        <v>10</v>
      </c>
      <c r="L35" s="47">
        <f t="shared" si="0"/>
        <v>0</v>
      </c>
      <c r="M35" s="47">
        <f t="shared" si="1"/>
        <v>-10</v>
      </c>
      <c r="N35" s="47">
        <f>+Data[[#This Row],[BC Active]]+Data[[#This Row],[NH Active]]</f>
        <v>-10</v>
      </c>
      <c r="O35" s="47">
        <f t="shared" si="2"/>
        <v>0</v>
      </c>
      <c r="P35" s="47">
        <f t="shared" si="3"/>
        <v>10</v>
      </c>
      <c r="Q35" s="47">
        <f>+Data[[#This Row],[BC Layaway]]+Data[[#This Row],[NH Layaway]]</f>
        <v>10</v>
      </c>
      <c r="R35" s="47">
        <f>+Data[[#This Row],[BC Active]]+Data[[#This Row],[BC Layaway]]</f>
        <v>0</v>
      </c>
      <c r="S35" s="47">
        <f>+Data[[#This Row],[NH Active]]+Data[[#This Row],[NH Layaway]]</f>
        <v>0</v>
      </c>
      <c r="T35" s="47">
        <f>+Data[[#This Row],[BC Total]]+Data[[#This Row],[NH Total]]</f>
        <v>0</v>
      </c>
      <c r="Y35" s="53">
        <v>10001</v>
      </c>
      <c r="Z35" s="41" t="s">
        <v>87</v>
      </c>
    </row>
    <row r="36" spans="1:26" x14ac:dyDescent="0.25">
      <c r="A36" s="47" t="str">
        <f>Data[[#This Row],[Text IID]]&amp;Data[[#This Row],[transaction number]]</f>
        <v>030025</v>
      </c>
      <c r="B36" s="48">
        <v>5</v>
      </c>
      <c r="C36" s="54" t="s">
        <v>44</v>
      </c>
      <c r="D36" s="50" t="str">
        <f>Data[[#This Row],[Text IID]]&amp;" - "&amp;Data[[#This Row],[Facility Name]]</f>
        <v>03002 - Frazee Care Center</v>
      </c>
      <c r="E36" s="46">
        <v>3002</v>
      </c>
      <c r="F36" s="50" t="s">
        <v>45</v>
      </c>
      <c r="G36" s="52">
        <v>44287</v>
      </c>
      <c r="H36" s="51" t="s">
        <v>22</v>
      </c>
      <c r="I36" s="47">
        <v>0</v>
      </c>
      <c r="J36" s="47">
        <v>10</v>
      </c>
      <c r="K36" s="47">
        <f>+Data[[#This Row],[BC Bed Change]]+Data[[#This Row],[NH Bed Change]]</f>
        <v>10</v>
      </c>
      <c r="L36" s="47">
        <f t="shared" si="0"/>
        <v>0</v>
      </c>
      <c r="M36" s="47">
        <f t="shared" si="1"/>
        <v>10</v>
      </c>
      <c r="N36" s="47">
        <f>+Data[[#This Row],[BC Active]]+Data[[#This Row],[NH Active]]</f>
        <v>10</v>
      </c>
      <c r="O36" s="47">
        <f t="shared" si="2"/>
        <v>0</v>
      </c>
      <c r="P36" s="47">
        <f t="shared" si="3"/>
        <v>-10</v>
      </c>
      <c r="Q36" s="47">
        <f>+Data[[#This Row],[BC Layaway]]+Data[[#This Row],[NH Layaway]]</f>
        <v>-10</v>
      </c>
      <c r="R36" s="47">
        <f>+Data[[#This Row],[BC Active]]+Data[[#This Row],[BC Layaway]]</f>
        <v>0</v>
      </c>
      <c r="S36" s="47">
        <f>+Data[[#This Row],[NH Active]]+Data[[#This Row],[NH Layaway]]</f>
        <v>0</v>
      </c>
      <c r="T36" s="47">
        <f>+Data[[#This Row],[BC Total]]+Data[[#This Row],[NH Total]]</f>
        <v>0</v>
      </c>
      <c r="Y36" s="53">
        <v>10002</v>
      </c>
      <c r="Z36" s="41" t="s">
        <v>88</v>
      </c>
    </row>
    <row r="37" spans="1:26" x14ac:dyDescent="0.25">
      <c r="A37" s="47" t="str">
        <f>Data[[#This Row],[Text IID]]&amp;Data[[#This Row],[transaction number]]</f>
        <v>030031</v>
      </c>
      <c r="B37" s="48">
        <v>1</v>
      </c>
      <c r="C37" s="49" t="s">
        <v>46</v>
      </c>
      <c r="D37" s="50" t="str">
        <f>Data[[#This Row],[Text IID]]&amp;" - "&amp;Data[[#This Row],[Facility Name]]</f>
        <v>03003 - Essentia Health Oak Crossing</v>
      </c>
      <c r="E37" s="46">
        <v>3003</v>
      </c>
      <c r="F37" s="51" t="s">
        <v>47</v>
      </c>
      <c r="G37" s="52">
        <v>40451</v>
      </c>
      <c r="H37" s="51" t="s">
        <v>17</v>
      </c>
      <c r="I37" s="47">
        <v>0</v>
      </c>
      <c r="J37" s="47">
        <v>96</v>
      </c>
      <c r="K37" s="47">
        <f>+Data[[#This Row],[BC Bed Change]]+Data[[#This Row],[NH Bed Change]]</f>
        <v>96</v>
      </c>
      <c r="L37" s="47">
        <f t="shared" si="0"/>
        <v>0</v>
      </c>
      <c r="M37" s="47">
        <f t="shared" si="1"/>
        <v>96</v>
      </c>
      <c r="N37" s="47">
        <f>+Data[[#This Row],[BC Active]]+Data[[#This Row],[NH Active]]</f>
        <v>96</v>
      </c>
      <c r="O37" s="47">
        <f t="shared" si="2"/>
        <v>0</v>
      </c>
      <c r="P37" s="47">
        <f t="shared" si="3"/>
        <v>0</v>
      </c>
      <c r="Q37" s="47">
        <f>+Data[[#This Row],[BC Layaway]]+Data[[#This Row],[NH Layaway]]</f>
        <v>0</v>
      </c>
      <c r="R37" s="47">
        <f>+Data[[#This Row],[BC Active]]+Data[[#This Row],[BC Layaway]]</f>
        <v>0</v>
      </c>
      <c r="S37" s="47">
        <f>+Data[[#This Row],[NH Active]]+Data[[#This Row],[NH Layaway]]</f>
        <v>96</v>
      </c>
      <c r="T37" s="47">
        <f>+Data[[#This Row],[BC Total]]+Data[[#This Row],[NH Total]]</f>
        <v>96</v>
      </c>
      <c r="Y37" s="53">
        <v>10003</v>
      </c>
      <c r="Z37" s="41" t="s">
        <v>89</v>
      </c>
    </row>
    <row r="38" spans="1:26" x14ac:dyDescent="0.25">
      <c r="A38" s="47" t="str">
        <f>Data[[#This Row],[Text IID]]&amp;Data[[#This Row],[transaction number]]</f>
        <v>030032</v>
      </c>
      <c r="B38" s="48">
        <v>2</v>
      </c>
      <c r="C38" s="49" t="s">
        <v>46</v>
      </c>
      <c r="D38" s="50" t="str">
        <f>Data[[#This Row],[Text IID]]&amp;" - "&amp;Data[[#This Row],[Facility Name]]</f>
        <v>03003 - Essentia Health Oak Crossing</v>
      </c>
      <c r="E38" s="46">
        <v>3003</v>
      </c>
      <c r="F38" s="51" t="s">
        <v>47</v>
      </c>
      <c r="G38" s="52">
        <v>43678</v>
      </c>
      <c r="H38" s="51" t="s">
        <v>20</v>
      </c>
      <c r="I38" s="47"/>
      <c r="J38" s="47">
        <v>2</v>
      </c>
      <c r="K38" s="47">
        <f>+Data[[#This Row],[BC Bed Change]]+Data[[#This Row],[NH Bed Change]]</f>
        <v>2</v>
      </c>
      <c r="L38" s="47">
        <f t="shared" si="0"/>
        <v>0</v>
      </c>
      <c r="M38" s="47">
        <f t="shared" si="1"/>
        <v>-2</v>
      </c>
      <c r="N38" s="47">
        <f>+Data[[#This Row],[BC Active]]+Data[[#This Row],[NH Active]]</f>
        <v>-2</v>
      </c>
      <c r="O38" s="47">
        <f t="shared" si="2"/>
        <v>0</v>
      </c>
      <c r="P38" s="47">
        <f t="shared" si="3"/>
        <v>2</v>
      </c>
      <c r="Q38" s="47">
        <f>+Data[[#This Row],[BC Layaway]]+Data[[#This Row],[NH Layaway]]</f>
        <v>2</v>
      </c>
      <c r="R38" s="47">
        <f>+Data[[#This Row],[BC Active]]+Data[[#This Row],[BC Layaway]]</f>
        <v>0</v>
      </c>
      <c r="S38" s="47">
        <f>+Data[[#This Row],[NH Active]]+Data[[#This Row],[NH Layaway]]</f>
        <v>0</v>
      </c>
      <c r="T38" s="47">
        <f>+Data[[#This Row],[BC Total]]+Data[[#This Row],[NH Total]]</f>
        <v>0</v>
      </c>
      <c r="Y38" s="53">
        <v>11001</v>
      </c>
      <c r="Z38" s="41" t="s">
        <v>90</v>
      </c>
    </row>
    <row r="39" spans="1:26" x14ac:dyDescent="0.25">
      <c r="A39" s="47" t="str">
        <f>Data[[#This Row],[Text IID]]&amp;Data[[#This Row],[transaction number]]</f>
        <v>030041</v>
      </c>
      <c r="B39" s="48">
        <v>1</v>
      </c>
      <c r="C39" s="49" t="s">
        <v>48</v>
      </c>
      <c r="D39" s="50" t="str">
        <f>Data[[#This Row],[Text IID]]&amp;" - "&amp;Data[[#This Row],[Facility Name]]</f>
        <v>03004 - Emmanuel Nursing Home</v>
      </c>
      <c r="E39" s="46">
        <v>3004</v>
      </c>
      <c r="F39" s="51" t="s">
        <v>49</v>
      </c>
      <c r="G39" s="52">
        <v>40451</v>
      </c>
      <c r="H39" s="51" t="s">
        <v>17</v>
      </c>
      <c r="I39" s="47">
        <v>0</v>
      </c>
      <c r="J39" s="47">
        <v>130</v>
      </c>
      <c r="K39" s="47">
        <f>+Data[[#This Row],[BC Bed Change]]+Data[[#This Row],[NH Bed Change]]</f>
        <v>130</v>
      </c>
      <c r="L39" s="47">
        <f t="shared" si="0"/>
        <v>0</v>
      </c>
      <c r="M39" s="47">
        <f t="shared" si="1"/>
        <v>130</v>
      </c>
      <c r="N39" s="47">
        <f>+Data[[#This Row],[BC Active]]+Data[[#This Row],[NH Active]]</f>
        <v>130</v>
      </c>
      <c r="O39" s="47">
        <f t="shared" si="2"/>
        <v>0</v>
      </c>
      <c r="P39" s="47">
        <f t="shared" si="3"/>
        <v>0</v>
      </c>
      <c r="Q39" s="47">
        <f>+Data[[#This Row],[BC Layaway]]+Data[[#This Row],[NH Layaway]]</f>
        <v>0</v>
      </c>
      <c r="R39" s="47">
        <f>+Data[[#This Row],[BC Active]]+Data[[#This Row],[BC Layaway]]</f>
        <v>0</v>
      </c>
      <c r="S39" s="47">
        <f>+Data[[#This Row],[NH Active]]+Data[[#This Row],[NH Layaway]]</f>
        <v>130</v>
      </c>
      <c r="T39" s="47">
        <f>+Data[[#This Row],[BC Total]]+Data[[#This Row],[NH Total]]</f>
        <v>130</v>
      </c>
      <c r="Y39" s="53">
        <v>12001</v>
      </c>
      <c r="Z39" s="41" t="s">
        <v>91</v>
      </c>
    </row>
    <row r="40" spans="1:26" x14ac:dyDescent="0.25">
      <c r="A40" s="47" t="str">
        <f>Data[[#This Row],[Text IID]]&amp;Data[[#This Row],[transaction number]]</f>
        <v>030042</v>
      </c>
      <c r="B40" s="48">
        <v>2</v>
      </c>
      <c r="C40" s="49" t="s">
        <v>48</v>
      </c>
      <c r="D40" s="50" t="str">
        <f>Data[[#This Row],[Text IID]]&amp;" - "&amp;Data[[#This Row],[Facility Name]]</f>
        <v>03004 - Emmanuel Nursing Home</v>
      </c>
      <c r="E40" s="46">
        <v>3004</v>
      </c>
      <c r="F40" s="51" t="s">
        <v>49</v>
      </c>
      <c r="G40" s="52">
        <v>40787</v>
      </c>
      <c r="H40" s="51" t="s">
        <v>23</v>
      </c>
      <c r="I40" s="47">
        <v>0</v>
      </c>
      <c r="J40" s="47">
        <v>10</v>
      </c>
      <c r="K40" s="47">
        <f>+Data[[#This Row],[BC Bed Change]]+Data[[#This Row],[NH Bed Change]]</f>
        <v>10</v>
      </c>
      <c r="L40" s="47">
        <f t="shared" si="0"/>
        <v>0</v>
      </c>
      <c r="M40" s="47">
        <f t="shared" si="1"/>
        <v>-10</v>
      </c>
      <c r="N40" s="47">
        <f>+Data[[#This Row],[BC Active]]+Data[[#This Row],[NH Active]]</f>
        <v>-10</v>
      </c>
      <c r="O40" s="47">
        <f t="shared" si="2"/>
        <v>0</v>
      </c>
      <c r="P40" s="47">
        <f t="shared" si="3"/>
        <v>0</v>
      </c>
      <c r="Q40" s="47">
        <f>+Data[[#This Row],[BC Layaway]]+Data[[#This Row],[NH Layaway]]</f>
        <v>0</v>
      </c>
      <c r="R40" s="47">
        <f>+Data[[#This Row],[BC Active]]+Data[[#This Row],[BC Layaway]]</f>
        <v>0</v>
      </c>
      <c r="S40" s="47">
        <f>+Data[[#This Row],[NH Active]]+Data[[#This Row],[NH Layaway]]</f>
        <v>-10</v>
      </c>
      <c r="T40" s="47">
        <f>+Data[[#This Row],[BC Total]]+Data[[#This Row],[NH Total]]</f>
        <v>-10</v>
      </c>
      <c r="Y40" s="53">
        <v>12002</v>
      </c>
      <c r="Z40" s="41" t="s">
        <v>92</v>
      </c>
    </row>
    <row r="41" spans="1:26" x14ac:dyDescent="0.25">
      <c r="A41" s="47" t="str">
        <f>Data[[#This Row],[Text IID]]&amp;Data[[#This Row],[transaction number]]</f>
        <v>030043</v>
      </c>
      <c r="B41" s="48">
        <v>3</v>
      </c>
      <c r="C41" s="49" t="s">
        <v>48</v>
      </c>
      <c r="D41" s="50" t="str">
        <f>Data[[#This Row],[Text IID]]&amp;" - "&amp;Data[[#This Row],[Facility Name]]</f>
        <v>03004 - Emmanuel Nursing Home</v>
      </c>
      <c r="E41" s="46">
        <v>3004</v>
      </c>
      <c r="F41" s="51" t="s">
        <v>49</v>
      </c>
      <c r="G41" s="52">
        <v>41699</v>
      </c>
      <c r="H41" s="51" t="s">
        <v>23</v>
      </c>
      <c r="I41" s="47">
        <v>0</v>
      </c>
      <c r="J41" s="47">
        <v>8</v>
      </c>
      <c r="K41" s="47">
        <f>+Data[[#This Row],[BC Bed Change]]+Data[[#This Row],[NH Bed Change]]</f>
        <v>8</v>
      </c>
      <c r="L41" s="47">
        <f t="shared" si="0"/>
        <v>0</v>
      </c>
      <c r="M41" s="47">
        <f t="shared" si="1"/>
        <v>-8</v>
      </c>
      <c r="N41" s="47">
        <f>+Data[[#This Row],[BC Active]]+Data[[#This Row],[NH Active]]</f>
        <v>-8</v>
      </c>
      <c r="O41" s="47">
        <f t="shared" si="2"/>
        <v>0</v>
      </c>
      <c r="P41" s="47">
        <f t="shared" si="3"/>
        <v>0</v>
      </c>
      <c r="Q41" s="47">
        <f>+Data[[#This Row],[BC Layaway]]+Data[[#This Row],[NH Layaway]]</f>
        <v>0</v>
      </c>
      <c r="R41" s="47">
        <f>+Data[[#This Row],[BC Active]]+Data[[#This Row],[BC Layaway]]</f>
        <v>0</v>
      </c>
      <c r="S41" s="47">
        <f>+Data[[#This Row],[NH Active]]+Data[[#This Row],[NH Layaway]]</f>
        <v>-8</v>
      </c>
      <c r="T41" s="47">
        <f>+Data[[#This Row],[BC Total]]+Data[[#This Row],[NH Total]]</f>
        <v>-8</v>
      </c>
      <c r="Y41" s="53">
        <v>13001</v>
      </c>
      <c r="Z41" s="41" t="s">
        <v>93</v>
      </c>
    </row>
    <row r="42" spans="1:26" x14ac:dyDescent="0.25">
      <c r="A42" s="47" t="str">
        <f>Data[[#This Row],[Text IID]]&amp;Data[[#This Row],[transaction number]]</f>
        <v>030044</v>
      </c>
      <c r="B42" s="48">
        <v>4</v>
      </c>
      <c r="C42" s="49" t="s">
        <v>48</v>
      </c>
      <c r="D42" s="50" t="str">
        <f>Data[[#This Row],[Text IID]]&amp;" - "&amp;Data[[#This Row],[Facility Name]]</f>
        <v>03004 - Emmanuel Nursing Home</v>
      </c>
      <c r="E42" s="46">
        <v>3004</v>
      </c>
      <c r="F42" s="51" t="s">
        <v>49</v>
      </c>
      <c r="G42" s="52">
        <v>42186</v>
      </c>
      <c r="H42" s="51" t="s">
        <v>23</v>
      </c>
      <c r="I42" s="47">
        <v>0</v>
      </c>
      <c r="J42" s="47">
        <v>10</v>
      </c>
      <c r="K42" s="47">
        <f>+Data[[#This Row],[BC Bed Change]]+Data[[#This Row],[NH Bed Change]]</f>
        <v>10</v>
      </c>
      <c r="L42" s="47">
        <f t="shared" si="0"/>
        <v>0</v>
      </c>
      <c r="M42" s="47">
        <f t="shared" si="1"/>
        <v>-10</v>
      </c>
      <c r="N42" s="47">
        <f>+Data[[#This Row],[BC Active]]+Data[[#This Row],[NH Active]]</f>
        <v>-10</v>
      </c>
      <c r="O42" s="47">
        <f t="shared" si="2"/>
        <v>0</v>
      </c>
      <c r="P42" s="47">
        <f t="shared" si="3"/>
        <v>0</v>
      </c>
      <c r="Q42" s="47">
        <f>+Data[[#This Row],[BC Layaway]]+Data[[#This Row],[NH Layaway]]</f>
        <v>0</v>
      </c>
      <c r="R42" s="47">
        <f>+Data[[#This Row],[BC Active]]+Data[[#This Row],[BC Layaway]]</f>
        <v>0</v>
      </c>
      <c r="S42" s="47">
        <f>+Data[[#This Row],[NH Active]]+Data[[#This Row],[NH Layaway]]</f>
        <v>-10</v>
      </c>
      <c r="T42" s="47">
        <f>+Data[[#This Row],[BC Total]]+Data[[#This Row],[NH Total]]</f>
        <v>-10</v>
      </c>
      <c r="Y42" s="53">
        <v>13003</v>
      </c>
      <c r="Z42" s="41" t="s">
        <v>94</v>
      </c>
    </row>
    <row r="43" spans="1:26" x14ac:dyDescent="0.25">
      <c r="A43" s="47" t="str">
        <f>Data[[#This Row],[Text IID]]&amp;Data[[#This Row],[transaction number]]</f>
        <v>040011</v>
      </c>
      <c r="B43" s="48">
        <v>1</v>
      </c>
      <c r="C43" s="49" t="s">
        <v>50</v>
      </c>
      <c r="D43" s="50" t="str">
        <f>Data[[#This Row],[Text IID]]&amp;" - "&amp;Data[[#This Row],[Facility Name]]</f>
        <v>04001 - Good Sam Society Blackduck</v>
      </c>
      <c r="E43" s="46">
        <v>4001</v>
      </c>
      <c r="F43" s="51" t="s">
        <v>51</v>
      </c>
      <c r="G43" s="52">
        <v>40451</v>
      </c>
      <c r="H43" s="51" t="s">
        <v>17</v>
      </c>
      <c r="I43" s="47">
        <v>0</v>
      </c>
      <c r="J43" s="47">
        <v>35</v>
      </c>
      <c r="K43" s="47">
        <f>+Data[[#This Row],[BC Bed Change]]+Data[[#This Row],[NH Bed Change]]</f>
        <v>35</v>
      </c>
      <c r="L43" s="47">
        <f t="shared" si="0"/>
        <v>0</v>
      </c>
      <c r="M43" s="47">
        <f t="shared" si="1"/>
        <v>35</v>
      </c>
      <c r="N43" s="47">
        <f>+Data[[#This Row],[BC Active]]+Data[[#This Row],[NH Active]]</f>
        <v>35</v>
      </c>
      <c r="O43" s="47">
        <f t="shared" si="2"/>
        <v>0</v>
      </c>
      <c r="P43" s="47">
        <f t="shared" si="3"/>
        <v>0</v>
      </c>
      <c r="Q43" s="47">
        <f>+Data[[#This Row],[BC Layaway]]+Data[[#This Row],[NH Layaway]]</f>
        <v>0</v>
      </c>
      <c r="R43" s="47">
        <f>+Data[[#This Row],[BC Active]]+Data[[#This Row],[BC Layaway]]</f>
        <v>0</v>
      </c>
      <c r="S43" s="47">
        <f>+Data[[#This Row],[NH Active]]+Data[[#This Row],[NH Layaway]]</f>
        <v>35</v>
      </c>
      <c r="T43" s="47">
        <f>+Data[[#This Row],[BC Total]]+Data[[#This Row],[NH Total]]</f>
        <v>35</v>
      </c>
      <c r="Y43" s="53">
        <v>13004</v>
      </c>
      <c r="Z43" s="41" t="s">
        <v>95</v>
      </c>
    </row>
    <row r="44" spans="1:26" x14ac:dyDescent="0.25">
      <c r="A44" s="47" t="str">
        <f>Data[[#This Row],[Text IID]]&amp;Data[[#This Row],[transaction number]]</f>
        <v>040012</v>
      </c>
      <c r="B44" s="48">
        <v>2</v>
      </c>
      <c r="C44" s="49" t="s">
        <v>50</v>
      </c>
      <c r="D44" s="50" t="str">
        <f>Data[[#This Row],[Text IID]]&amp;" - "&amp;Data[[#This Row],[Facility Name]]</f>
        <v>04001 - Good Sam Society Blackduck</v>
      </c>
      <c r="E44" s="46">
        <v>4001</v>
      </c>
      <c r="F44" s="51" t="s">
        <v>51</v>
      </c>
      <c r="G44" s="52">
        <v>40650</v>
      </c>
      <c r="H44" s="51" t="s">
        <v>20</v>
      </c>
      <c r="I44" s="47">
        <v>0</v>
      </c>
      <c r="J44" s="47">
        <v>5</v>
      </c>
      <c r="K44" s="47">
        <f>+Data[[#This Row],[BC Bed Change]]+Data[[#This Row],[NH Bed Change]]</f>
        <v>5</v>
      </c>
      <c r="L44" s="47">
        <f t="shared" si="0"/>
        <v>0</v>
      </c>
      <c r="M44" s="47">
        <f t="shared" si="1"/>
        <v>-5</v>
      </c>
      <c r="N44" s="47">
        <f>+Data[[#This Row],[BC Active]]+Data[[#This Row],[NH Active]]</f>
        <v>-5</v>
      </c>
      <c r="O44" s="47">
        <f t="shared" si="2"/>
        <v>0</v>
      </c>
      <c r="P44" s="47">
        <f t="shared" si="3"/>
        <v>5</v>
      </c>
      <c r="Q44" s="47">
        <f>+Data[[#This Row],[BC Layaway]]+Data[[#This Row],[NH Layaway]]</f>
        <v>5</v>
      </c>
      <c r="R44" s="47">
        <f>+Data[[#This Row],[BC Active]]+Data[[#This Row],[BC Layaway]]</f>
        <v>0</v>
      </c>
      <c r="S44" s="47">
        <f>+Data[[#This Row],[NH Active]]+Data[[#This Row],[NH Layaway]]</f>
        <v>0</v>
      </c>
      <c r="T44" s="47">
        <f>+Data[[#This Row],[BC Total]]+Data[[#This Row],[NH Total]]</f>
        <v>0</v>
      </c>
      <c r="Y44" s="53">
        <v>13005</v>
      </c>
      <c r="Z44" s="41" t="s">
        <v>96</v>
      </c>
    </row>
    <row r="45" spans="1:26" x14ac:dyDescent="0.25">
      <c r="A45" s="47" t="str">
        <f>Data[[#This Row],[Text IID]]&amp;Data[[#This Row],[transaction number]]</f>
        <v>040013</v>
      </c>
      <c r="B45" s="48">
        <v>3</v>
      </c>
      <c r="C45" s="49" t="s">
        <v>50</v>
      </c>
      <c r="D45" s="50" t="str">
        <f>Data[[#This Row],[Text IID]]&amp;" - "&amp;Data[[#This Row],[Facility Name]]</f>
        <v>04001 - Good Sam Society Blackduck</v>
      </c>
      <c r="E45" s="46">
        <v>4001</v>
      </c>
      <c r="F45" s="51" t="s">
        <v>51</v>
      </c>
      <c r="G45" s="52">
        <v>41320</v>
      </c>
      <c r="H45" s="51" t="s">
        <v>22</v>
      </c>
      <c r="I45" s="47">
        <v>0</v>
      </c>
      <c r="J45" s="47">
        <v>2</v>
      </c>
      <c r="K45" s="47">
        <f>+Data[[#This Row],[BC Bed Change]]+Data[[#This Row],[NH Bed Change]]</f>
        <v>2</v>
      </c>
      <c r="L45" s="47">
        <f t="shared" si="0"/>
        <v>0</v>
      </c>
      <c r="M45" s="47">
        <f t="shared" si="1"/>
        <v>2</v>
      </c>
      <c r="N45" s="47">
        <f>+Data[[#This Row],[BC Active]]+Data[[#This Row],[NH Active]]</f>
        <v>2</v>
      </c>
      <c r="O45" s="47">
        <f t="shared" si="2"/>
        <v>0</v>
      </c>
      <c r="P45" s="47">
        <f t="shared" si="3"/>
        <v>-2</v>
      </c>
      <c r="Q45" s="47">
        <f>+Data[[#This Row],[BC Layaway]]+Data[[#This Row],[NH Layaway]]</f>
        <v>-2</v>
      </c>
      <c r="R45" s="47">
        <f>+Data[[#This Row],[BC Active]]+Data[[#This Row],[BC Layaway]]</f>
        <v>0</v>
      </c>
      <c r="S45" s="47">
        <f>+Data[[#This Row],[NH Active]]+Data[[#This Row],[NH Layaway]]</f>
        <v>0</v>
      </c>
      <c r="T45" s="47">
        <f>+Data[[#This Row],[BC Total]]+Data[[#This Row],[NH Total]]</f>
        <v>0</v>
      </c>
      <c r="Y45" s="53">
        <v>14001</v>
      </c>
      <c r="Z45" s="41" t="s">
        <v>97</v>
      </c>
    </row>
    <row r="46" spans="1:26" x14ac:dyDescent="0.25">
      <c r="A46" s="47" t="str">
        <f>Data[[#This Row],[Text IID]]&amp;Data[[#This Row],[transaction number]]</f>
        <v>040014</v>
      </c>
      <c r="B46" s="48">
        <v>4</v>
      </c>
      <c r="C46" s="49" t="s">
        <v>50</v>
      </c>
      <c r="D46" s="50" t="str">
        <f>Data[[#This Row],[Text IID]]&amp;" - "&amp;Data[[#This Row],[Facility Name]]</f>
        <v>04001 - Good Sam Society Blackduck</v>
      </c>
      <c r="E46" s="46">
        <v>4001</v>
      </c>
      <c r="F46" s="51" t="s">
        <v>51</v>
      </c>
      <c r="G46" s="52">
        <v>42124</v>
      </c>
      <c r="H46" s="51" t="s">
        <v>20</v>
      </c>
      <c r="I46" s="47">
        <v>0</v>
      </c>
      <c r="J46" s="47">
        <v>2</v>
      </c>
      <c r="K46" s="47">
        <f>+Data[[#This Row],[BC Bed Change]]+Data[[#This Row],[NH Bed Change]]</f>
        <v>2</v>
      </c>
      <c r="L46" s="47">
        <f t="shared" si="0"/>
        <v>0</v>
      </c>
      <c r="M46" s="47">
        <f t="shared" si="1"/>
        <v>-2</v>
      </c>
      <c r="N46" s="47">
        <f>+Data[[#This Row],[BC Active]]+Data[[#This Row],[NH Active]]</f>
        <v>-2</v>
      </c>
      <c r="O46" s="47">
        <f t="shared" si="2"/>
        <v>0</v>
      </c>
      <c r="P46" s="47">
        <f t="shared" si="3"/>
        <v>2</v>
      </c>
      <c r="Q46" s="47">
        <f>+Data[[#This Row],[BC Layaway]]+Data[[#This Row],[NH Layaway]]</f>
        <v>2</v>
      </c>
      <c r="R46" s="47">
        <f>+Data[[#This Row],[BC Active]]+Data[[#This Row],[BC Layaway]]</f>
        <v>0</v>
      </c>
      <c r="S46" s="47">
        <f>+Data[[#This Row],[NH Active]]+Data[[#This Row],[NH Layaway]]</f>
        <v>0</v>
      </c>
      <c r="T46" s="47">
        <f>+Data[[#This Row],[BC Total]]+Data[[#This Row],[NH Total]]</f>
        <v>0</v>
      </c>
      <c r="Y46" s="53">
        <v>14002</v>
      </c>
      <c r="Z46" s="41" t="s">
        <v>98</v>
      </c>
    </row>
    <row r="47" spans="1:26" x14ac:dyDescent="0.25">
      <c r="A47" s="47" t="str">
        <f>Data[[#This Row],[Text IID]]&amp;Data[[#This Row],[transaction number]]</f>
        <v>040015</v>
      </c>
      <c r="B47" s="48">
        <v>5</v>
      </c>
      <c r="C47" s="49" t="s">
        <v>50</v>
      </c>
      <c r="D47" s="50" t="str">
        <f>Data[[#This Row],[Text IID]]&amp;" - "&amp;Data[[#This Row],[Facility Name]]</f>
        <v>04001 - Good Sam Society Blackduck</v>
      </c>
      <c r="E47" s="46">
        <v>4001</v>
      </c>
      <c r="F47" s="51" t="s">
        <v>51</v>
      </c>
      <c r="G47" s="52">
        <v>44196</v>
      </c>
      <c r="H47" s="51" t="s">
        <v>22</v>
      </c>
      <c r="I47" s="47"/>
      <c r="J47" s="47">
        <v>3</v>
      </c>
      <c r="K47" s="47">
        <f>+Data[[#This Row],[BC Bed Change]]+Data[[#This Row],[NH Bed Change]]</f>
        <v>3</v>
      </c>
      <c r="L47" s="47">
        <f t="shared" si="0"/>
        <v>0</v>
      </c>
      <c r="M47" s="47">
        <f t="shared" si="1"/>
        <v>3</v>
      </c>
      <c r="N47" s="47">
        <f>+Data[[#This Row],[BC Active]]+Data[[#This Row],[NH Active]]</f>
        <v>3</v>
      </c>
      <c r="O47" s="47">
        <f t="shared" si="2"/>
        <v>0</v>
      </c>
      <c r="P47" s="47">
        <f t="shared" si="3"/>
        <v>-3</v>
      </c>
      <c r="Q47" s="47">
        <f>+Data[[#This Row],[BC Layaway]]+Data[[#This Row],[NH Layaway]]</f>
        <v>-3</v>
      </c>
      <c r="R47" s="47">
        <f>+Data[[#This Row],[BC Active]]+Data[[#This Row],[BC Layaway]]</f>
        <v>0</v>
      </c>
      <c r="S47" s="47">
        <f>+Data[[#This Row],[NH Active]]+Data[[#This Row],[NH Layaway]]</f>
        <v>0</v>
      </c>
      <c r="T47" s="47">
        <f>+Data[[#This Row],[BC Total]]+Data[[#This Row],[NH Total]]</f>
        <v>0</v>
      </c>
      <c r="Y47" s="53">
        <v>14003</v>
      </c>
      <c r="Z47" s="41" t="s">
        <v>387</v>
      </c>
    </row>
    <row r="48" spans="1:26" x14ac:dyDescent="0.25">
      <c r="A48" s="47" t="str">
        <f>Data[[#This Row],[Text IID]]&amp;Data[[#This Row],[transaction number]]</f>
        <v>040016</v>
      </c>
      <c r="B48" s="48">
        <v>6</v>
      </c>
      <c r="C48" s="49" t="s">
        <v>50</v>
      </c>
      <c r="D48" s="50" t="str">
        <f>Data[[#This Row],[Text IID]]&amp;" - "&amp;Data[[#This Row],[Facility Name]]</f>
        <v>04001 - Good Sam Society Blackduck</v>
      </c>
      <c r="E48" s="46">
        <v>4001</v>
      </c>
      <c r="F48" s="51" t="s">
        <v>51</v>
      </c>
      <c r="G48" s="52">
        <v>44196</v>
      </c>
      <c r="H48" s="51" t="s">
        <v>23</v>
      </c>
      <c r="I48" s="47"/>
      <c r="J48" s="47">
        <v>3</v>
      </c>
      <c r="K48" s="47">
        <f>+Data[[#This Row],[BC Bed Change]]+Data[[#This Row],[NH Bed Change]]</f>
        <v>3</v>
      </c>
      <c r="L48" s="47">
        <f t="shared" si="0"/>
        <v>0</v>
      </c>
      <c r="M48" s="47">
        <f t="shared" si="1"/>
        <v>-3</v>
      </c>
      <c r="N48" s="47">
        <f>+Data[[#This Row],[BC Active]]+Data[[#This Row],[NH Active]]</f>
        <v>-3</v>
      </c>
      <c r="O48" s="47">
        <f t="shared" si="2"/>
        <v>0</v>
      </c>
      <c r="P48" s="47">
        <f t="shared" si="3"/>
        <v>0</v>
      </c>
      <c r="Q48" s="47">
        <f>+Data[[#This Row],[BC Layaway]]+Data[[#This Row],[NH Layaway]]</f>
        <v>0</v>
      </c>
      <c r="R48" s="47">
        <f>+Data[[#This Row],[BC Active]]+Data[[#This Row],[BC Layaway]]</f>
        <v>0</v>
      </c>
      <c r="S48" s="47">
        <f>+Data[[#This Row],[NH Active]]+Data[[#This Row],[NH Layaway]]</f>
        <v>-3</v>
      </c>
      <c r="T48" s="47">
        <f>+Data[[#This Row],[BC Total]]+Data[[#This Row],[NH Total]]</f>
        <v>-3</v>
      </c>
      <c r="Y48" s="53">
        <v>14004</v>
      </c>
      <c r="Z48" s="41" t="s">
        <v>99</v>
      </c>
    </row>
    <row r="49" spans="1:26" x14ac:dyDescent="0.25">
      <c r="A49" s="47" t="str">
        <f>Data[[#This Row],[Text IID]]&amp;Data[[#This Row],[transaction number]]</f>
        <v>040031</v>
      </c>
      <c r="B49" s="48">
        <v>1</v>
      </c>
      <c r="C49" s="49" t="s">
        <v>52</v>
      </c>
      <c r="D49" s="50" t="str">
        <f>Data[[#This Row],[Text IID]]&amp;" - "&amp;Data[[#This Row],[Facility Name]]</f>
        <v>04003 - Neilson Place</v>
      </c>
      <c r="E49" s="46">
        <v>4003</v>
      </c>
      <c r="F49" s="51" t="s">
        <v>53</v>
      </c>
      <c r="G49" s="52">
        <v>40451</v>
      </c>
      <c r="H49" s="51" t="s">
        <v>17</v>
      </c>
      <c r="I49" s="47">
        <v>0</v>
      </c>
      <c r="J49" s="47">
        <v>78</v>
      </c>
      <c r="K49" s="47">
        <f>+Data[[#This Row],[BC Bed Change]]+Data[[#This Row],[NH Bed Change]]</f>
        <v>78</v>
      </c>
      <c r="L49" s="47">
        <f t="shared" si="0"/>
        <v>0</v>
      </c>
      <c r="M49" s="47">
        <f t="shared" si="1"/>
        <v>78</v>
      </c>
      <c r="N49" s="47">
        <f>+Data[[#This Row],[BC Active]]+Data[[#This Row],[NH Active]]</f>
        <v>78</v>
      </c>
      <c r="O49" s="47">
        <f t="shared" si="2"/>
        <v>0</v>
      </c>
      <c r="P49" s="47">
        <f t="shared" si="3"/>
        <v>0</v>
      </c>
      <c r="Q49" s="47">
        <f>+Data[[#This Row],[BC Layaway]]+Data[[#This Row],[NH Layaway]]</f>
        <v>0</v>
      </c>
      <c r="R49" s="47">
        <f>+Data[[#This Row],[BC Active]]+Data[[#This Row],[BC Layaway]]</f>
        <v>0</v>
      </c>
      <c r="S49" s="47">
        <f>+Data[[#This Row],[NH Active]]+Data[[#This Row],[NH Layaway]]</f>
        <v>78</v>
      </c>
      <c r="T49" s="47">
        <f>+Data[[#This Row],[BC Total]]+Data[[#This Row],[NH Total]]</f>
        <v>78</v>
      </c>
      <c r="Y49" s="53">
        <v>15002</v>
      </c>
      <c r="Z49" s="41" t="s">
        <v>100</v>
      </c>
    </row>
    <row r="50" spans="1:26" x14ac:dyDescent="0.25">
      <c r="A50" s="47" t="str">
        <f>Data[[#This Row],[Text IID]]&amp;Data[[#This Row],[transaction number]]</f>
        <v>040041</v>
      </c>
      <c r="B50" s="48">
        <v>1</v>
      </c>
      <c r="C50" s="49" t="s">
        <v>54</v>
      </c>
      <c r="D50" s="50" t="str">
        <f>Data[[#This Row],[Text IID]]&amp;" - "&amp;Data[[#This Row],[Facility Name]]</f>
        <v>04004 - Havenwood Care Center</v>
      </c>
      <c r="E50" s="46">
        <v>4004</v>
      </c>
      <c r="F50" s="51" t="s">
        <v>55</v>
      </c>
      <c r="G50" s="52">
        <v>40451</v>
      </c>
      <c r="H50" s="51" t="s">
        <v>17</v>
      </c>
      <c r="I50" s="47">
        <v>0</v>
      </c>
      <c r="J50" s="47">
        <v>90</v>
      </c>
      <c r="K50" s="47">
        <f>+Data[[#This Row],[BC Bed Change]]+Data[[#This Row],[NH Bed Change]]</f>
        <v>90</v>
      </c>
      <c r="L50" s="47">
        <f t="shared" si="0"/>
        <v>0</v>
      </c>
      <c r="M50" s="47">
        <f t="shared" si="1"/>
        <v>90</v>
      </c>
      <c r="N50" s="47">
        <f>+Data[[#This Row],[BC Active]]+Data[[#This Row],[NH Active]]</f>
        <v>90</v>
      </c>
      <c r="O50" s="47">
        <f t="shared" si="2"/>
        <v>0</v>
      </c>
      <c r="P50" s="47">
        <f t="shared" si="3"/>
        <v>0</v>
      </c>
      <c r="Q50" s="47">
        <f>+Data[[#This Row],[BC Layaway]]+Data[[#This Row],[NH Layaway]]</f>
        <v>0</v>
      </c>
      <c r="R50" s="47">
        <f>+Data[[#This Row],[BC Active]]+Data[[#This Row],[BC Layaway]]</f>
        <v>0</v>
      </c>
      <c r="S50" s="47">
        <f>+Data[[#This Row],[NH Active]]+Data[[#This Row],[NH Layaway]]</f>
        <v>90</v>
      </c>
      <c r="T50" s="47">
        <f>+Data[[#This Row],[BC Total]]+Data[[#This Row],[NH Total]]</f>
        <v>90</v>
      </c>
      <c r="Y50" s="53">
        <v>16001</v>
      </c>
      <c r="Z50" s="41" t="s">
        <v>388</v>
      </c>
    </row>
    <row r="51" spans="1:26" x14ac:dyDescent="0.25">
      <c r="A51" s="47" t="str">
        <f>Data[[#This Row],[Text IID]]&amp;Data[[#This Row],[transaction number]]</f>
        <v>050011</v>
      </c>
      <c r="B51" s="48">
        <v>1</v>
      </c>
      <c r="C51" s="49" t="s">
        <v>56</v>
      </c>
      <c r="D51" s="50" t="str">
        <f>Data[[#This Row],[Text IID]]&amp;" - "&amp;Data[[#This Row],[Facility Name]]</f>
        <v>05001 - Gardens at Foley</v>
      </c>
      <c r="E51" s="46">
        <v>5001</v>
      </c>
      <c r="F51" s="51" t="s">
        <v>57</v>
      </c>
      <c r="G51" s="52">
        <v>40451</v>
      </c>
      <c r="H51" s="51" t="s">
        <v>17</v>
      </c>
      <c r="I51" s="47">
        <v>0</v>
      </c>
      <c r="J51" s="47">
        <v>87</v>
      </c>
      <c r="K51" s="47">
        <f>+Data[[#This Row],[BC Bed Change]]+Data[[#This Row],[NH Bed Change]]</f>
        <v>87</v>
      </c>
      <c r="L51" s="47">
        <f t="shared" si="0"/>
        <v>0</v>
      </c>
      <c r="M51" s="47">
        <f t="shared" si="1"/>
        <v>87</v>
      </c>
      <c r="N51" s="47">
        <f>+Data[[#This Row],[BC Active]]+Data[[#This Row],[NH Active]]</f>
        <v>87</v>
      </c>
      <c r="O51" s="47">
        <f t="shared" si="2"/>
        <v>0</v>
      </c>
      <c r="P51" s="47">
        <f t="shared" si="3"/>
        <v>0</v>
      </c>
      <c r="Q51" s="47">
        <f>+Data[[#This Row],[BC Layaway]]+Data[[#This Row],[NH Layaway]]</f>
        <v>0</v>
      </c>
      <c r="R51" s="47">
        <f>+Data[[#This Row],[BC Active]]+Data[[#This Row],[BC Layaway]]</f>
        <v>0</v>
      </c>
      <c r="S51" s="47">
        <f>+Data[[#This Row],[NH Active]]+Data[[#This Row],[NH Layaway]]</f>
        <v>87</v>
      </c>
      <c r="T51" s="47">
        <f>+Data[[#This Row],[BC Total]]+Data[[#This Row],[NH Total]]</f>
        <v>87</v>
      </c>
      <c r="Y51" s="53">
        <v>17001</v>
      </c>
      <c r="Z51" s="41" t="s">
        <v>101</v>
      </c>
    </row>
    <row r="52" spans="1:26" x14ac:dyDescent="0.25">
      <c r="A52" s="47" t="str">
        <f>Data[[#This Row],[Text IID]]&amp;Data[[#This Row],[transaction number]]</f>
        <v>050012</v>
      </c>
      <c r="B52" s="48">
        <v>2</v>
      </c>
      <c r="C52" s="49" t="s">
        <v>56</v>
      </c>
      <c r="D52" s="50" t="str">
        <f>Data[[#This Row],[Text IID]]&amp;" - "&amp;Data[[#This Row],[Facility Name]]</f>
        <v>05001 - Gardens at Foley</v>
      </c>
      <c r="E52" s="46">
        <v>5001</v>
      </c>
      <c r="F52" s="51" t="s">
        <v>57</v>
      </c>
      <c r="G52" s="52">
        <v>40451</v>
      </c>
      <c r="H52" s="51" t="s">
        <v>19</v>
      </c>
      <c r="I52" s="47">
        <v>0</v>
      </c>
      <c r="J52" s="47">
        <v>13</v>
      </c>
      <c r="K52" s="47">
        <f>+Data[[#This Row],[BC Bed Change]]+Data[[#This Row],[NH Bed Change]]</f>
        <v>13</v>
      </c>
      <c r="L52" s="47">
        <f t="shared" si="0"/>
        <v>0</v>
      </c>
      <c r="M52" s="47">
        <f t="shared" si="1"/>
        <v>0</v>
      </c>
      <c r="N52" s="47">
        <f>+Data[[#This Row],[BC Active]]+Data[[#This Row],[NH Active]]</f>
        <v>0</v>
      </c>
      <c r="O52" s="47">
        <f t="shared" si="2"/>
        <v>0</v>
      </c>
      <c r="P52" s="47">
        <f t="shared" si="3"/>
        <v>13</v>
      </c>
      <c r="Q52" s="47">
        <f>+Data[[#This Row],[BC Layaway]]+Data[[#This Row],[NH Layaway]]</f>
        <v>13</v>
      </c>
      <c r="R52" s="47">
        <f>+Data[[#This Row],[BC Active]]+Data[[#This Row],[BC Layaway]]</f>
        <v>0</v>
      </c>
      <c r="S52" s="47">
        <f>+Data[[#This Row],[NH Active]]+Data[[#This Row],[NH Layaway]]</f>
        <v>13</v>
      </c>
      <c r="T52" s="47">
        <f>+Data[[#This Row],[BC Total]]+Data[[#This Row],[NH Total]]</f>
        <v>13</v>
      </c>
      <c r="Y52" s="53">
        <v>17003</v>
      </c>
      <c r="Z52" s="41" t="s">
        <v>102</v>
      </c>
    </row>
    <row r="53" spans="1:26" x14ac:dyDescent="0.25">
      <c r="A53" s="47" t="str">
        <f>Data[[#This Row],[Text IID]]&amp;Data[[#This Row],[transaction number]]</f>
        <v>050013</v>
      </c>
      <c r="B53" s="48">
        <v>3</v>
      </c>
      <c r="C53" s="49" t="s">
        <v>56</v>
      </c>
      <c r="D53" s="50" t="str">
        <f>Data[[#This Row],[Text IID]]&amp;" - "&amp;Data[[#This Row],[Facility Name]]</f>
        <v>05001 - Gardens at Foley</v>
      </c>
      <c r="E53" s="46">
        <v>5001</v>
      </c>
      <c r="F53" s="51" t="s">
        <v>57</v>
      </c>
      <c r="G53" s="52">
        <v>40695</v>
      </c>
      <c r="H53" s="51" t="s">
        <v>22</v>
      </c>
      <c r="I53" s="47">
        <v>0</v>
      </c>
      <c r="J53" s="47">
        <v>2</v>
      </c>
      <c r="K53" s="47">
        <f>+Data[[#This Row],[BC Bed Change]]+Data[[#This Row],[NH Bed Change]]</f>
        <v>2</v>
      </c>
      <c r="L53" s="47">
        <f t="shared" si="0"/>
        <v>0</v>
      </c>
      <c r="M53" s="47">
        <f t="shared" si="1"/>
        <v>2</v>
      </c>
      <c r="N53" s="47">
        <f>+Data[[#This Row],[BC Active]]+Data[[#This Row],[NH Active]]</f>
        <v>2</v>
      </c>
      <c r="O53" s="47">
        <f t="shared" si="2"/>
        <v>0</v>
      </c>
      <c r="P53" s="47">
        <f t="shared" si="3"/>
        <v>-2</v>
      </c>
      <c r="Q53" s="47">
        <f>+Data[[#This Row],[BC Layaway]]+Data[[#This Row],[NH Layaway]]</f>
        <v>-2</v>
      </c>
      <c r="R53" s="47">
        <f>+Data[[#This Row],[BC Active]]+Data[[#This Row],[BC Layaway]]</f>
        <v>0</v>
      </c>
      <c r="S53" s="47">
        <f>+Data[[#This Row],[NH Active]]+Data[[#This Row],[NH Layaway]]</f>
        <v>0</v>
      </c>
      <c r="T53" s="47">
        <f>+Data[[#This Row],[BC Total]]+Data[[#This Row],[NH Total]]</f>
        <v>0</v>
      </c>
      <c r="Y53" s="53">
        <v>17004</v>
      </c>
      <c r="Z53" s="41" t="s">
        <v>103</v>
      </c>
    </row>
    <row r="54" spans="1:26" x14ac:dyDescent="0.25">
      <c r="A54" s="47" t="str">
        <f>Data[[#This Row],[Text IID]]&amp;Data[[#This Row],[transaction number]]</f>
        <v>050014</v>
      </c>
      <c r="B54" s="48">
        <v>4</v>
      </c>
      <c r="C54" s="49" t="s">
        <v>56</v>
      </c>
      <c r="D54" s="50" t="str">
        <f>Data[[#This Row],[Text IID]]&amp;" - "&amp;Data[[#This Row],[Facility Name]]</f>
        <v>05001 - Gardens at Foley</v>
      </c>
      <c r="E54" s="46">
        <v>5001</v>
      </c>
      <c r="F54" s="51" t="s">
        <v>57</v>
      </c>
      <c r="G54" s="52">
        <v>42786</v>
      </c>
      <c r="H54" s="51" t="s">
        <v>22</v>
      </c>
      <c r="I54" s="47">
        <v>0</v>
      </c>
      <c r="J54" s="47">
        <v>11</v>
      </c>
      <c r="K54" s="47">
        <f>+Data[[#This Row],[BC Bed Change]]+Data[[#This Row],[NH Bed Change]]</f>
        <v>11</v>
      </c>
      <c r="L54" s="47">
        <f t="shared" si="0"/>
        <v>0</v>
      </c>
      <c r="M54" s="47">
        <f t="shared" si="1"/>
        <v>11</v>
      </c>
      <c r="N54" s="47">
        <f>+Data[[#This Row],[BC Active]]+Data[[#This Row],[NH Active]]</f>
        <v>11</v>
      </c>
      <c r="O54" s="47">
        <f t="shared" si="2"/>
        <v>0</v>
      </c>
      <c r="P54" s="47">
        <f t="shared" si="3"/>
        <v>-11</v>
      </c>
      <c r="Q54" s="47">
        <f>+Data[[#This Row],[BC Layaway]]+Data[[#This Row],[NH Layaway]]</f>
        <v>-11</v>
      </c>
      <c r="R54" s="47">
        <f>+Data[[#This Row],[BC Active]]+Data[[#This Row],[BC Layaway]]</f>
        <v>0</v>
      </c>
      <c r="S54" s="47">
        <f>+Data[[#This Row],[NH Active]]+Data[[#This Row],[NH Layaway]]</f>
        <v>0</v>
      </c>
      <c r="T54" s="47">
        <f>+Data[[#This Row],[BC Total]]+Data[[#This Row],[NH Total]]</f>
        <v>0</v>
      </c>
      <c r="Y54" s="53">
        <v>18001</v>
      </c>
      <c r="Z54" s="41" t="s">
        <v>104</v>
      </c>
    </row>
    <row r="55" spans="1:26" x14ac:dyDescent="0.25">
      <c r="A55" s="47" t="str">
        <f>Data[[#This Row],[Text IID]]&amp;Data[[#This Row],[transaction number]]</f>
        <v>050015</v>
      </c>
      <c r="B55" s="48">
        <v>5</v>
      </c>
      <c r="C55" s="49" t="s">
        <v>56</v>
      </c>
      <c r="D55" s="50" t="str">
        <f>Data[[#This Row],[Text IID]]&amp;" - "&amp;Data[[#This Row],[Facility Name]]</f>
        <v>05001 - Gardens at Foley</v>
      </c>
      <c r="E55" s="46">
        <v>5001</v>
      </c>
      <c r="F55" s="51" t="s">
        <v>57</v>
      </c>
      <c r="G55" s="52">
        <v>42786</v>
      </c>
      <c r="H55" s="51" t="s">
        <v>23</v>
      </c>
      <c r="I55" s="47"/>
      <c r="J55" s="47">
        <v>11</v>
      </c>
      <c r="K55" s="47">
        <f>+Data[[#This Row],[BC Bed Change]]+Data[[#This Row],[NH Bed Change]]</f>
        <v>11</v>
      </c>
      <c r="L55" s="47">
        <f t="shared" si="0"/>
        <v>0</v>
      </c>
      <c r="M55" s="47">
        <f t="shared" si="1"/>
        <v>-11</v>
      </c>
      <c r="N55" s="47">
        <f>+Data[[#This Row],[BC Active]]+Data[[#This Row],[NH Active]]</f>
        <v>-11</v>
      </c>
      <c r="O55" s="47">
        <f t="shared" si="2"/>
        <v>0</v>
      </c>
      <c r="P55" s="47">
        <f t="shared" si="3"/>
        <v>0</v>
      </c>
      <c r="Q55" s="47">
        <f>+Data[[#This Row],[BC Layaway]]+Data[[#This Row],[NH Layaway]]</f>
        <v>0</v>
      </c>
      <c r="R55" s="47">
        <f>+Data[[#This Row],[BC Active]]+Data[[#This Row],[BC Layaway]]</f>
        <v>0</v>
      </c>
      <c r="S55" s="47">
        <f>+Data[[#This Row],[NH Active]]+Data[[#This Row],[NH Layaway]]</f>
        <v>-11</v>
      </c>
      <c r="T55" s="47">
        <f>+Data[[#This Row],[BC Total]]+Data[[#This Row],[NH Total]]</f>
        <v>-11</v>
      </c>
      <c r="Y55" s="53">
        <v>18002</v>
      </c>
      <c r="Z55" s="41" t="s">
        <v>105</v>
      </c>
    </row>
    <row r="56" spans="1:26" x14ac:dyDescent="0.25">
      <c r="A56" s="47" t="str">
        <f>Data[[#This Row],[Text IID]]&amp;Data[[#This Row],[transaction number]]</f>
        <v>050016</v>
      </c>
      <c r="B56" s="48">
        <v>6</v>
      </c>
      <c r="C56" s="49" t="s">
        <v>56</v>
      </c>
      <c r="D56" s="50" t="str">
        <f>Data[[#This Row],[Text IID]]&amp;" - "&amp;Data[[#This Row],[Facility Name]]</f>
        <v>05001 - Gardens at Foley</v>
      </c>
      <c r="E56" s="46">
        <v>5001</v>
      </c>
      <c r="F56" s="51" t="s">
        <v>57</v>
      </c>
      <c r="G56" s="52">
        <v>43098</v>
      </c>
      <c r="H56" s="51" t="s">
        <v>20</v>
      </c>
      <c r="I56" s="47"/>
      <c r="J56" s="47">
        <v>11</v>
      </c>
      <c r="K56" s="47">
        <f>+Data[[#This Row],[BC Bed Change]]+Data[[#This Row],[NH Bed Change]]</f>
        <v>11</v>
      </c>
      <c r="L56" s="47">
        <f t="shared" si="0"/>
        <v>0</v>
      </c>
      <c r="M56" s="47">
        <f t="shared" si="1"/>
        <v>-11</v>
      </c>
      <c r="N56" s="47">
        <f>+Data[[#This Row],[BC Active]]+Data[[#This Row],[NH Active]]</f>
        <v>-11</v>
      </c>
      <c r="O56" s="47">
        <f t="shared" si="2"/>
        <v>0</v>
      </c>
      <c r="P56" s="47">
        <f t="shared" si="3"/>
        <v>11</v>
      </c>
      <c r="Q56" s="47">
        <f>+Data[[#This Row],[BC Layaway]]+Data[[#This Row],[NH Layaway]]</f>
        <v>11</v>
      </c>
      <c r="R56" s="47">
        <f>+Data[[#This Row],[BC Active]]+Data[[#This Row],[BC Layaway]]</f>
        <v>0</v>
      </c>
      <c r="S56" s="47">
        <f>+Data[[#This Row],[NH Active]]+Data[[#This Row],[NH Layaway]]</f>
        <v>0</v>
      </c>
      <c r="T56" s="47">
        <f>+Data[[#This Row],[BC Total]]+Data[[#This Row],[NH Total]]</f>
        <v>0</v>
      </c>
      <c r="Y56" s="53">
        <v>18003</v>
      </c>
      <c r="Z56" s="41" t="s">
        <v>106</v>
      </c>
    </row>
    <row r="57" spans="1:26" x14ac:dyDescent="0.25">
      <c r="A57" s="47" t="str">
        <f>Data[[#This Row],[Text IID]]&amp;Data[[#This Row],[transaction number]]</f>
        <v>050021</v>
      </c>
      <c r="B57" s="48">
        <v>1</v>
      </c>
      <c r="C57" s="49" t="s">
        <v>58</v>
      </c>
      <c r="D57" s="50" t="str">
        <f>Data[[#This Row],[Text IID]]&amp;" - "&amp;Data[[#This Row],[Facility Name]]</f>
        <v>05002 - Country Manor Hlth &amp; Rehab Ctr</v>
      </c>
      <c r="E57" s="46">
        <v>5002</v>
      </c>
      <c r="F57" s="51" t="s">
        <v>59</v>
      </c>
      <c r="G57" s="52">
        <v>40451</v>
      </c>
      <c r="H57" s="51" t="s">
        <v>17</v>
      </c>
      <c r="I57" s="47">
        <v>0</v>
      </c>
      <c r="J57" s="47">
        <v>165</v>
      </c>
      <c r="K57" s="47">
        <f>+Data[[#This Row],[BC Bed Change]]+Data[[#This Row],[NH Bed Change]]</f>
        <v>165</v>
      </c>
      <c r="L57" s="47">
        <f t="shared" si="0"/>
        <v>0</v>
      </c>
      <c r="M57" s="47">
        <f t="shared" si="1"/>
        <v>165</v>
      </c>
      <c r="N57" s="47">
        <f>+Data[[#This Row],[BC Active]]+Data[[#This Row],[NH Active]]</f>
        <v>165</v>
      </c>
      <c r="O57" s="47">
        <f t="shared" si="2"/>
        <v>0</v>
      </c>
      <c r="P57" s="47">
        <f t="shared" si="3"/>
        <v>0</v>
      </c>
      <c r="Q57" s="47">
        <f>+Data[[#This Row],[BC Layaway]]+Data[[#This Row],[NH Layaway]]</f>
        <v>0</v>
      </c>
      <c r="R57" s="47">
        <f>+Data[[#This Row],[BC Active]]+Data[[#This Row],[BC Layaway]]</f>
        <v>0</v>
      </c>
      <c r="S57" s="47">
        <f>+Data[[#This Row],[NH Active]]+Data[[#This Row],[NH Layaway]]</f>
        <v>165</v>
      </c>
      <c r="T57" s="47">
        <f>+Data[[#This Row],[BC Total]]+Data[[#This Row],[NH Total]]</f>
        <v>165</v>
      </c>
      <c r="Y57" s="53">
        <v>19001</v>
      </c>
      <c r="Z57" s="41" t="s">
        <v>107</v>
      </c>
    </row>
    <row r="58" spans="1:26" x14ac:dyDescent="0.25">
      <c r="A58" s="47" t="str">
        <f>Data[[#This Row],[Text IID]]&amp;Data[[#This Row],[transaction number]]</f>
        <v>050031</v>
      </c>
      <c r="B58" s="48">
        <v>1</v>
      </c>
      <c r="C58" s="49" t="s">
        <v>60</v>
      </c>
      <c r="D58" s="50" t="str">
        <f>Data[[#This Row],[Text IID]]&amp;" - "&amp;Data[[#This Row],[Facility Name]]</f>
        <v>05003 - Good Shepherd Lutheran Home</v>
      </c>
      <c r="E58" s="46">
        <v>5003</v>
      </c>
      <c r="F58" s="51" t="s">
        <v>61</v>
      </c>
      <c r="G58" s="52">
        <v>40451</v>
      </c>
      <c r="H58" s="51" t="s">
        <v>17</v>
      </c>
      <c r="I58" s="47">
        <v>0</v>
      </c>
      <c r="J58" s="47">
        <v>162</v>
      </c>
      <c r="K58" s="47">
        <f>+Data[[#This Row],[BC Bed Change]]+Data[[#This Row],[NH Bed Change]]</f>
        <v>162</v>
      </c>
      <c r="L58" s="47">
        <f t="shared" si="0"/>
        <v>0</v>
      </c>
      <c r="M58" s="47">
        <f t="shared" si="1"/>
        <v>162</v>
      </c>
      <c r="N58" s="47">
        <f>+Data[[#This Row],[BC Active]]+Data[[#This Row],[NH Active]]</f>
        <v>162</v>
      </c>
      <c r="O58" s="47">
        <f t="shared" si="2"/>
        <v>0</v>
      </c>
      <c r="P58" s="47">
        <f t="shared" si="3"/>
        <v>0</v>
      </c>
      <c r="Q58" s="47">
        <f>+Data[[#This Row],[BC Layaway]]+Data[[#This Row],[NH Layaway]]</f>
        <v>0</v>
      </c>
      <c r="R58" s="47">
        <f>+Data[[#This Row],[BC Active]]+Data[[#This Row],[BC Layaway]]</f>
        <v>0</v>
      </c>
      <c r="S58" s="47">
        <f>+Data[[#This Row],[NH Active]]+Data[[#This Row],[NH Layaway]]</f>
        <v>162</v>
      </c>
      <c r="T58" s="47">
        <f>+Data[[#This Row],[BC Total]]+Data[[#This Row],[NH Total]]</f>
        <v>162</v>
      </c>
      <c r="Y58" s="53">
        <v>19002</v>
      </c>
      <c r="Z58" s="41" t="s">
        <v>108</v>
      </c>
    </row>
    <row r="59" spans="1:26" x14ac:dyDescent="0.25">
      <c r="A59" s="47" t="str">
        <f>Data[[#This Row],[Text IID]]&amp;Data[[#This Row],[transaction number]]</f>
        <v>060011</v>
      </c>
      <c r="B59" s="48">
        <v>1</v>
      </c>
      <c r="C59" s="49" t="s">
        <v>62</v>
      </c>
      <c r="D59" s="50" t="str">
        <f>Data[[#This Row],[Text IID]]&amp;" - "&amp;Data[[#This Row],[Facility Name]]</f>
        <v>06001 - Essentia Health Grace Home</v>
      </c>
      <c r="E59" s="46">
        <v>6001</v>
      </c>
      <c r="F59" s="51" t="s">
        <v>63</v>
      </c>
      <c r="G59" s="52">
        <v>40451</v>
      </c>
      <c r="H59" s="51" t="s">
        <v>17</v>
      </c>
      <c r="I59" s="47">
        <v>0</v>
      </c>
      <c r="J59" s="47">
        <v>50</v>
      </c>
      <c r="K59" s="47">
        <f>+Data[[#This Row],[BC Bed Change]]+Data[[#This Row],[NH Bed Change]]</f>
        <v>50</v>
      </c>
      <c r="L59" s="47">
        <f t="shared" si="0"/>
        <v>0</v>
      </c>
      <c r="M59" s="47">
        <f t="shared" si="1"/>
        <v>50</v>
      </c>
      <c r="N59" s="47">
        <f>+Data[[#This Row],[BC Active]]+Data[[#This Row],[NH Active]]</f>
        <v>50</v>
      </c>
      <c r="O59" s="47">
        <f t="shared" si="2"/>
        <v>0</v>
      </c>
      <c r="P59" s="47">
        <f t="shared" si="3"/>
        <v>0</v>
      </c>
      <c r="Q59" s="47">
        <f>+Data[[#This Row],[BC Layaway]]+Data[[#This Row],[NH Layaway]]</f>
        <v>0</v>
      </c>
      <c r="R59" s="47">
        <f>+Data[[#This Row],[BC Active]]+Data[[#This Row],[BC Layaway]]</f>
        <v>0</v>
      </c>
      <c r="S59" s="47">
        <f>+Data[[#This Row],[NH Active]]+Data[[#This Row],[NH Layaway]]</f>
        <v>50</v>
      </c>
      <c r="T59" s="47">
        <f>+Data[[#This Row],[BC Total]]+Data[[#This Row],[NH Total]]</f>
        <v>50</v>
      </c>
      <c r="Y59" s="53">
        <v>19003</v>
      </c>
      <c r="Z59" s="41" t="s">
        <v>109</v>
      </c>
    </row>
    <row r="60" spans="1:26" x14ac:dyDescent="0.25">
      <c r="A60" s="47" t="str">
        <f>Data[[#This Row],[Text IID]]&amp;Data[[#This Row],[transaction number]]</f>
        <v>060012</v>
      </c>
      <c r="B60" s="48">
        <v>2</v>
      </c>
      <c r="C60" s="49" t="s">
        <v>62</v>
      </c>
      <c r="D60" s="50" t="str">
        <f>Data[[#This Row],[Text IID]]&amp;" - "&amp;Data[[#This Row],[Facility Name]]</f>
        <v>06001 - Essentia Health Grace Home</v>
      </c>
      <c r="E60" s="46">
        <v>6001</v>
      </c>
      <c r="F60" s="51" t="s">
        <v>63</v>
      </c>
      <c r="G60" s="52">
        <v>41346</v>
      </c>
      <c r="H60" s="51" t="s">
        <v>23</v>
      </c>
      <c r="I60" s="47">
        <v>0</v>
      </c>
      <c r="J60" s="47">
        <v>5</v>
      </c>
      <c r="K60" s="47">
        <f>+Data[[#This Row],[BC Bed Change]]+Data[[#This Row],[NH Bed Change]]</f>
        <v>5</v>
      </c>
      <c r="L60" s="47">
        <f t="shared" si="0"/>
        <v>0</v>
      </c>
      <c r="M60" s="47">
        <f t="shared" si="1"/>
        <v>-5</v>
      </c>
      <c r="N60" s="47">
        <f>+Data[[#This Row],[BC Active]]+Data[[#This Row],[NH Active]]</f>
        <v>-5</v>
      </c>
      <c r="O60" s="47">
        <f t="shared" si="2"/>
        <v>0</v>
      </c>
      <c r="P60" s="47">
        <f t="shared" si="3"/>
        <v>0</v>
      </c>
      <c r="Q60" s="47">
        <f>+Data[[#This Row],[BC Layaway]]+Data[[#This Row],[NH Layaway]]</f>
        <v>0</v>
      </c>
      <c r="R60" s="47">
        <f>+Data[[#This Row],[BC Active]]+Data[[#This Row],[BC Layaway]]</f>
        <v>0</v>
      </c>
      <c r="S60" s="47">
        <f>+Data[[#This Row],[NH Active]]+Data[[#This Row],[NH Layaway]]</f>
        <v>-5</v>
      </c>
      <c r="T60" s="47">
        <f>+Data[[#This Row],[BC Total]]+Data[[#This Row],[NH Total]]</f>
        <v>-5</v>
      </c>
      <c r="Y60" s="53">
        <v>19005</v>
      </c>
      <c r="Z60" s="41" t="s">
        <v>110</v>
      </c>
    </row>
    <row r="61" spans="1:26" x14ac:dyDescent="0.25">
      <c r="A61" s="47" t="str">
        <f>Data[[#This Row],[Text IID]]&amp;Data[[#This Row],[transaction number]]</f>
        <v>060013</v>
      </c>
      <c r="B61" s="48">
        <v>3</v>
      </c>
      <c r="C61" s="49" t="s">
        <v>62</v>
      </c>
      <c r="D61" s="50" t="str">
        <f>Data[[#This Row],[Text IID]]&amp;" - "&amp;Data[[#This Row],[Facility Name]]</f>
        <v>06001 - Essentia Health Grace Home</v>
      </c>
      <c r="E61" s="46">
        <v>6001</v>
      </c>
      <c r="F61" s="51" t="s">
        <v>63</v>
      </c>
      <c r="G61" s="52">
        <v>43009</v>
      </c>
      <c r="H61" s="51" t="s">
        <v>23</v>
      </c>
      <c r="I61" s="47"/>
      <c r="J61" s="47">
        <v>5</v>
      </c>
      <c r="K61" s="47">
        <f>+Data[[#This Row],[BC Bed Change]]+Data[[#This Row],[NH Bed Change]]</f>
        <v>5</v>
      </c>
      <c r="L61" s="47">
        <f t="shared" si="0"/>
        <v>0</v>
      </c>
      <c r="M61" s="47">
        <f t="shared" si="1"/>
        <v>-5</v>
      </c>
      <c r="N61" s="47">
        <f>+Data[[#This Row],[BC Active]]+Data[[#This Row],[NH Active]]</f>
        <v>-5</v>
      </c>
      <c r="O61" s="47">
        <f t="shared" si="2"/>
        <v>0</v>
      </c>
      <c r="P61" s="47">
        <f t="shared" si="3"/>
        <v>0</v>
      </c>
      <c r="Q61" s="47">
        <f>+Data[[#This Row],[BC Layaway]]+Data[[#This Row],[NH Layaway]]</f>
        <v>0</v>
      </c>
      <c r="R61" s="47">
        <f>+Data[[#This Row],[BC Active]]+Data[[#This Row],[BC Layaway]]</f>
        <v>0</v>
      </c>
      <c r="S61" s="47">
        <f>+Data[[#This Row],[NH Active]]+Data[[#This Row],[NH Layaway]]</f>
        <v>-5</v>
      </c>
      <c r="T61" s="47">
        <f>+Data[[#This Row],[BC Total]]+Data[[#This Row],[NH Total]]</f>
        <v>-5</v>
      </c>
      <c r="Y61" s="53">
        <v>19007</v>
      </c>
      <c r="Z61" s="41" t="s">
        <v>111</v>
      </c>
    </row>
    <row r="62" spans="1:26" x14ac:dyDescent="0.25">
      <c r="A62" s="47" t="str">
        <f>Data[[#This Row],[Text IID]]&amp;Data[[#This Row],[transaction number]]</f>
        <v>060031</v>
      </c>
      <c r="B62" s="48">
        <v>1</v>
      </c>
      <c r="C62" s="49" t="s">
        <v>64</v>
      </c>
      <c r="D62" s="50" t="str">
        <f>Data[[#This Row],[Text IID]]&amp;" - "&amp;Data[[#This Row],[Facility Name]]</f>
        <v>06003 - Fairway View Neighborhoods</v>
      </c>
      <c r="E62" s="46">
        <v>6003</v>
      </c>
      <c r="F62" s="51" t="s">
        <v>65</v>
      </c>
      <c r="G62" s="52">
        <v>40451</v>
      </c>
      <c r="H62" s="51" t="s">
        <v>17</v>
      </c>
      <c r="I62" s="47">
        <v>0</v>
      </c>
      <c r="J62" s="47">
        <v>64</v>
      </c>
      <c r="K62" s="47">
        <f>+Data[[#This Row],[BC Bed Change]]+Data[[#This Row],[NH Bed Change]]</f>
        <v>64</v>
      </c>
      <c r="L62" s="47">
        <f t="shared" si="0"/>
        <v>0</v>
      </c>
      <c r="M62" s="47">
        <f t="shared" si="1"/>
        <v>64</v>
      </c>
      <c r="N62" s="47">
        <f>+Data[[#This Row],[BC Active]]+Data[[#This Row],[NH Active]]</f>
        <v>64</v>
      </c>
      <c r="O62" s="47">
        <f t="shared" si="2"/>
        <v>0</v>
      </c>
      <c r="P62" s="47">
        <f t="shared" si="3"/>
        <v>0</v>
      </c>
      <c r="Q62" s="47">
        <f>+Data[[#This Row],[BC Layaway]]+Data[[#This Row],[NH Layaway]]</f>
        <v>0</v>
      </c>
      <c r="R62" s="47">
        <f>+Data[[#This Row],[BC Active]]+Data[[#This Row],[BC Layaway]]</f>
        <v>0</v>
      </c>
      <c r="S62" s="47">
        <f>+Data[[#This Row],[NH Active]]+Data[[#This Row],[NH Layaway]]</f>
        <v>64</v>
      </c>
      <c r="T62" s="47">
        <f>+Data[[#This Row],[BC Total]]+Data[[#This Row],[NH Total]]</f>
        <v>64</v>
      </c>
      <c r="Y62" s="53">
        <v>19008</v>
      </c>
      <c r="Z62" s="41" t="s">
        <v>112</v>
      </c>
    </row>
    <row r="63" spans="1:26" x14ac:dyDescent="0.25">
      <c r="A63" s="47" t="str">
        <f>Data[[#This Row],[Text IID]]&amp;Data[[#This Row],[transaction number]]</f>
        <v>060032</v>
      </c>
      <c r="B63" s="48">
        <v>2</v>
      </c>
      <c r="C63" s="49" t="s">
        <v>64</v>
      </c>
      <c r="D63" s="50" t="str">
        <f>Data[[#This Row],[Text IID]]&amp;" - "&amp;Data[[#This Row],[Facility Name]]</f>
        <v>06003 - Fairway View Neighborhoods</v>
      </c>
      <c r="E63" s="46">
        <v>6003</v>
      </c>
      <c r="F63" s="51" t="s">
        <v>65</v>
      </c>
      <c r="G63" s="52">
        <v>42772</v>
      </c>
      <c r="H63" s="51" t="s">
        <v>20</v>
      </c>
      <c r="I63" s="47"/>
      <c r="J63" s="47">
        <v>13</v>
      </c>
      <c r="K63" s="47">
        <f>+Data[[#This Row],[BC Bed Change]]+Data[[#This Row],[NH Bed Change]]</f>
        <v>13</v>
      </c>
      <c r="L63" s="47">
        <f t="shared" si="0"/>
        <v>0</v>
      </c>
      <c r="M63" s="47">
        <f t="shared" si="1"/>
        <v>-13</v>
      </c>
      <c r="N63" s="47">
        <f>+Data[[#This Row],[BC Active]]+Data[[#This Row],[NH Active]]</f>
        <v>-13</v>
      </c>
      <c r="O63" s="47">
        <f t="shared" si="2"/>
        <v>0</v>
      </c>
      <c r="P63" s="47">
        <f t="shared" si="3"/>
        <v>13</v>
      </c>
      <c r="Q63" s="47">
        <f>+Data[[#This Row],[BC Layaway]]+Data[[#This Row],[NH Layaway]]</f>
        <v>13</v>
      </c>
      <c r="R63" s="47">
        <f>+Data[[#This Row],[BC Active]]+Data[[#This Row],[BC Layaway]]</f>
        <v>0</v>
      </c>
      <c r="S63" s="47">
        <f>+Data[[#This Row],[NH Active]]+Data[[#This Row],[NH Layaway]]</f>
        <v>0</v>
      </c>
      <c r="T63" s="47">
        <f>+Data[[#This Row],[BC Total]]+Data[[#This Row],[NH Total]]</f>
        <v>0</v>
      </c>
      <c r="Y63" s="53">
        <v>19009</v>
      </c>
      <c r="Z63" s="41" t="s">
        <v>113</v>
      </c>
    </row>
    <row r="64" spans="1:26" x14ac:dyDescent="0.25">
      <c r="A64" s="47" t="str">
        <f>Data[[#This Row],[Text IID]]&amp;Data[[#This Row],[transaction number]]</f>
        <v>070011</v>
      </c>
      <c r="B64" s="48">
        <v>1</v>
      </c>
      <c r="C64" s="49" t="s">
        <v>66</v>
      </c>
      <c r="D64" s="50" t="str">
        <f>Data[[#This Row],[Text IID]]&amp;" - "&amp;Data[[#This Row],[Facility Name]]</f>
        <v>07001 - Pathstone Living</v>
      </c>
      <c r="E64" s="46">
        <v>7001</v>
      </c>
      <c r="F64" s="51" t="s">
        <v>67</v>
      </c>
      <c r="G64" s="52">
        <v>40451</v>
      </c>
      <c r="H64" s="51" t="s">
        <v>17</v>
      </c>
      <c r="I64" s="47">
        <v>0</v>
      </c>
      <c r="J64" s="47">
        <v>69</v>
      </c>
      <c r="K64" s="47">
        <f>+Data[[#This Row],[BC Bed Change]]+Data[[#This Row],[NH Bed Change]]</f>
        <v>69</v>
      </c>
      <c r="L64" s="47">
        <f t="shared" si="0"/>
        <v>0</v>
      </c>
      <c r="M64" s="47">
        <f t="shared" si="1"/>
        <v>69</v>
      </c>
      <c r="N64" s="47">
        <f>+Data[[#This Row],[BC Active]]+Data[[#This Row],[NH Active]]</f>
        <v>69</v>
      </c>
      <c r="O64" s="47">
        <f t="shared" si="2"/>
        <v>0</v>
      </c>
      <c r="P64" s="47">
        <f t="shared" si="3"/>
        <v>0</v>
      </c>
      <c r="Q64" s="47">
        <f>+Data[[#This Row],[BC Layaway]]+Data[[#This Row],[NH Layaway]]</f>
        <v>0</v>
      </c>
      <c r="R64" s="47">
        <f>+Data[[#This Row],[BC Active]]+Data[[#This Row],[BC Layaway]]</f>
        <v>0</v>
      </c>
      <c r="S64" s="47">
        <f>+Data[[#This Row],[NH Active]]+Data[[#This Row],[NH Layaway]]</f>
        <v>69</v>
      </c>
      <c r="T64" s="47">
        <f>+Data[[#This Row],[BC Total]]+Data[[#This Row],[NH Total]]</f>
        <v>69</v>
      </c>
      <c r="Y64" s="53">
        <v>19010</v>
      </c>
      <c r="Z64" s="41" t="s">
        <v>114</v>
      </c>
    </row>
    <row r="65" spans="1:26" x14ac:dyDescent="0.25">
      <c r="A65" s="47" t="str">
        <f>Data[[#This Row],[Text IID]]&amp;Data[[#This Row],[transaction number]]</f>
        <v>070021</v>
      </c>
      <c r="B65" s="48">
        <v>1</v>
      </c>
      <c r="C65" s="49" t="s">
        <v>68</v>
      </c>
      <c r="D65" s="50" t="str">
        <f>Data[[#This Row],[Text IID]]&amp;" - "&amp;Data[[#This Row],[Facility Name]]</f>
        <v>07002 - HILLCREST CARE AND REHAB CENTER</v>
      </c>
      <c r="E65" s="46">
        <v>7002</v>
      </c>
      <c r="F65" s="51" t="s">
        <v>384</v>
      </c>
      <c r="G65" s="52">
        <v>40451</v>
      </c>
      <c r="H65" s="51" t="s">
        <v>17</v>
      </c>
      <c r="I65" s="47">
        <v>0</v>
      </c>
      <c r="J65" s="47">
        <v>100</v>
      </c>
      <c r="K65" s="47">
        <f>+Data[[#This Row],[BC Bed Change]]+Data[[#This Row],[NH Bed Change]]</f>
        <v>100</v>
      </c>
      <c r="L65" s="47">
        <f t="shared" si="0"/>
        <v>0</v>
      </c>
      <c r="M65" s="47">
        <f t="shared" si="1"/>
        <v>100</v>
      </c>
      <c r="N65" s="47">
        <f>+Data[[#This Row],[BC Active]]+Data[[#This Row],[NH Active]]</f>
        <v>100</v>
      </c>
      <c r="O65" s="47">
        <f t="shared" si="2"/>
        <v>0</v>
      </c>
      <c r="P65" s="47">
        <f t="shared" si="3"/>
        <v>0</v>
      </c>
      <c r="Q65" s="47">
        <f>+Data[[#This Row],[BC Layaway]]+Data[[#This Row],[NH Layaway]]</f>
        <v>0</v>
      </c>
      <c r="R65" s="47">
        <f>+Data[[#This Row],[BC Active]]+Data[[#This Row],[BC Layaway]]</f>
        <v>0</v>
      </c>
      <c r="S65" s="47">
        <f>+Data[[#This Row],[NH Active]]+Data[[#This Row],[NH Layaway]]</f>
        <v>100</v>
      </c>
      <c r="T65" s="47">
        <f>+Data[[#This Row],[BC Total]]+Data[[#This Row],[NH Total]]</f>
        <v>100</v>
      </c>
      <c r="Y65" s="53">
        <v>19011</v>
      </c>
      <c r="Z65" s="41" t="s">
        <v>115</v>
      </c>
    </row>
    <row r="66" spans="1:26" x14ac:dyDescent="0.25">
      <c r="A66" s="47" t="str">
        <f>Data[[#This Row],[Text IID]]&amp;Data[[#This Row],[transaction number]]</f>
        <v>070022</v>
      </c>
      <c r="B66" s="48">
        <v>2</v>
      </c>
      <c r="C66" s="49" t="s">
        <v>68</v>
      </c>
      <c r="D66" s="50" t="str">
        <f>Data[[#This Row],[Text IID]]&amp;" - "&amp;Data[[#This Row],[Facility Name]]</f>
        <v>07002 - HILLCREST CARE AND REHAB CENTER</v>
      </c>
      <c r="E66" s="46">
        <v>7002</v>
      </c>
      <c r="F66" s="51" t="s">
        <v>384</v>
      </c>
      <c r="G66" s="52">
        <v>41730</v>
      </c>
      <c r="H66" s="51" t="s">
        <v>20</v>
      </c>
      <c r="I66" s="47">
        <v>0</v>
      </c>
      <c r="J66" s="47">
        <v>15</v>
      </c>
      <c r="K66" s="47">
        <f>+Data[[#This Row],[BC Bed Change]]+Data[[#This Row],[NH Bed Change]]</f>
        <v>15</v>
      </c>
      <c r="L66" s="47">
        <f t="shared" ref="L66:L129" si="4">IF(OR($H66=$W$1,$H66=$W$4,$H66=$W$6),I66,IF($H66=$W$2,0,-I66))</f>
        <v>0</v>
      </c>
      <c r="M66" s="47">
        <f t="shared" ref="M66:M129" si="5">IF(OR($H66=$W$1,$H66=$W$4,$H66=$W$6),J66,IF($H66=$W$2,0,-J66))</f>
        <v>-15</v>
      </c>
      <c r="N66" s="47">
        <f>+Data[[#This Row],[BC Active]]+Data[[#This Row],[NH Active]]</f>
        <v>-15</v>
      </c>
      <c r="O66" s="47">
        <f t="shared" ref="O66:O129" si="6">IF(OR($H66=$W$3,$H66=$W$2),I66,IF($H66=$W$4,-I66,0))</f>
        <v>0</v>
      </c>
      <c r="P66" s="47">
        <f t="shared" ref="P66:P129" si="7">IF(OR($H66=$W$3,$H66=$W$2),J66,IF($H66=$W$4,-J66,0))</f>
        <v>15</v>
      </c>
      <c r="Q66" s="47">
        <f>+Data[[#This Row],[BC Layaway]]+Data[[#This Row],[NH Layaway]]</f>
        <v>15</v>
      </c>
      <c r="R66" s="47">
        <f>+Data[[#This Row],[BC Active]]+Data[[#This Row],[BC Layaway]]</f>
        <v>0</v>
      </c>
      <c r="S66" s="47">
        <f>+Data[[#This Row],[NH Active]]+Data[[#This Row],[NH Layaway]]</f>
        <v>0</v>
      </c>
      <c r="T66" s="47">
        <f>+Data[[#This Row],[BC Total]]+Data[[#This Row],[NH Total]]</f>
        <v>0</v>
      </c>
      <c r="Y66" s="53">
        <v>20001</v>
      </c>
      <c r="Z66" s="41" t="s">
        <v>116</v>
      </c>
    </row>
    <row r="67" spans="1:26" x14ac:dyDescent="0.25">
      <c r="A67" s="47" t="str">
        <f>Data[[#This Row],[Text IID]]&amp;Data[[#This Row],[transaction number]]</f>
        <v>070031</v>
      </c>
      <c r="B67" s="48">
        <v>1</v>
      </c>
      <c r="C67" s="49" t="s">
        <v>69</v>
      </c>
      <c r="D67" s="50" t="str">
        <f>Data[[#This Row],[Text IID]]&amp;" - "&amp;Data[[#This Row],[Facility Name]]</f>
        <v>07003 - Mapleton Community Home</v>
      </c>
      <c r="E67" s="46">
        <v>7003</v>
      </c>
      <c r="F67" s="51" t="s">
        <v>70</v>
      </c>
      <c r="G67" s="52">
        <v>40451</v>
      </c>
      <c r="H67" s="51" t="s">
        <v>17</v>
      </c>
      <c r="I67" s="47">
        <v>0</v>
      </c>
      <c r="J67" s="47">
        <v>65</v>
      </c>
      <c r="K67" s="47">
        <f>+Data[[#This Row],[BC Bed Change]]+Data[[#This Row],[NH Bed Change]]</f>
        <v>65</v>
      </c>
      <c r="L67" s="47">
        <f t="shared" si="4"/>
        <v>0</v>
      </c>
      <c r="M67" s="47">
        <f t="shared" si="5"/>
        <v>65</v>
      </c>
      <c r="N67" s="47">
        <f>+Data[[#This Row],[BC Active]]+Data[[#This Row],[NH Active]]</f>
        <v>65</v>
      </c>
      <c r="O67" s="47">
        <f t="shared" si="6"/>
        <v>0</v>
      </c>
      <c r="P67" s="47">
        <f t="shared" si="7"/>
        <v>0</v>
      </c>
      <c r="Q67" s="47">
        <f>+Data[[#This Row],[BC Layaway]]+Data[[#This Row],[NH Layaway]]</f>
        <v>0</v>
      </c>
      <c r="R67" s="47">
        <f>+Data[[#This Row],[BC Active]]+Data[[#This Row],[BC Layaway]]</f>
        <v>0</v>
      </c>
      <c r="S67" s="47">
        <f>+Data[[#This Row],[NH Active]]+Data[[#This Row],[NH Layaway]]</f>
        <v>65</v>
      </c>
      <c r="T67" s="47">
        <f>+Data[[#This Row],[BC Total]]+Data[[#This Row],[NH Total]]</f>
        <v>65</v>
      </c>
      <c r="Y67" s="53">
        <v>20002</v>
      </c>
      <c r="Z67" s="41" t="s">
        <v>117</v>
      </c>
    </row>
    <row r="68" spans="1:26" x14ac:dyDescent="0.25">
      <c r="A68" s="47" t="str">
        <f>Data[[#This Row],[Text IID]]&amp;Data[[#This Row],[transaction number]]</f>
        <v>070032</v>
      </c>
      <c r="B68" s="48">
        <v>2</v>
      </c>
      <c r="C68" s="49" t="s">
        <v>69</v>
      </c>
      <c r="D68" s="50" t="str">
        <f>Data[[#This Row],[Text IID]]&amp;" - "&amp;Data[[#This Row],[Facility Name]]</f>
        <v>07003 - Mapleton Community Home</v>
      </c>
      <c r="E68" s="46">
        <v>7003</v>
      </c>
      <c r="F68" s="51" t="s">
        <v>70</v>
      </c>
      <c r="G68" s="52">
        <v>40888</v>
      </c>
      <c r="H68" s="51" t="s">
        <v>20</v>
      </c>
      <c r="I68" s="47">
        <v>0</v>
      </c>
      <c r="J68" s="47">
        <v>5</v>
      </c>
      <c r="K68" s="47">
        <f>+Data[[#This Row],[BC Bed Change]]+Data[[#This Row],[NH Bed Change]]</f>
        <v>5</v>
      </c>
      <c r="L68" s="47">
        <f t="shared" si="4"/>
        <v>0</v>
      </c>
      <c r="M68" s="47">
        <f t="shared" si="5"/>
        <v>-5</v>
      </c>
      <c r="N68" s="47">
        <f>+Data[[#This Row],[BC Active]]+Data[[#This Row],[NH Active]]</f>
        <v>-5</v>
      </c>
      <c r="O68" s="47">
        <f t="shared" si="6"/>
        <v>0</v>
      </c>
      <c r="P68" s="47">
        <f t="shared" si="7"/>
        <v>5</v>
      </c>
      <c r="Q68" s="47">
        <f>+Data[[#This Row],[BC Layaway]]+Data[[#This Row],[NH Layaway]]</f>
        <v>5</v>
      </c>
      <c r="R68" s="47">
        <f>+Data[[#This Row],[BC Active]]+Data[[#This Row],[BC Layaway]]</f>
        <v>0</v>
      </c>
      <c r="S68" s="47">
        <f>+Data[[#This Row],[NH Active]]+Data[[#This Row],[NH Layaway]]</f>
        <v>0</v>
      </c>
      <c r="T68" s="47">
        <f>+Data[[#This Row],[BC Total]]+Data[[#This Row],[NH Total]]</f>
        <v>0</v>
      </c>
      <c r="Y68" s="53">
        <v>21001</v>
      </c>
      <c r="Z68" s="41" t="s">
        <v>118</v>
      </c>
    </row>
    <row r="69" spans="1:26" x14ac:dyDescent="0.25">
      <c r="A69" s="47" t="str">
        <f>Data[[#This Row],[Text IID]]&amp;Data[[#This Row],[transaction number]]</f>
        <v>070033</v>
      </c>
      <c r="B69" s="48">
        <v>3</v>
      </c>
      <c r="C69" s="49" t="s">
        <v>69</v>
      </c>
      <c r="D69" s="50" t="str">
        <f>Data[[#This Row],[Text IID]]&amp;" - "&amp;Data[[#This Row],[Facility Name]]</f>
        <v>07003 - Mapleton Community Home</v>
      </c>
      <c r="E69" s="46">
        <v>7003</v>
      </c>
      <c r="F69" s="51" t="s">
        <v>70</v>
      </c>
      <c r="G69" s="52">
        <v>41716</v>
      </c>
      <c r="H69" s="51" t="s">
        <v>22</v>
      </c>
      <c r="I69" s="47">
        <v>0</v>
      </c>
      <c r="J69" s="47">
        <v>5</v>
      </c>
      <c r="K69" s="47">
        <f>+Data[[#This Row],[BC Bed Change]]+Data[[#This Row],[NH Bed Change]]</f>
        <v>5</v>
      </c>
      <c r="L69" s="47">
        <f t="shared" si="4"/>
        <v>0</v>
      </c>
      <c r="M69" s="47">
        <f t="shared" si="5"/>
        <v>5</v>
      </c>
      <c r="N69" s="47">
        <f>+Data[[#This Row],[BC Active]]+Data[[#This Row],[NH Active]]</f>
        <v>5</v>
      </c>
      <c r="O69" s="47">
        <f t="shared" si="6"/>
        <v>0</v>
      </c>
      <c r="P69" s="47">
        <f t="shared" si="7"/>
        <v>-5</v>
      </c>
      <c r="Q69" s="47">
        <f>+Data[[#This Row],[BC Layaway]]+Data[[#This Row],[NH Layaway]]</f>
        <v>-5</v>
      </c>
      <c r="R69" s="47">
        <f>+Data[[#This Row],[BC Active]]+Data[[#This Row],[BC Layaway]]</f>
        <v>0</v>
      </c>
      <c r="S69" s="47">
        <f>+Data[[#This Row],[NH Active]]+Data[[#This Row],[NH Layaway]]</f>
        <v>0</v>
      </c>
      <c r="T69" s="47">
        <f>+Data[[#This Row],[BC Total]]+Data[[#This Row],[NH Total]]</f>
        <v>0</v>
      </c>
      <c r="Y69" s="53">
        <v>21002</v>
      </c>
      <c r="Z69" s="41" t="s">
        <v>119</v>
      </c>
    </row>
    <row r="70" spans="1:26" x14ac:dyDescent="0.25">
      <c r="A70" s="47" t="str">
        <f>Data[[#This Row],[Text IID]]&amp;Data[[#This Row],[transaction number]]</f>
        <v>070034</v>
      </c>
      <c r="B70" s="48">
        <v>4</v>
      </c>
      <c r="C70" s="49" t="s">
        <v>69</v>
      </c>
      <c r="D70" s="50" t="str">
        <f>Data[[#This Row],[Text IID]]&amp;" - "&amp;Data[[#This Row],[Facility Name]]</f>
        <v>07003 - Mapleton Community Home</v>
      </c>
      <c r="E70" s="46">
        <v>7003</v>
      </c>
      <c r="F70" s="51" t="s">
        <v>70</v>
      </c>
      <c r="G70" s="52">
        <v>41716</v>
      </c>
      <c r="H70" s="51" t="s">
        <v>23</v>
      </c>
      <c r="I70" s="47">
        <v>0</v>
      </c>
      <c r="J70" s="47">
        <v>5</v>
      </c>
      <c r="K70" s="47">
        <f>+Data[[#This Row],[BC Bed Change]]+Data[[#This Row],[NH Bed Change]]</f>
        <v>5</v>
      </c>
      <c r="L70" s="47">
        <f t="shared" si="4"/>
        <v>0</v>
      </c>
      <c r="M70" s="47">
        <f t="shared" si="5"/>
        <v>-5</v>
      </c>
      <c r="N70" s="47">
        <f>+Data[[#This Row],[BC Active]]+Data[[#This Row],[NH Active]]</f>
        <v>-5</v>
      </c>
      <c r="O70" s="47">
        <f t="shared" si="6"/>
        <v>0</v>
      </c>
      <c r="P70" s="47">
        <f t="shared" si="7"/>
        <v>0</v>
      </c>
      <c r="Q70" s="47">
        <f>+Data[[#This Row],[BC Layaway]]+Data[[#This Row],[NH Layaway]]</f>
        <v>0</v>
      </c>
      <c r="R70" s="47">
        <f>+Data[[#This Row],[BC Active]]+Data[[#This Row],[BC Layaway]]</f>
        <v>0</v>
      </c>
      <c r="S70" s="47">
        <f>+Data[[#This Row],[NH Active]]+Data[[#This Row],[NH Layaway]]</f>
        <v>-5</v>
      </c>
      <c r="T70" s="47">
        <f>+Data[[#This Row],[BC Total]]+Data[[#This Row],[NH Total]]</f>
        <v>-5</v>
      </c>
      <c r="Y70" s="53">
        <v>21003</v>
      </c>
      <c r="Z70" s="41" t="s">
        <v>389</v>
      </c>
    </row>
    <row r="71" spans="1:26" x14ac:dyDescent="0.25">
      <c r="A71" s="47" t="str">
        <f>Data[[#This Row],[Text IID]]&amp;Data[[#This Row],[transaction number]]</f>
        <v>070041</v>
      </c>
      <c r="B71" s="48">
        <v>1</v>
      </c>
      <c r="C71" s="49" t="s">
        <v>71</v>
      </c>
      <c r="D71" s="50" t="str">
        <f>Data[[#This Row],[Text IID]]&amp;" - "&amp;Data[[#This Row],[Facility Name]]</f>
        <v>07004 - OAKLAWN CARE AND REHAB CENTER</v>
      </c>
      <c r="E71" s="46">
        <v>7004</v>
      </c>
      <c r="F71" s="51" t="s">
        <v>72</v>
      </c>
      <c r="G71" s="52">
        <v>40451</v>
      </c>
      <c r="H71" s="51" t="s">
        <v>17</v>
      </c>
      <c r="I71" s="47">
        <v>0</v>
      </c>
      <c r="J71" s="47">
        <v>77</v>
      </c>
      <c r="K71" s="47">
        <f>+Data[[#This Row],[BC Bed Change]]+Data[[#This Row],[NH Bed Change]]</f>
        <v>77</v>
      </c>
      <c r="L71" s="47">
        <f t="shared" si="4"/>
        <v>0</v>
      </c>
      <c r="M71" s="47">
        <f t="shared" si="5"/>
        <v>77</v>
      </c>
      <c r="N71" s="47">
        <f>+Data[[#This Row],[BC Active]]+Data[[#This Row],[NH Active]]</f>
        <v>77</v>
      </c>
      <c r="O71" s="47">
        <f t="shared" si="6"/>
        <v>0</v>
      </c>
      <c r="P71" s="47">
        <f t="shared" si="7"/>
        <v>0</v>
      </c>
      <c r="Q71" s="47">
        <f>+Data[[#This Row],[BC Layaway]]+Data[[#This Row],[NH Layaway]]</f>
        <v>0</v>
      </c>
      <c r="R71" s="47">
        <f>+Data[[#This Row],[BC Active]]+Data[[#This Row],[BC Layaway]]</f>
        <v>0</v>
      </c>
      <c r="S71" s="47">
        <f>+Data[[#This Row],[NH Active]]+Data[[#This Row],[NH Layaway]]</f>
        <v>77</v>
      </c>
      <c r="T71" s="47">
        <f>+Data[[#This Row],[BC Total]]+Data[[#This Row],[NH Total]]</f>
        <v>77</v>
      </c>
      <c r="Y71" s="53">
        <v>21004</v>
      </c>
      <c r="Z71" s="41" t="s">
        <v>120</v>
      </c>
    </row>
    <row r="72" spans="1:26" x14ac:dyDescent="0.25">
      <c r="A72" s="47" t="str">
        <f>Data[[#This Row],[Text IID]]&amp;Data[[#This Row],[transaction number]]</f>
        <v>070042</v>
      </c>
      <c r="B72" s="48">
        <v>2</v>
      </c>
      <c r="C72" s="49" t="s">
        <v>71</v>
      </c>
      <c r="D72" s="50" t="str">
        <f>Data[[#This Row],[Text IID]]&amp;" - "&amp;Data[[#This Row],[Facility Name]]</f>
        <v>07004 - OAKLAWN CARE AND REHAB CENTER</v>
      </c>
      <c r="E72" s="46">
        <v>7004</v>
      </c>
      <c r="F72" s="51" t="s">
        <v>72</v>
      </c>
      <c r="G72" s="52">
        <v>43403</v>
      </c>
      <c r="H72" s="51" t="s">
        <v>20</v>
      </c>
      <c r="I72" s="47"/>
      <c r="J72" s="47">
        <v>7</v>
      </c>
      <c r="K72" s="47">
        <f>+Data[[#This Row],[BC Bed Change]]+Data[[#This Row],[NH Bed Change]]</f>
        <v>7</v>
      </c>
      <c r="L72" s="47">
        <f t="shared" si="4"/>
        <v>0</v>
      </c>
      <c r="M72" s="47">
        <f t="shared" si="5"/>
        <v>-7</v>
      </c>
      <c r="N72" s="47">
        <f>+Data[[#This Row],[BC Active]]+Data[[#This Row],[NH Active]]</f>
        <v>-7</v>
      </c>
      <c r="O72" s="47">
        <f t="shared" si="6"/>
        <v>0</v>
      </c>
      <c r="P72" s="47">
        <f t="shared" si="7"/>
        <v>7</v>
      </c>
      <c r="Q72" s="47">
        <f>+Data[[#This Row],[BC Layaway]]+Data[[#This Row],[NH Layaway]]</f>
        <v>7</v>
      </c>
      <c r="R72" s="47">
        <f>+Data[[#This Row],[BC Active]]+Data[[#This Row],[BC Layaway]]</f>
        <v>0</v>
      </c>
      <c r="S72" s="47">
        <f>+Data[[#This Row],[NH Active]]+Data[[#This Row],[NH Layaway]]</f>
        <v>0</v>
      </c>
      <c r="T72" s="47">
        <f>+Data[[#This Row],[BC Total]]+Data[[#This Row],[NH Total]]</f>
        <v>0</v>
      </c>
      <c r="Y72" s="53">
        <v>22001</v>
      </c>
      <c r="Z72" s="41" t="s">
        <v>121</v>
      </c>
    </row>
    <row r="73" spans="1:26" x14ac:dyDescent="0.25">
      <c r="A73" s="47" t="str">
        <f>Data[[#This Row],[Text IID]]&amp;Data[[#This Row],[transaction number]]</f>
        <v>070051</v>
      </c>
      <c r="B73" s="48">
        <v>1</v>
      </c>
      <c r="C73" s="49" t="s">
        <v>73</v>
      </c>
      <c r="D73" s="50" t="str">
        <f>Data[[#This Row],[Text IID]]&amp;" - "&amp;Data[[#This Row],[Facility Name]]</f>
        <v>07005 - LAURELS PEAK CARE AND REHAB CTR</v>
      </c>
      <c r="E73" s="46">
        <v>7005</v>
      </c>
      <c r="F73" s="51" t="s">
        <v>385</v>
      </c>
      <c r="G73" s="52">
        <v>40451</v>
      </c>
      <c r="H73" s="51" t="s">
        <v>17</v>
      </c>
      <c r="I73" s="47">
        <v>0</v>
      </c>
      <c r="J73" s="47">
        <v>65</v>
      </c>
      <c r="K73" s="47">
        <f>+Data[[#This Row],[BC Bed Change]]+Data[[#This Row],[NH Bed Change]]</f>
        <v>65</v>
      </c>
      <c r="L73" s="47">
        <f t="shared" si="4"/>
        <v>0</v>
      </c>
      <c r="M73" s="47">
        <f t="shared" si="5"/>
        <v>65</v>
      </c>
      <c r="N73" s="47">
        <f>+Data[[#This Row],[BC Active]]+Data[[#This Row],[NH Active]]</f>
        <v>65</v>
      </c>
      <c r="O73" s="47">
        <f t="shared" si="6"/>
        <v>0</v>
      </c>
      <c r="P73" s="47">
        <f t="shared" si="7"/>
        <v>0</v>
      </c>
      <c r="Q73" s="47">
        <f>+Data[[#This Row],[BC Layaway]]+Data[[#This Row],[NH Layaway]]</f>
        <v>0</v>
      </c>
      <c r="R73" s="47">
        <f>+Data[[#This Row],[BC Active]]+Data[[#This Row],[BC Layaway]]</f>
        <v>0</v>
      </c>
      <c r="S73" s="47">
        <f>+Data[[#This Row],[NH Active]]+Data[[#This Row],[NH Layaway]]</f>
        <v>65</v>
      </c>
      <c r="T73" s="47">
        <f>+Data[[#This Row],[BC Total]]+Data[[#This Row],[NH Total]]</f>
        <v>65</v>
      </c>
      <c r="Y73" s="53">
        <v>22003</v>
      </c>
      <c r="Z73" s="41" t="s">
        <v>122</v>
      </c>
    </row>
    <row r="74" spans="1:26" x14ac:dyDescent="0.25">
      <c r="A74" s="47" t="str">
        <f>Data[[#This Row],[Text IID]]&amp;Data[[#This Row],[transaction number]]</f>
        <v>080011</v>
      </c>
      <c r="B74" s="48">
        <v>1</v>
      </c>
      <c r="C74" s="49" t="s">
        <v>74</v>
      </c>
      <c r="D74" s="50" t="str">
        <f>Data[[#This Row],[Text IID]]&amp;" - "&amp;Data[[#This Row],[Facility Name]]</f>
        <v>08001 - Oak Hills Living Center</v>
      </c>
      <c r="E74" s="46">
        <v>8001</v>
      </c>
      <c r="F74" s="51" t="s">
        <v>75</v>
      </c>
      <c r="G74" s="52">
        <v>40451</v>
      </c>
      <c r="H74" s="51" t="s">
        <v>17</v>
      </c>
      <c r="I74" s="47">
        <v>0</v>
      </c>
      <c r="J74" s="47">
        <v>94</v>
      </c>
      <c r="K74" s="47">
        <f>+Data[[#This Row],[BC Bed Change]]+Data[[#This Row],[NH Bed Change]]</f>
        <v>94</v>
      </c>
      <c r="L74" s="47">
        <f t="shared" si="4"/>
        <v>0</v>
      </c>
      <c r="M74" s="47">
        <f t="shared" si="5"/>
        <v>94</v>
      </c>
      <c r="N74" s="47">
        <f>+Data[[#This Row],[BC Active]]+Data[[#This Row],[NH Active]]</f>
        <v>94</v>
      </c>
      <c r="O74" s="47">
        <f t="shared" si="6"/>
        <v>0</v>
      </c>
      <c r="P74" s="47">
        <f t="shared" si="7"/>
        <v>0</v>
      </c>
      <c r="Q74" s="47">
        <f>+Data[[#This Row],[BC Layaway]]+Data[[#This Row],[NH Layaway]]</f>
        <v>0</v>
      </c>
      <c r="R74" s="47">
        <f>+Data[[#This Row],[BC Active]]+Data[[#This Row],[BC Layaway]]</f>
        <v>0</v>
      </c>
      <c r="S74" s="47">
        <f>+Data[[#This Row],[NH Active]]+Data[[#This Row],[NH Layaway]]</f>
        <v>94</v>
      </c>
      <c r="T74" s="47">
        <f>+Data[[#This Row],[BC Total]]+Data[[#This Row],[NH Total]]</f>
        <v>94</v>
      </c>
      <c r="Y74" s="53">
        <v>23001</v>
      </c>
      <c r="Z74" s="41" t="s">
        <v>390</v>
      </c>
    </row>
    <row r="75" spans="1:26" x14ac:dyDescent="0.25">
      <c r="A75" s="47" t="str">
        <f>Data[[#This Row],[Text IID]]&amp;Data[[#This Row],[transaction number]]</f>
        <v>080021</v>
      </c>
      <c r="B75" s="48">
        <v>1</v>
      </c>
      <c r="C75" s="49" t="s">
        <v>76</v>
      </c>
      <c r="D75" s="50" t="str">
        <f>Data[[#This Row],[Text IID]]&amp;" - "&amp;Data[[#This Row],[Facility Name]]</f>
        <v>08002 - St John Lutheran Home</v>
      </c>
      <c r="E75" s="46">
        <v>8002</v>
      </c>
      <c r="F75" s="51" t="s">
        <v>77</v>
      </c>
      <c r="G75" s="52">
        <v>40451</v>
      </c>
      <c r="H75" s="51" t="s">
        <v>17</v>
      </c>
      <c r="I75" s="47">
        <v>0</v>
      </c>
      <c r="J75" s="47">
        <v>113</v>
      </c>
      <c r="K75" s="47">
        <f>+Data[[#This Row],[BC Bed Change]]+Data[[#This Row],[NH Bed Change]]</f>
        <v>113</v>
      </c>
      <c r="L75" s="47">
        <f t="shared" si="4"/>
        <v>0</v>
      </c>
      <c r="M75" s="47">
        <f t="shared" si="5"/>
        <v>113</v>
      </c>
      <c r="N75" s="47">
        <f>+Data[[#This Row],[BC Active]]+Data[[#This Row],[NH Active]]</f>
        <v>113</v>
      </c>
      <c r="O75" s="47">
        <f t="shared" si="6"/>
        <v>0</v>
      </c>
      <c r="P75" s="47">
        <f t="shared" si="7"/>
        <v>0</v>
      </c>
      <c r="Q75" s="47">
        <f>+Data[[#This Row],[BC Layaway]]+Data[[#This Row],[NH Layaway]]</f>
        <v>0</v>
      </c>
      <c r="R75" s="47">
        <f>+Data[[#This Row],[BC Active]]+Data[[#This Row],[BC Layaway]]</f>
        <v>0</v>
      </c>
      <c r="S75" s="47">
        <f>+Data[[#This Row],[NH Active]]+Data[[#This Row],[NH Layaway]]</f>
        <v>113</v>
      </c>
      <c r="T75" s="47">
        <f>+Data[[#This Row],[BC Total]]+Data[[#This Row],[NH Total]]</f>
        <v>113</v>
      </c>
      <c r="Y75" s="53">
        <v>23002</v>
      </c>
      <c r="Z75" s="41" t="s">
        <v>123</v>
      </c>
    </row>
    <row r="76" spans="1:26" x14ac:dyDescent="0.25">
      <c r="A76" s="47" t="str">
        <f>Data[[#This Row],[Text IID]]&amp;Data[[#This Row],[transaction number]]</f>
        <v>080022</v>
      </c>
      <c r="B76" s="48">
        <v>2</v>
      </c>
      <c r="C76" s="49" t="s">
        <v>76</v>
      </c>
      <c r="D76" s="50" t="str">
        <f>Data[[#This Row],[Text IID]]&amp;" - "&amp;Data[[#This Row],[Facility Name]]</f>
        <v>08002 - St John Lutheran Home</v>
      </c>
      <c r="E76" s="46">
        <v>8002</v>
      </c>
      <c r="F76" s="51" t="s">
        <v>77</v>
      </c>
      <c r="G76" s="52">
        <v>40725</v>
      </c>
      <c r="H76" s="51" t="s">
        <v>23</v>
      </c>
      <c r="I76" s="47">
        <v>0</v>
      </c>
      <c r="J76" s="47">
        <v>8</v>
      </c>
      <c r="K76" s="47">
        <f>+Data[[#This Row],[BC Bed Change]]+Data[[#This Row],[NH Bed Change]]</f>
        <v>8</v>
      </c>
      <c r="L76" s="47">
        <f t="shared" si="4"/>
        <v>0</v>
      </c>
      <c r="M76" s="47">
        <f t="shared" si="5"/>
        <v>-8</v>
      </c>
      <c r="N76" s="47">
        <f>+Data[[#This Row],[BC Active]]+Data[[#This Row],[NH Active]]</f>
        <v>-8</v>
      </c>
      <c r="O76" s="47">
        <f t="shared" si="6"/>
        <v>0</v>
      </c>
      <c r="P76" s="47">
        <f t="shared" si="7"/>
        <v>0</v>
      </c>
      <c r="Q76" s="47">
        <f>+Data[[#This Row],[BC Layaway]]+Data[[#This Row],[NH Layaway]]</f>
        <v>0</v>
      </c>
      <c r="R76" s="47">
        <f>+Data[[#This Row],[BC Active]]+Data[[#This Row],[BC Layaway]]</f>
        <v>0</v>
      </c>
      <c r="S76" s="47">
        <f>+Data[[#This Row],[NH Active]]+Data[[#This Row],[NH Layaway]]</f>
        <v>-8</v>
      </c>
      <c r="T76" s="47">
        <f>+Data[[#This Row],[BC Total]]+Data[[#This Row],[NH Total]]</f>
        <v>-8</v>
      </c>
      <c r="Y76" s="53">
        <v>23003</v>
      </c>
      <c r="Z76" s="41" t="s">
        <v>61</v>
      </c>
    </row>
    <row r="77" spans="1:26" x14ac:dyDescent="0.25">
      <c r="A77" s="47" t="str">
        <f>Data[[#This Row],[Text IID]]&amp;Data[[#This Row],[transaction number]]</f>
        <v>080023</v>
      </c>
      <c r="B77" s="48">
        <v>3</v>
      </c>
      <c r="C77" s="49" t="s">
        <v>76</v>
      </c>
      <c r="D77" s="50" t="str">
        <f>Data[[#This Row],[Text IID]]&amp;" - "&amp;Data[[#This Row],[Facility Name]]</f>
        <v>08002 - St John Lutheran Home</v>
      </c>
      <c r="E77" s="46">
        <v>8002</v>
      </c>
      <c r="F77" s="51" t="s">
        <v>77</v>
      </c>
      <c r="G77" s="52">
        <v>41557</v>
      </c>
      <c r="H77" s="51" t="s">
        <v>23</v>
      </c>
      <c r="I77" s="47">
        <v>0</v>
      </c>
      <c r="J77" s="47">
        <v>10</v>
      </c>
      <c r="K77" s="47">
        <f>+Data[[#This Row],[BC Bed Change]]+Data[[#This Row],[NH Bed Change]]</f>
        <v>10</v>
      </c>
      <c r="L77" s="47">
        <f t="shared" si="4"/>
        <v>0</v>
      </c>
      <c r="M77" s="47">
        <f t="shared" si="5"/>
        <v>-10</v>
      </c>
      <c r="N77" s="47">
        <f>+Data[[#This Row],[BC Active]]+Data[[#This Row],[NH Active]]</f>
        <v>-10</v>
      </c>
      <c r="O77" s="47">
        <f t="shared" si="6"/>
        <v>0</v>
      </c>
      <c r="P77" s="47">
        <f t="shared" si="7"/>
        <v>0</v>
      </c>
      <c r="Q77" s="47">
        <f>+Data[[#This Row],[BC Layaway]]+Data[[#This Row],[NH Layaway]]</f>
        <v>0</v>
      </c>
      <c r="R77" s="47">
        <f>+Data[[#This Row],[BC Active]]+Data[[#This Row],[BC Layaway]]</f>
        <v>0</v>
      </c>
      <c r="S77" s="47">
        <f>+Data[[#This Row],[NH Active]]+Data[[#This Row],[NH Layaway]]</f>
        <v>-10</v>
      </c>
      <c r="T77" s="47">
        <f>+Data[[#This Row],[BC Total]]+Data[[#This Row],[NH Total]]</f>
        <v>-10</v>
      </c>
      <c r="Y77" s="53">
        <v>23004</v>
      </c>
      <c r="Z77" s="41" t="s">
        <v>124</v>
      </c>
    </row>
    <row r="78" spans="1:26" x14ac:dyDescent="0.25">
      <c r="A78" s="47" t="str">
        <f>Data[[#This Row],[Text IID]]&amp;Data[[#This Row],[transaction number]]</f>
        <v>080024</v>
      </c>
      <c r="B78" s="48">
        <v>4</v>
      </c>
      <c r="C78" s="49" t="s">
        <v>76</v>
      </c>
      <c r="D78" s="50" t="str">
        <f>Data[[#This Row],[Text IID]]&amp;" - "&amp;Data[[#This Row],[Facility Name]]</f>
        <v>08002 - St John Lutheran Home</v>
      </c>
      <c r="E78" s="46">
        <v>8002</v>
      </c>
      <c r="F78" s="51" t="s">
        <v>77</v>
      </c>
      <c r="G78" s="52">
        <v>42005</v>
      </c>
      <c r="H78" s="51" t="s">
        <v>20</v>
      </c>
      <c r="I78" s="47">
        <v>0</v>
      </c>
      <c r="J78" s="47">
        <v>10</v>
      </c>
      <c r="K78" s="47">
        <f>+Data[[#This Row],[BC Bed Change]]+Data[[#This Row],[NH Bed Change]]</f>
        <v>10</v>
      </c>
      <c r="L78" s="47">
        <f t="shared" si="4"/>
        <v>0</v>
      </c>
      <c r="M78" s="47">
        <f t="shared" si="5"/>
        <v>-10</v>
      </c>
      <c r="N78" s="47">
        <f>+Data[[#This Row],[BC Active]]+Data[[#This Row],[NH Active]]</f>
        <v>-10</v>
      </c>
      <c r="O78" s="47">
        <f t="shared" si="6"/>
        <v>0</v>
      </c>
      <c r="P78" s="47">
        <f t="shared" si="7"/>
        <v>10</v>
      </c>
      <c r="Q78" s="47">
        <f>+Data[[#This Row],[BC Layaway]]+Data[[#This Row],[NH Layaway]]</f>
        <v>10</v>
      </c>
      <c r="R78" s="47">
        <f>+Data[[#This Row],[BC Active]]+Data[[#This Row],[BC Layaway]]</f>
        <v>0</v>
      </c>
      <c r="S78" s="47">
        <f>+Data[[#This Row],[NH Active]]+Data[[#This Row],[NH Layaway]]</f>
        <v>0</v>
      </c>
      <c r="T78" s="47">
        <f>+Data[[#This Row],[BC Total]]+Data[[#This Row],[NH Total]]</f>
        <v>0</v>
      </c>
      <c r="Y78" s="53">
        <v>23005</v>
      </c>
      <c r="Z78" s="41" t="s">
        <v>125</v>
      </c>
    </row>
    <row r="79" spans="1:26" x14ac:dyDescent="0.25">
      <c r="A79" s="47" t="str">
        <f>Data[[#This Row],[Text IID]]&amp;Data[[#This Row],[transaction number]]</f>
        <v>080025</v>
      </c>
      <c r="B79" s="48">
        <v>5</v>
      </c>
      <c r="C79" s="49" t="s">
        <v>76</v>
      </c>
      <c r="D79" s="50" t="str">
        <f>Data[[#This Row],[Text IID]]&amp;" - "&amp;Data[[#This Row],[Facility Name]]</f>
        <v>08002 - St John Lutheran Home</v>
      </c>
      <c r="E79" s="46">
        <v>8002</v>
      </c>
      <c r="F79" s="51" t="s">
        <v>77</v>
      </c>
      <c r="G79" s="52">
        <v>43465</v>
      </c>
      <c r="H79" s="51" t="s">
        <v>22</v>
      </c>
      <c r="I79" s="47"/>
      <c r="J79" s="47">
        <v>10</v>
      </c>
      <c r="K79" s="47">
        <f>+Data[[#This Row],[BC Bed Change]]+Data[[#This Row],[NH Bed Change]]</f>
        <v>10</v>
      </c>
      <c r="L79" s="47">
        <f t="shared" si="4"/>
        <v>0</v>
      </c>
      <c r="M79" s="47">
        <f t="shared" si="5"/>
        <v>10</v>
      </c>
      <c r="N79" s="47">
        <f>+Data[[#This Row],[BC Active]]+Data[[#This Row],[NH Active]]</f>
        <v>10</v>
      </c>
      <c r="O79" s="47">
        <f t="shared" si="6"/>
        <v>0</v>
      </c>
      <c r="P79" s="47">
        <f t="shared" si="7"/>
        <v>-10</v>
      </c>
      <c r="Q79" s="47">
        <f>+Data[[#This Row],[BC Layaway]]+Data[[#This Row],[NH Layaway]]</f>
        <v>-10</v>
      </c>
      <c r="R79" s="47">
        <f>+Data[[#This Row],[BC Active]]+Data[[#This Row],[BC Layaway]]</f>
        <v>0</v>
      </c>
      <c r="S79" s="47">
        <f>+Data[[#This Row],[NH Active]]+Data[[#This Row],[NH Layaway]]</f>
        <v>0</v>
      </c>
      <c r="T79" s="47">
        <f>+Data[[#This Row],[BC Total]]+Data[[#This Row],[NH Total]]</f>
        <v>0</v>
      </c>
      <c r="Y79" s="53">
        <v>23007</v>
      </c>
      <c r="Z79" s="41" t="s">
        <v>126</v>
      </c>
    </row>
    <row r="80" spans="1:26" x14ac:dyDescent="0.25">
      <c r="A80" s="47" t="str">
        <f>Data[[#This Row],[Text IID]]&amp;Data[[#This Row],[transaction number]]</f>
        <v>080026</v>
      </c>
      <c r="B80" s="48">
        <v>6</v>
      </c>
      <c r="C80" s="49" t="s">
        <v>76</v>
      </c>
      <c r="D80" s="50" t="str">
        <f>Data[[#This Row],[Text IID]]&amp;" - "&amp;Data[[#This Row],[Facility Name]]</f>
        <v>08002 - St John Lutheran Home</v>
      </c>
      <c r="E80" s="46">
        <v>8002</v>
      </c>
      <c r="F80" s="51" t="s">
        <v>77</v>
      </c>
      <c r="G80" s="52">
        <v>43465</v>
      </c>
      <c r="H80" s="51" t="s">
        <v>23</v>
      </c>
      <c r="I80" s="47"/>
      <c r="J80" s="47">
        <v>20</v>
      </c>
      <c r="K80" s="47">
        <f>+Data[[#This Row],[BC Bed Change]]+Data[[#This Row],[NH Bed Change]]</f>
        <v>20</v>
      </c>
      <c r="L80" s="47">
        <f t="shared" si="4"/>
        <v>0</v>
      </c>
      <c r="M80" s="47">
        <f t="shared" si="5"/>
        <v>-20</v>
      </c>
      <c r="N80" s="47">
        <f>+Data[[#This Row],[BC Active]]+Data[[#This Row],[NH Active]]</f>
        <v>-20</v>
      </c>
      <c r="O80" s="47">
        <f t="shared" si="6"/>
        <v>0</v>
      </c>
      <c r="P80" s="47">
        <f t="shared" si="7"/>
        <v>0</v>
      </c>
      <c r="Q80" s="47">
        <f>+Data[[#This Row],[BC Layaway]]+Data[[#This Row],[NH Layaway]]</f>
        <v>0</v>
      </c>
      <c r="R80" s="47">
        <f>+Data[[#This Row],[BC Active]]+Data[[#This Row],[BC Layaway]]</f>
        <v>0</v>
      </c>
      <c r="S80" s="47">
        <f>+Data[[#This Row],[NH Active]]+Data[[#This Row],[NH Layaway]]</f>
        <v>-20</v>
      </c>
      <c r="T80" s="47">
        <f>+Data[[#This Row],[BC Total]]+Data[[#This Row],[NH Total]]</f>
        <v>-20</v>
      </c>
      <c r="Y80" s="53">
        <v>24001</v>
      </c>
      <c r="Z80" s="41" t="s">
        <v>127</v>
      </c>
    </row>
    <row r="81" spans="1:26" x14ac:dyDescent="0.25">
      <c r="A81" s="47" t="str">
        <f>Data[[#This Row],[Text IID]]&amp;Data[[#This Row],[transaction number]]</f>
        <v>080027</v>
      </c>
      <c r="B81" s="48">
        <v>7</v>
      </c>
      <c r="C81" s="49" t="s">
        <v>76</v>
      </c>
      <c r="D81" s="50" t="str">
        <f>Data[[#This Row],[Text IID]]&amp;" - "&amp;Data[[#This Row],[Facility Name]]</f>
        <v>08002 - St John Lutheran Home</v>
      </c>
      <c r="E81" s="46">
        <v>8002</v>
      </c>
      <c r="F81" s="51" t="s">
        <v>77</v>
      </c>
      <c r="G81" s="52">
        <v>44196</v>
      </c>
      <c r="H81" s="51" t="s">
        <v>23</v>
      </c>
      <c r="I81" s="47"/>
      <c r="J81" s="47">
        <v>10</v>
      </c>
      <c r="K81" s="47">
        <f>+Data[[#This Row],[BC Bed Change]]+Data[[#This Row],[NH Bed Change]]</f>
        <v>10</v>
      </c>
      <c r="L81" s="47">
        <f t="shared" si="4"/>
        <v>0</v>
      </c>
      <c r="M81" s="47">
        <f t="shared" si="5"/>
        <v>-10</v>
      </c>
      <c r="N81" s="47">
        <f>+Data[[#This Row],[BC Active]]+Data[[#This Row],[NH Active]]</f>
        <v>-10</v>
      </c>
      <c r="O81" s="47">
        <f t="shared" si="6"/>
        <v>0</v>
      </c>
      <c r="P81" s="47">
        <f t="shared" si="7"/>
        <v>0</v>
      </c>
      <c r="Q81" s="47">
        <f>+Data[[#This Row],[BC Layaway]]+Data[[#This Row],[NH Layaway]]</f>
        <v>0</v>
      </c>
      <c r="R81" s="47">
        <f>+Data[[#This Row],[BC Active]]+Data[[#This Row],[BC Layaway]]</f>
        <v>0</v>
      </c>
      <c r="S81" s="47">
        <f>+Data[[#This Row],[NH Active]]+Data[[#This Row],[NH Layaway]]</f>
        <v>-10</v>
      </c>
      <c r="T81" s="47">
        <f>+Data[[#This Row],[BC Total]]+Data[[#This Row],[NH Total]]</f>
        <v>-10</v>
      </c>
      <c r="Y81" s="53">
        <v>24002</v>
      </c>
      <c r="Z81" s="41" t="s">
        <v>128</v>
      </c>
    </row>
    <row r="82" spans="1:26" x14ac:dyDescent="0.25">
      <c r="A82" s="47" t="str">
        <f>Data[[#This Row],[Text IID]]&amp;Data[[#This Row],[transaction number]]</f>
        <v>080031</v>
      </c>
      <c r="B82" s="48">
        <v>1</v>
      </c>
      <c r="C82" s="49" t="s">
        <v>78</v>
      </c>
      <c r="D82" s="50" t="str">
        <f>Data[[#This Row],[Text IID]]&amp;" - "&amp;Data[[#This Row],[Facility Name]]</f>
        <v>08003 - Divine Providence Comm Home</v>
      </c>
      <c r="E82" s="46">
        <v>8003</v>
      </c>
      <c r="F82" s="51" t="s">
        <v>79</v>
      </c>
      <c r="G82" s="52">
        <v>40451</v>
      </c>
      <c r="H82" s="51" t="s">
        <v>17</v>
      </c>
      <c r="I82" s="47">
        <v>0</v>
      </c>
      <c r="J82" s="47">
        <v>58</v>
      </c>
      <c r="K82" s="47">
        <f>+Data[[#This Row],[BC Bed Change]]+Data[[#This Row],[NH Bed Change]]</f>
        <v>58</v>
      </c>
      <c r="L82" s="47">
        <f t="shared" si="4"/>
        <v>0</v>
      </c>
      <c r="M82" s="47">
        <f t="shared" si="5"/>
        <v>58</v>
      </c>
      <c r="N82" s="47">
        <f>+Data[[#This Row],[BC Active]]+Data[[#This Row],[NH Active]]</f>
        <v>58</v>
      </c>
      <c r="O82" s="47">
        <f t="shared" si="6"/>
        <v>0</v>
      </c>
      <c r="P82" s="47">
        <f t="shared" si="7"/>
        <v>0</v>
      </c>
      <c r="Q82" s="47">
        <f>+Data[[#This Row],[BC Layaway]]+Data[[#This Row],[NH Layaway]]</f>
        <v>0</v>
      </c>
      <c r="R82" s="47">
        <f>+Data[[#This Row],[BC Active]]+Data[[#This Row],[BC Layaway]]</f>
        <v>0</v>
      </c>
      <c r="S82" s="47">
        <f>+Data[[#This Row],[NH Active]]+Data[[#This Row],[NH Layaway]]</f>
        <v>58</v>
      </c>
      <c r="T82" s="47">
        <f>+Data[[#This Row],[BC Total]]+Data[[#This Row],[NH Total]]</f>
        <v>58</v>
      </c>
      <c r="Y82" s="53">
        <v>24004</v>
      </c>
      <c r="Z82" s="41" t="s">
        <v>391</v>
      </c>
    </row>
    <row r="83" spans="1:26" x14ac:dyDescent="0.25">
      <c r="A83" s="47" t="str">
        <f>Data[[#This Row],[Text IID]]&amp;Data[[#This Row],[transaction number]]</f>
        <v>080032</v>
      </c>
      <c r="B83" s="48">
        <v>2</v>
      </c>
      <c r="C83" s="49" t="s">
        <v>78</v>
      </c>
      <c r="D83" s="50" t="str">
        <f>Data[[#This Row],[Text IID]]&amp;" - "&amp;Data[[#This Row],[Facility Name]]</f>
        <v>08003 - Divine Providence Comm Home</v>
      </c>
      <c r="E83" s="46">
        <v>8003</v>
      </c>
      <c r="F83" s="51" t="s">
        <v>79</v>
      </c>
      <c r="G83" s="52">
        <v>42095</v>
      </c>
      <c r="H83" s="51" t="s">
        <v>20</v>
      </c>
      <c r="I83" s="47">
        <v>0</v>
      </c>
      <c r="J83" s="47">
        <v>5</v>
      </c>
      <c r="K83" s="47">
        <f>+Data[[#This Row],[BC Bed Change]]+Data[[#This Row],[NH Bed Change]]</f>
        <v>5</v>
      </c>
      <c r="L83" s="47">
        <f t="shared" si="4"/>
        <v>0</v>
      </c>
      <c r="M83" s="47">
        <f t="shared" si="5"/>
        <v>-5</v>
      </c>
      <c r="N83" s="47">
        <f>+Data[[#This Row],[BC Active]]+Data[[#This Row],[NH Active]]</f>
        <v>-5</v>
      </c>
      <c r="O83" s="47">
        <f t="shared" si="6"/>
        <v>0</v>
      </c>
      <c r="P83" s="47">
        <f t="shared" si="7"/>
        <v>5</v>
      </c>
      <c r="Q83" s="47">
        <f>+Data[[#This Row],[BC Layaway]]+Data[[#This Row],[NH Layaway]]</f>
        <v>5</v>
      </c>
      <c r="R83" s="47">
        <f>+Data[[#This Row],[BC Active]]+Data[[#This Row],[BC Layaway]]</f>
        <v>0</v>
      </c>
      <c r="S83" s="47">
        <f>+Data[[#This Row],[NH Active]]+Data[[#This Row],[NH Layaway]]</f>
        <v>0</v>
      </c>
      <c r="T83" s="47">
        <f>+Data[[#This Row],[BC Total]]+Data[[#This Row],[NH Total]]</f>
        <v>0</v>
      </c>
      <c r="Y83" s="53">
        <v>24005</v>
      </c>
      <c r="Z83" s="41" t="s">
        <v>129</v>
      </c>
    </row>
    <row r="84" spans="1:26" x14ac:dyDescent="0.25">
      <c r="A84" s="47" t="str">
        <f>Data[[#This Row],[Text IID]]&amp;Data[[#This Row],[transaction number]]</f>
        <v>080041</v>
      </c>
      <c r="B84" s="48">
        <v>1</v>
      </c>
      <c r="C84" s="49" t="s">
        <v>80</v>
      </c>
      <c r="D84" s="50" t="str">
        <f>Data[[#This Row],[Text IID]]&amp;" - "&amp;Data[[#This Row],[Facility Name]]</f>
        <v>08004 - Sleepy Eye Care Center</v>
      </c>
      <c r="E84" s="46">
        <v>8004</v>
      </c>
      <c r="F84" s="51" t="s">
        <v>81</v>
      </c>
      <c r="G84" s="52">
        <v>40451</v>
      </c>
      <c r="H84" s="51" t="s">
        <v>17</v>
      </c>
      <c r="I84" s="47">
        <v>0</v>
      </c>
      <c r="J84" s="47">
        <v>65</v>
      </c>
      <c r="K84" s="47">
        <f>+Data[[#This Row],[BC Bed Change]]+Data[[#This Row],[NH Bed Change]]</f>
        <v>65</v>
      </c>
      <c r="L84" s="47">
        <f t="shared" si="4"/>
        <v>0</v>
      </c>
      <c r="M84" s="47">
        <f t="shared" si="5"/>
        <v>65</v>
      </c>
      <c r="N84" s="47">
        <f>+Data[[#This Row],[BC Active]]+Data[[#This Row],[NH Active]]</f>
        <v>65</v>
      </c>
      <c r="O84" s="47">
        <f t="shared" si="6"/>
        <v>0</v>
      </c>
      <c r="P84" s="47">
        <f t="shared" si="7"/>
        <v>0</v>
      </c>
      <c r="Q84" s="47">
        <f>+Data[[#This Row],[BC Layaway]]+Data[[#This Row],[NH Layaway]]</f>
        <v>0</v>
      </c>
      <c r="R84" s="47">
        <f>+Data[[#This Row],[BC Active]]+Data[[#This Row],[BC Layaway]]</f>
        <v>0</v>
      </c>
      <c r="S84" s="47">
        <f>+Data[[#This Row],[NH Active]]+Data[[#This Row],[NH Layaway]]</f>
        <v>65</v>
      </c>
      <c r="T84" s="47">
        <f>+Data[[#This Row],[BC Total]]+Data[[#This Row],[NH Total]]</f>
        <v>65</v>
      </c>
      <c r="Y84" s="53">
        <v>25001</v>
      </c>
      <c r="Z84" s="41" t="s">
        <v>130</v>
      </c>
    </row>
    <row r="85" spans="1:26" x14ac:dyDescent="0.25">
      <c r="A85" s="47" t="str">
        <f>Data[[#This Row],[Text IID]]&amp;Data[[#This Row],[transaction number]]</f>
        <v>080042</v>
      </c>
      <c r="B85" s="48">
        <v>2</v>
      </c>
      <c r="C85" s="49" t="s">
        <v>80</v>
      </c>
      <c r="D85" s="50" t="str">
        <f>Data[[#This Row],[Text IID]]&amp;" - "&amp;Data[[#This Row],[Facility Name]]</f>
        <v>08004 - Sleepy Eye Care Center</v>
      </c>
      <c r="E85" s="46">
        <v>8004</v>
      </c>
      <c r="F85" s="51" t="s">
        <v>81</v>
      </c>
      <c r="G85" s="52">
        <v>40451</v>
      </c>
      <c r="H85" s="51" t="s">
        <v>19</v>
      </c>
      <c r="I85" s="47">
        <v>0</v>
      </c>
      <c r="J85" s="47">
        <v>11</v>
      </c>
      <c r="K85" s="47">
        <f>+Data[[#This Row],[BC Bed Change]]+Data[[#This Row],[NH Bed Change]]</f>
        <v>11</v>
      </c>
      <c r="L85" s="47">
        <f t="shared" si="4"/>
        <v>0</v>
      </c>
      <c r="M85" s="47">
        <f t="shared" si="5"/>
        <v>0</v>
      </c>
      <c r="N85" s="47">
        <f>+Data[[#This Row],[BC Active]]+Data[[#This Row],[NH Active]]</f>
        <v>0</v>
      </c>
      <c r="O85" s="47">
        <f t="shared" si="6"/>
        <v>0</v>
      </c>
      <c r="P85" s="47">
        <f t="shared" si="7"/>
        <v>11</v>
      </c>
      <c r="Q85" s="47">
        <f>+Data[[#This Row],[BC Layaway]]+Data[[#This Row],[NH Layaway]]</f>
        <v>11</v>
      </c>
      <c r="R85" s="47">
        <f>+Data[[#This Row],[BC Active]]+Data[[#This Row],[BC Layaway]]</f>
        <v>0</v>
      </c>
      <c r="S85" s="47">
        <f>+Data[[#This Row],[NH Active]]+Data[[#This Row],[NH Layaway]]</f>
        <v>11</v>
      </c>
      <c r="T85" s="47">
        <f>+Data[[#This Row],[BC Total]]+Data[[#This Row],[NH Total]]</f>
        <v>11</v>
      </c>
      <c r="Y85" s="53">
        <v>25003</v>
      </c>
      <c r="Z85" s="41" t="s">
        <v>392</v>
      </c>
    </row>
    <row r="86" spans="1:26" x14ac:dyDescent="0.25">
      <c r="A86" s="47" t="str">
        <f>Data[[#This Row],[Text IID]]&amp;Data[[#This Row],[transaction number]]</f>
        <v>080043</v>
      </c>
      <c r="B86" s="48">
        <v>3</v>
      </c>
      <c r="C86" s="49" t="s">
        <v>80</v>
      </c>
      <c r="D86" s="50" t="str">
        <f>Data[[#This Row],[Text IID]]&amp;" - "&amp;Data[[#This Row],[Facility Name]]</f>
        <v>08004 - Sleepy Eye Care Center</v>
      </c>
      <c r="E86" s="46">
        <v>8004</v>
      </c>
      <c r="F86" s="51" t="s">
        <v>81</v>
      </c>
      <c r="G86" s="52">
        <v>40695</v>
      </c>
      <c r="H86" s="51" t="s">
        <v>22</v>
      </c>
      <c r="I86" s="47">
        <v>0</v>
      </c>
      <c r="J86" s="47">
        <v>11</v>
      </c>
      <c r="K86" s="47">
        <f>+Data[[#This Row],[BC Bed Change]]+Data[[#This Row],[NH Bed Change]]</f>
        <v>11</v>
      </c>
      <c r="L86" s="47">
        <f t="shared" si="4"/>
        <v>0</v>
      </c>
      <c r="M86" s="47">
        <f t="shared" si="5"/>
        <v>11</v>
      </c>
      <c r="N86" s="47">
        <f>+Data[[#This Row],[BC Active]]+Data[[#This Row],[NH Active]]</f>
        <v>11</v>
      </c>
      <c r="O86" s="47">
        <f t="shared" si="6"/>
        <v>0</v>
      </c>
      <c r="P86" s="47">
        <f t="shared" si="7"/>
        <v>-11</v>
      </c>
      <c r="Q86" s="47">
        <f>+Data[[#This Row],[BC Layaway]]+Data[[#This Row],[NH Layaway]]</f>
        <v>-11</v>
      </c>
      <c r="R86" s="47">
        <f>+Data[[#This Row],[BC Active]]+Data[[#This Row],[BC Layaway]]</f>
        <v>0</v>
      </c>
      <c r="S86" s="47">
        <f>+Data[[#This Row],[NH Active]]+Data[[#This Row],[NH Layaway]]</f>
        <v>0</v>
      </c>
      <c r="T86" s="47">
        <f>+Data[[#This Row],[BC Total]]+Data[[#This Row],[NH Total]]</f>
        <v>0</v>
      </c>
      <c r="Y86" s="53">
        <v>25004</v>
      </c>
      <c r="Z86" s="41" t="s">
        <v>131</v>
      </c>
    </row>
    <row r="87" spans="1:26" x14ac:dyDescent="0.25">
      <c r="A87" s="47" t="str">
        <f>Data[[#This Row],[Text IID]]&amp;Data[[#This Row],[transaction number]]</f>
        <v>080044</v>
      </c>
      <c r="B87" s="48">
        <v>4</v>
      </c>
      <c r="C87" s="49" t="s">
        <v>80</v>
      </c>
      <c r="D87" s="50" t="str">
        <f>Data[[#This Row],[Text IID]]&amp;" - "&amp;Data[[#This Row],[Facility Name]]</f>
        <v>08004 - Sleepy Eye Care Center</v>
      </c>
      <c r="E87" s="46">
        <v>8004</v>
      </c>
      <c r="F87" s="51" t="s">
        <v>81</v>
      </c>
      <c r="G87" s="52">
        <v>40695</v>
      </c>
      <c r="H87" s="51" t="s">
        <v>23</v>
      </c>
      <c r="I87" s="47">
        <v>0</v>
      </c>
      <c r="J87" s="47">
        <v>11</v>
      </c>
      <c r="K87" s="47">
        <f>+Data[[#This Row],[BC Bed Change]]+Data[[#This Row],[NH Bed Change]]</f>
        <v>11</v>
      </c>
      <c r="L87" s="47">
        <f t="shared" si="4"/>
        <v>0</v>
      </c>
      <c r="M87" s="47">
        <f t="shared" si="5"/>
        <v>-11</v>
      </c>
      <c r="N87" s="47">
        <f>+Data[[#This Row],[BC Active]]+Data[[#This Row],[NH Active]]</f>
        <v>-11</v>
      </c>
      <c r="O87" s="47">
        <f t="shared" si="6"/>
        <v>0</v>
      </c>
      <c r="P87" s="47">
        <f t="shared" si="7"/>
        <v>0</v>
      </c>
      <c r="Q87" s="47">
        <f>+Data[[#This Row],[BC Layaway]]+Data[[#This Row],[NH Layaway]]</f>
        <v>0</v>
      </c>
      <c r="R87" s="47">
        <f>+Data[[#This Row],[BC Active]]+Data[[#This Row],[BC Layaway]]</f>
        <v>0</v>
      </c>
      <c r="S87" s="47">
        <f>+Data[[#This Row],[NH Active]]+Data[[#This Row],[NH Layaway]]</f>
        <v>-11</v>
      </c>
      <c r="T87" s="47">
        <f>+Data[[#This Row],[BC Total]]+Data[[#This Row],[NH Total]]</f>
        <v>-11</v>
      </c>
      <c r="Y87" s="53">
        <v>25005</v>
      </c>
      <c r="Z87" s="41" t="s">
        <v>132</v>
      </c>
    </row>
    <row r="88" spans="1:26" x14ac:dyDescent="0.25">
      <c r="A88" s="47" t="str">
        <f>Data[[#This Row],[Text IID]]&amp;Data[[#This Row],[transaction number]]</f>
        <v>090011</v>
      </c>
      <c r="B88" s="48">
        <v>1</v>
      </c>
      <c r="C88" s="49" t="s">
        <v>82</v>
      </c>
      <c r="D88" s="50" t="str">
        <f>Data[[#This Row],[Text IID]]&amp;" - "&amp;Data[[#This Row],[Facility Name]]</f>
        <v>09001 - Community Memorial Hospital</v>
      </c>
      <c r="E88" s="46">
        <v>9001</v>
      </c>
      <c r="F88" s="51" t="s">
        <v>83</v>
      </c>
      <c r="G88" s="52">
        <v>40451</v>
      </c>
      <c r="H88" s="51" t="s">
        <v>17</v>
      </c>
      <c r="I88" s="47">
        <v>0</v>
      </c>
      <c r="J88" s="47">
        <v>88</v>
      </c>
      <c r="K88" s="47">
        <f>+Data[[#This Row],[BC Bed Change]]+Data[[#This Row],[NH Bed Change]]</f>
        <v>88</v>
      </c>
      <c r="L88" s="47">
        <f t="shared" si="4"/>
        <v>0</v>
      </c>
      <c r="M88" s="47">
        <f t="shared" si="5"/>
        <v>88</v>
      </c>
      <c r="N88" s="47">
        <f>+Data[[#This Row],[BC Active]]+Data[[#This Row],[NH Active]]</f>
        <v>88</v>
      </c>
      <c r="O88" s="47">
        <f t="shared" si="6"/>
        <v>0</v>
      </c>
      <c r="P88" s="47">
        <f t="shared" si="7"/>
        <v>0</v>
      </c>
      <c r="Q88" s="47">
        <f>+Data[[#This Row],[BC Layaway]]+Data[[#This Row],[NH Layaway]]</f>
        <v>0</v>
      </c>
      <c r="R88" s="47">
        <f>+Data[[#This Row],[BC Active]]+Data[[#This Row],[BC Layaway]]</f>
        <v>0</v>
      </c>
      <c r="S88" s="47">
        <f>+Data[[#This Row],[NH Active]]+Data[[#This Row],[NH Layaway]]</f>
        <v>88</v>
      </c>
      <c r="T88" s="47">
        <f>+Data[[#This Row],[BC Total]]+Data[[#This Row],[NH Total]]</f>
        <v>88</v>
      </c>
      <c r="Y88" s="53">
        <v>25006</v>
      </c>
      <c r="Z88" s="41" t="s">
        <v>393</v>
      </c>
    </row>
    <row r="89" spans="1:26" x14ac:dyDescent="0.25">
      <c r="A89" s="47" t="str">
        <f>Data[[#This Row],[Text IID]]&amp;Data[[#This Row],[transaction number]]</f>
        <v>090012</v>
      </c>
      <c r="B89" s="48">
        <v>2</v>
      </c>
      <c r="C89" s="49" t="s">
        <v>82</v>
      </c>
      <c r="D89" s="50" t="str">
        <f>Data[[#This Row],[Text IID]]&amp;" - "&amp;Data[[#This Row],[Facility Name]]</f>
        <v>09001 - Community Memorial Hospital</v>
      </c>
      <c r="E89" s="46">
        <v>9001</v>
      </c>
      <c r="F89" s="51" t="s">
        <v>83</v>
      </c>
      <c r="G89" s="52">
        <v>41275</v>
      </c>
      <c r="H89" s="51" t="s">
        <v>20</v>
      </c>
      <c r="I89" s="47">
        <v>0</v>
      </c>
      <c r="J89" s="47">
        <v>12</v>
      </c>
      <c r="K89" s="47">
        <f>+Data[[#This Row],[BC Bed Change]]+Data[[#This Row],[NH Bed Change]]</f>
        <v>12</v>
      </c>
      <c r="L89" s="47">
        <f t="shared" si="4"/>
        <v>0</v>
      </c>
      <c r="M89" s="47">
        <f t="shared" si="5"/>
        <v>-12</v>
      </c>
      <c r="N89" s="47">
        <f>+Data[[#This Row],[BC Active]]+Data[[#This Row],[NH Active]]</f>
        <v>-12</v>
      </c>
      <c r="O89" s="47">
        <f t="shared" si="6"/>
        <v>0</v>
      </c>
      <c r="P89" s="47">
        <f t="shared" si="7"/>
        <v>12</v>
      </c>
      <c r="Q89" s="47">
        <f>+Data[[#This Row],[BC Layaway]]+Data[[#This Row],[NH Layaway]]</f>
        <v>12</v>
      </c>
      <c r="R89" s="47">
        <f>+Data[[#This Row],[BC Active]]+Data[[#This Row],[BC Layaway]]</f>
        <v>0</v>
      </c>
      <c r="S89" s="47">
        <f>+Data[[#This Row],[NH Active]]+Data[[#This Row],[NH Layaway]]</f>
        <v>0</v>
      </c>
      <c r="T89" s="47">
        <f>+Data[[#This Row],[BC Total]]+Data[[#This Row],[NH Total]]</f>
        <v>0</v>
      </c>
      <c r="Y89" s="53">
        <v>25007</v>
      </c>
      <c r="Z89" s="41" t="s">
        <v>134</v>
      </c>
    </row>
    <row r="90" spans="1:26" x14ac:dyDescent="0.25">
      <c r="A90" s="47" t="str">
        <f>Data[[#This Row],[Text IID]]&amp;Data[[#This Row],[transaction number]]</f>
        <v>090013</v>
      </c>
      <c r="B90" s="48">
        <v>3</v>
      </c>
      <c r="C90" s="49" t="s">
        <v>82</v>
      </c>
      <c r="D90" s="50" t="str">
        <f>Data[[#This Row],[Text IID]]&amp;" - "&amp;Data[[#This Row],[Facility Name]]</f>
        <v>09001 - Community Memorial Hospital</v>
      </c>
      <c r="E90" s="46">
        <v>9001</v>
      </c>
      <c r="F90" s="51" t="s">
        <v>83</v>
      </c>
      <c r="G90" s="52">
        <v>41640</v>
      </c>
      <c r="H90" s="51" t="s">
        <v>20</v>
      </c>
      <c r="I90" s="47">
        <v>0</v>
      </c>
      <c r="J90" s="47">
        <v>32</v>
      </c>
      <c r="K90" s="47">
        <f>+Data[[#This Row],[BC Bed Change]]+Data[[#This Row],[NH Bed Change]]</f>
        <v>32</v>
      </c>
      <c r="L90" s="47">
        <f t="shared" si="4"/>
        <v>0</v>
      </c>
      <c r="M90" s="47">
        <f t="shared" si="5"/>
        <v>-32</v>
      </c>
      <c r="N90" s="47">
        <f>+Data[[#This Row],[BC Active]]+Data[[#This Row],[NH Active]]</f>
        <v>-32</v>
      </c>
      <c r="O90" s="47">
        <f t="shared" si="6"/>
        <v>0</v>
      </c>
      <c r="P90" s="47">
        <f t="shared" si="7"/>
        <v>32</v>
      </c>
      <c r="Q90" s="47">
        <f>+Data[[#This Row],[BC Layaway]]+Data[[#This Row],[NH Layaway]]</f>
        <v>32</v>
      </c>
      <c r="R90" s="47">
        <f>+Data[[#This Row],[BC Active]]+Data[[#This Row],[BC Layaway]]</f>
        <v>0</v>
      </c>
      <c r="S90" s="47">
        <f>+Data[[#This Row],[NH Active]]+Data[[#This Row],[NH Layaway]]</f>
        <v>0</v>
      </c>
      <c r="T90" s="47">
        <f>+Data[[#This Row],[BC Total]]+Data[[#This Row],[NH Total]]</f>
        <v>0</v>
      </c>
      <c r="Y90" s="53">
        <v>25008</v>
      </c>
      <c r="Z90" s="41" t="s">
        <v>135</v>
      </c>
    </row>
    <row r="91" spans="1:26" x14ac:dyDescent="0.25">
      <c r="A91" s="47" t="str">
        <f>Data[[#This Row],[Text IID]]&amp;Data[[#This Row],[transaction number]]</f>
        <v>090014</v>
      </c>
      <c r="B91" s="48">
        <v>4</v>
      </c>
      <c r="C91" s="49" t="s">
        <v>82</v>
      </c>
      <c r="D91" s="50" t="str">
        <f>Data[[#This Row],[Text IID]]&amp;" - "&amp;Data[[#This Row],[Facility Name]]</f>
        <v>09001 - Community Memorial Hospital</v>
      </c>
      <c r="E91" s="54">
        <v>9001</v>
      </c>
      <c r="F91" s="51" t="s">
        <v>83</v>
      </c>
      <c r="G91" s="52">
        <v>42236</v>
      </c>
      <c r="H91" s="51" t="s">
        <v>22</v>
      </c>
      <c r="I91" s="47">
        <v>0</v>
      </c>
      <c r="J91" s="47">
        <v>44</v>
      </c>
      <c r="K91" s="47">
        <f>+Data[[#This Row],[BC Bed Change]]+Data[[#This Row],[NH Bed Change]]</f>
        <v>44</v>
      </c>
      <c r="L91" s="47">
        <f t="shared" si="4"/>
        <v>0</v>
      </c>
      <c r="M91" s="47">
        <f t="shared" si="5"/>
        <v>44</v>
      </c>
      <c r="N91" s="47">
        <f>+Data[[#This Row],[BC Active]]+Data[[#This Row],[NH Active]]</f>
        <v>44</v>
      </c>
      <c r="O91" s="47">
        <f t="shared" si="6"/>
        <v>0</v>
      </c>
      <c r="P91" s="47">
        <f t="shared" si="7"/>
        <v>-44</v>
      </c>
      <c r="Q91" s="47">
        <f>+Data[[#This Row],[BC Layaway]]+Data[[#This Row],[NH Layaway]]</f>
        <v>-44</v>
      </c>
      <c r="R91" s="47">
        <f>+Data[[#This Row],[BC Active]]+Data[[#This Row],[BC Layaway]]</f>
        <v>0</v>
      </c>
      <c r="S91" s="47">
        <f>+Data[[#This Row],[NH Active]]+Data[[#This Row],[NH Layaway]]</f>
        <v>0</v>
      </c>
      <c r="T91" s="47">
        <f>+Data[[#This Row],[BC Total]]+Data[[#This Row],[NH Total]]</f>
        <v>0</v>
      </c>
      <c r="Y91" s="53">
        <v>26003</v>
      </c>
      <c r="Z91" s="41" t="s">
        <v>136</v>
      </c>
    </row>
    <row r="92" spans="1:26" x14ac:dyDescent="0.25">
      <c r="A92" s="47" t="str">
        <f>Data[[#This Row],[Text IID]]&amp;Data[[#This Row],[transaction number]]</f>
        <v>090015</v>
      </c>
      <c r="B92" s="48">
        <v>5</v>
      </c>
      <c r="C92" s="49" t="s">
        <v>82</v>
      </c>
      <c r="D92" s="50" t="str">
        <f>Data[[#This Row],[Text IID]]&amp;" - "&amp;Data[[#This Row],[Facility Name]]</f>
        <v>09001 - Community Memorial Hospital</v>
      </c>
      <c r="E92" s="54">
        <v>9001</v>
      </c>
      <c r="F92" s="51" t="s">
        <v>83</v>
      </c>
      <c r="G92" s="52">
        <v>42236</v>
      </c>
      <c r="H92" s="51" t="s">
        <v>23</v>
      </c>
      <c r="I92" s="47">
        <v>0</v>
      </c>
      <c r="J92" s="47">
        <v>44</v>
      </c>
      <c r="K92" s="47">
        <f>+Data[[#This Row],[BC Bed Change]]+Data[[#This Row],[NH Bed Change]]</f>
        <v>44</v>
      </c>
      <c r="L92" s="47">
        <f t="shared" si="4"/>
        <v>0</v>
      </c>
      <c r="M92" s="47">
        <f t="shared" si="5"/>
        <v>-44</v>
      </c>
      <c r="N92" s="47">
        <f>+Data[[#This Row],[BC Active]]+Data[[#This Row],[NH Active]]</f>
        <v>-44</v>
      </c>
      <c r="O92" s="47">
        <f t="shared" si="6"/>
        <v>0</v>
      </c>
      <c r="P92" s="47">
        <f t="shared" si="7"/>
        <v>0</v>
      </c>
      <c r="Q92" s="47">
        <f>+Data[[#This Row],[BC Layaway]]+Data[[#This Row],[NH Layaway]]</f>
        <v>0</v>
      </c>
      <c r="R92" s="47">
        <f>+Data[[#This Row],[BC Active]]+Data[[#This Row],[BC Layaway]]</f>
        <v>0</v>
      </c>
      <c r="S92" s="47">
        <f>+Data[[#This Row],[NH Active]]+Data[[#This Row],[NH Layaway]]</f>
        <v>-44</v>
      </c>
      <c r="T92" s="47">
        <f>+Data[[#This Row],[BC Total]]+Data[[#This Row],[NH Total]]</f>
        <v>-44</v>
      </c>
      <c r="Y92" s="53">
        <v>27001</v>
      </c>
      <c r="Z92" s="41" t="s">
        <v>137</v>
      </c>
    </row>
    <row r="93" spans="1:26" x14ac:dyDescent="0.25">
      <c r="A93" s="47" t="str">
        <f>Data[[#This Row],[Text IID]]&amp;Data[[#This Row],[transaction number]]</f>
        <v>090031</v>
      </c>
      <c r="B93" s="48">
        <v>1</v>
      </c>
      <c r="C93" s="49" t="s">
        <v>84</v>
      </c>
      <c r="D93" s="50" t="str">
        <f>Data[[#This Row],[Text IID]]&amp;" - "&amp;Data[[#This Row],[Facility Name]]</f>
        <v>09003 - AUGUSTANA MERCY CARE CENTER</v>
      </c>
      <c r="E93" s="46">
        <v>9003</v>
      </c>
      <c r="F93" s="51" t="s">
        <v>386</v>
      </c>
      <c r="G93" s="52">
        <v>40451</v>
      </c>
      <c r="H93" s="51" t="s">
        <v>17</v>
      </c>
      <c r="I93" s="47">
        <v>0</v>
      </c>
      <c r="J93" s="47">
        <v>84</v>
      </c>
      <c r="K93" s="47">
        <f>+Data[[#This Row],[BC Bed Change]]+Data[[#This Row],[NH Bed Change]]</f>
        <v>84</v>
      </c>
      <c r="L93" s="47">
        <f t="shared" si="4"/>
        <v>0</v>
      </c>
      <c r="M93" s="47">
        <f t="shared" si="5"/>
        <v>84</v>
      </c>
      <c r="N93" s="47">
        <f>+Data[[#This Row],[BC Active]]+Data[[#This Row],[NH Active]]</f>
        <v>84</v>
      </c>
      <c r="O93" s="47">
        <f t="shared" si="6"/>
        <v>0</v>
      </c>
      <c r="P93" s="47">
        <f t="shared" si="7"/>
        <v>0</v>
      </c>
      <c r="Q93" s="47">
        <f>+Data[[#This Row],[BC Layaway]]+Data[[#This Row],[NH Layaway]]</f>
        <v>0</v>
      </c>
      <c r="R93" s="47">
        <f>+Data[[#This Row],[BC Active]]+Data[[#This Row],[BC Layaway]]</f>
        <v>0</v>
      </c>
      <c r="S93" s="47">
        <f>+Data[[#This Row],[NH Active]]+Data[[#This Row],[NH Layaway]]</f>
        <v>84</v>
      </c>
      <c r="T93" s="47">
        <f>+Data[[#This Row],[BC Total]]+Data[[#This Row],[NH Total]]</f>
        <v>84</v>
      </c>
      <c r="Y93" s="53">
        <v>27002</v>
      </c>
      <c r="Z93" s="41" t="s">
        <v>138</v>
      </c>
    </row>
    <row r="94" spans="1:26" x14ac:dyDescent="0.25">
      <c r="A94" s="47" t="str">
        <f>Data[[#This Row],[Text IID]]&amp;Data[[#This Row],[transaction number]]</f>
        <v>090032</v>
      </c>
      <c r="B94" s="48">
        <v>2</v>
      </c>
      <c r="C94" s="49" t="s">
        <v>84</v>
      </c>
      <c r="D94" s="50" t="str">
        <f>Data[[#This Row],[Text IID]]&amp;" - "&amp;Data[[#This Row],[Facility Name]]</f>
        <v>09003 - AUGUSTANA MERCY CARE CENTER</v>
      </c>
      <c r="E94" s="46">
        <v>9003</v>
      </c>
      <c r="F94" s="51" t="s">
        <v>386</v>
      </c>
      <c r="G94" s="52">
        <v>40544</v>
      </c>
      <c r="H94" s="51" t="s">
        <v>20</v>
      </c>
      <c r="I94" s="47">
        <v>0</v>
      </c>
      <c r="J94" s="47">
        <v>4</v>
      </c>
      <c r="K94" s="47">
        <f>+Data[[#This Row],[BC Bed Change]]+Data[[#This Row],[NH Bed Change]]</f>
        <v>4</v>
      </c>
      <c r="L94" s="47">
        <f t="shared" si="4"/>
        <v>0</v>
      </c>
      <c r="M94" s="47">
        <f t="shared" si="5"/>
        <v>-4</v>
      </c>
      <c r="N94" s="47">
        <f>+Data[[#This Row],[BC Active]]+Data[[#This Row],[NH Active]]</f>
        <v>-4</v>
      </c>
      <c r="O94" s="47">
        <f t="shared" si="6"/>
        <v>0</v>
      </c>
      <c r="P94" s="47">
        <f t="shared" si="7"/>
        <v>4</v>
      </c>
      <c r="Q94" s="47">
        <f>+Data[[#This Row],[BC Layaway]]+Data[[#This Row],[NH Layaway]]</f>
        <v>4</v>
      </c>
      <c r="R94" s="47">
        <f>+Data[[#This Row],[BC Active]]+Data[[#This Row],[BC Layaway]]</f>
        <v>0</v>
      </c>
      <c r="S94" s="47">
        <f>+Data[[#This Row],[NH Active]]+Data[[#This Row],[NH Layaway]]</f>
        <v>0</v>
      </c>
      <c r="T94" s="47">
        <f>+Data[[#This Row],[BC Total]]+Data[[#This Row],[NH Total]]</f>
        <v>0</v>
      </c>
      <c r="Y94" s="53">
        <v>27004</v>
      </c>
      <c r="Z94" s="41" t="s">
        <v>139</v>
      </c>
    </row>
    <row r="95" spans="1:26" x14ac:dyDescent="0.25">
      <c r="A95" s="47" t="str">
        <f>Data[[#This Row],[Text IID]]&amp;Data[[#This Row],[transaction number]]</f>
        <v>090033</v>
      </c>
      <c r="B95" s="48">
        <v>3</v>
      </c>
      <c r="C95" s="49" t="s">
        <v>84</v>
      </c>
      <c r="D95" s="50" t="str">
        <f>Data[[#This Row],[Text IID]]&amp;" - "&amp;Data[[#This Row],[Facility Name]]</f>
        <v>09003 - AUGUSTANA MERCY CARE CENTER</v>
      </c>
      <c r="E95" s="46">
        <v>9003</v>
      </c>
      <c r="F95" s="51" t="s">
        <v>386</v>
      </c>
      <c r="G95" s="52">
        <v>41275</v>
      </c>
      <c r="H95" s="51" t="s">
        <v>22</v>
      </c>
      <c r="I95" s="47">
        <v>0</v>
      </c>
      <c r="J95" s="47">
        <v>4</v>
      </c>
      <c r="K95" s="47">
        <f>+Data[[#This Row],[BC Bed Change]]+Data[[#This Row],[NH Bed Change]]</f>
        <v>4</v>
      </c>
      <c r="L95" s="47">
        <f t="shared" si="4"/>
        <v>0</v>
      </c>
      <c r="M95" s="47">
        <f t="shared" si="5"/>
        <v>4</v>
      </c>
      <c r="N95" s="47">
        <f>+Data[[#This Row],[BC Active]]+Data[[#This Row],[NH Active]]</f>
        <v>4</v>
      </c>
      <c r="O95" s="47">
        <f t="shared" si="6"/>
        <v>0</v>
      </c>
      <c r="P95" s="47">
        <f t="shared" si="7"/>
        <v>-4</v>
      </c>
      <c r="Q95" s="47">
        <f>+Data[[#This Row],[BC Layaway]]+Data[[#This Row],[NH Layaway]]</f>
        <v>-4</v>
      </c>
      <c r="R95" s="47">
        <f>+Data[[#This Row],[BC Active]]+Data[[#This Row],[BC Layaway]]</f>
        <v>0</v>
      </c>
      <c r="S95" s="47">
        <f>+Data[[#This Row],[NH Active]]+Data[[#This Row],[NH Layaway]]</f>
        <v>0</v>
      </c>
      <c r="T95" s="47">
        <f>+Data[[#This Row],[BC Total]]+Data[[#This Row],[NH Total]]</f>
        <v>0</v>
      </c>
      <c r="Y95" s="53">
        <v>27005</v>
      </c>
      <c r="Z95" s="41" t="s">
        <v>140</v>
      </c>
    </row>
    <row r="96" spans="1:26" x14ac:dyDescent="0.25">
      <c r="A96" s="47" t="str">
        <f>Data[[#This Row],[Text IID]]&amp;Data[[#This Row],[transaction number]]</f>
        <v>090034</v>
      </c>
      <c r="B96" s="48">
        <v>4</v>
      </c>
      <c r="C96" s="49" t="s">
        <v>84</v>
      </c>
      <c r="D96" s="50" t="str">
        <f>Data[[#This Row],[Text IID]]&amp;" - "&amp;Data[[#This Row],[Facility Name]]</f>
        <v>09003 - AUGUSTANA MERCY CARE CENTER</v>
      </c>
      <c r="E96" s="46">
        <v>9003</v>
      </c>
      <c r="F96" s="51" t="s">
        <v>386</v>
      </c>
      <c r="G96" s="52">
        <v>41275</v>
      </c>
      <c r="H96" s="51" t="s">
        <v>23</v>
      </c>
      <c r="I96" s="47">
        <v>0</v>
      </c>
      <c r="J96" s="47">
        <v>12</v>
      </c>
      <c r="K96" s="47">
        <f>+Data[[#This Row],[BC Bed Change]]+Data[[#This Row],[NH Bed Change]]</f>
        <v>12</v>
      </c>
      <c r="L96" s="47">
        <f t="shared" si="4"/>
        <v>0</v>
      </c>
      <c r="M96" s="47">
        <f t="shared" si="5"/>
        <v>-12</v>
      </c>
      <c r="N96" s="47">
        <f>+Data[[#This Row],[BC Active]]+Data[[#This Row],[NH Active]]</f>
        <v>-12</v>
      </c>
      <c r="O96" s="47">
        <f t="shared" si="6"/>
        <v>0</v>
      </c>
      <c r="P96" s="47">
        <f t="shared" si="7"/>
        <v>0</v>
      </c>
      <c r="Q96" s="47">
        <f>+Data[[#This Row],[BC Layaway]]+Data[[#This Row],[NH Layaway]]</f>
        <v>0</v>
      </c>
      <c r="R96" s="47">
        <f>+Data[[#This Row],[BC Active]]+Data[[#This Row],[BC Layaway]]</f>
        <v>0</v>
      </c>
      <c r="S96" s="47">
        <f>+Data[[#This Row],[NH Active]]+Data[[#This Row],[NH Layaway]]</f>
        <v>-12</v>
      </c>
      <c r="T96" s="47">
        <f>+Data[[#This Row],[BC Total]]+Data[[#This Row],[NH Total]]</f>
        <v>-12</v>
      </c>
      <c r="Y96" s="53">
        <v>27007</v>
      </c>
      <c r="Z96" s="41" t="s">
        <v>141</v>
      </c>
    </row>
    <row r="97" spans="1:26" x14ac:dyDescent="0.25">
      <c r="A97" s="47" t="str">
        <f>Data[[#This Row],[Text IID]]&amp;Data[[#This Row],[transaction number]]</f>
        <v>090041</v>
      </c>
      <c r="B97" s="48">
        <v>1</v>
      </c>
      <c r="C97" s="49" t="s">
        <v>85</v>
      </c>
      <c r="D97" s="50" t="str">
        <f>Data[[#This Row],[Text IID]]&amp;" - "&amp;Data[[#This Row],[Facility Name]]</f>
        <v>09004 - Interfaith Care Center</v>
      </c>
      <c r="E97" s="46">
        <v>9004</v>
      </c>
      <c r="F97" s="51" t="s">
        <v>86</v>
      </c>
      <c r="G97" s="52">
        <v>40451</v>
      </c>
      <c r="H97" s="51" t="s">
        <v>17</v>
      </c>
      <c r="I97" s="47">
        <v>0</v>
      </c>
      <c r="J97" s="47">
        <v>96</v>
      </c>
      <c r="K97" s="47">
        <f>+Data[[#This Row],[BC Bed Change]]+Data[[#This Row],[NH Bed Change]]</f>
        <v>96</v>
      </c>
      <c r="L97" s="47">
        <f t="shared" si="4"/>
        <v>0</v>
      </c>
      <c r="M97" s="47">
        <f t="shared" si="5"/>
        <v>96</v>
      </c>
      <c r="N97" s="47">
        <f>+Data[[#This Row],[BC Active]]+Data[[#This Row],[NH Active]]</f>
        <v>96</v>
      </c>
      <c r="O97" s="47">
        <f t="shared" si="6"/>
        <v>0</v>
      </c>
      <c r="P97" s="47">
        <f t="shared" si="7"/>
        <v>0</v>
      </c>
      <c r="Q97" s="47">
        <f>+Data[[#This Row],[BC Layaway]]+Data[[#This Row],[NH Layaway]]</f>
        <v>0</v>
      </c>
      <c r="R97" s="47">
        <f>+Data[[#This Row],[BC Active]]+Data[[#This Row],[BC Layaway]]</f>
        <v>0</v>
      </c>
      <c r="S97" s="47">
        <f>+Data[[#This Row],[NH Active]]+Data[[#This Row],[NH Layaway]]</f>
        <v>96</v>
      </c>
      <c r="T97" s="47">
        <f>+Data[[#This Row],[BC Total]]+Data[[#This Row],[NH Total]]</f>
        <v>96</v>
      </c>
      <c r="Y97" s="53">
        <v>27013</v>
      </c>
      <c r="Z97" s="41" t="s">
        <v>142</v>
      </c>
    </row>
    <row r="98" spans="1:26" x14ac:dyDescent="0.25">
      <c r="A98" s="47" t="str">
        <f>Data[[#This Row],[Text IID]]&amp;Data[[#This Row],[transaction number]]</f>
        <v>100011</v>
      </c>
      <c r="B98" s="48">
        <v>1</v>
      </c>
      <c r="C98" s="49">
        <v>10001</v>
      </c>
      <c r="D98" s="50" t="str">
        <f>Data[[#This Row],[Text IID]]&amp;" - "&amp;Data[[#This Row],[Facility Name]]</f>
        <v>10001 - Auburn Home In Waconia</v>
      </c>
      <c r="E98" s="46">
        <v>10001</v>
      </c>
      <c r="F98" s="51" t="s">
        <v>87</v>
      </c>
      <c r="G98" s="52">
        <v>40451</v>
      </c>
      <c r="H98" s="51" t="s">
        <v>17</v>
      </c>
      <c r="I98" s="47">
        <v>0</v>
      </c>
      <c r="J98" s="47">
        <v>37</v>
      </c>
      <c r="K98" s="47">
        <f>+Data[[#This Row],[BC Bed Change]]+Data[[#This Row],[NH Bed Change]]</f>
        <v>37</v>
      </c>
      <c r="L98" s="47">
        <f t="shared" si="4"/>
        <v>0</v>
      </c>
      <c r="M98" s="47">
        <f t="shared" si="5"/>
        <v>37</v>
      </c>
      <c r="N98" s="47">
        <f>+Data[[#This Row],[BC Active]]+Data[[#This Row],[NH Active]]</f>
        <v>37</v>
      </c>
      <c r="O98" s="47">
        <f t="shared" si="6"/>
        <v>0</v>
      </c>
      <c r="P98" s="47">
        <f t="shared" si="7"/>
        <v>0</v>
      </c>
      <c r="Q98" s="47">
        <f>+Data[[#This Row],[BC Layaway]]+Data[[#This Row],[NH Layaway]]</f>
        <v>0</v>
      </c>
      <c r="R98" s="47">
        <f>+Data[[#This Row],[BC Active]]+Data[[#This Row],[BC Layaway]]</f>
        <v>0</v>
      </c>
      <c r="S98" s="47">
        <f>+Data[[#This Row],[NH Active]]+Data[[#This Row],[NH Layaway]]</f>
        <v>37</v>
      </c>
      <c r="T98" s="47">
        <f>+Data[[#This Row],[BC Total]]+Data[[#This Row],[NH Total]]</f>
        <v>37</v>
      </c>
      <c r="Y98" s="53">
        <v>27014</v>
      </c>
      <c r="Z98" s="41" t="s">
        <v>143</v>
      </c>
    </row>
    <row r="99" spans="1:26" x14ac:dyDescent="0.25">
      <c r="A99" s="47" t="str">
        <f>Data[[#This Row],[Text IID]]&amp;Data[[#This Row],[transaction number]]</f>
        <v>100021</v>
      </c>
      <c r="B99" s="48">
        <v>1</v>
      </c>
      <c r="C99" s="49">
        <v>10002</v>
      </c>
      <c r="D99" s="50" t="str">
        <f>Data[[#This Row],[Text IID]]&amp;" - "&amp;Data[[#This Row],[Facility Name]]</f>
        <v>10002 - Good Sam Society Waconia</v>
      </c>
      <c r="E99" s="46">
        <v>10002</v>
      </c>
      <c r="F99" s="51" t="s">
        <v>88</v>
      </c>
      <c r="G99" s="52">
        <v>40451</v>
      </c>
      <c r="H99" s="51" t="s">
        <v>17</v>
      </c>
      <c r="I99" s="47">
        <v>0</v>
      </c>
      <c r="J99" s="47">
        <v>100</v>
      </c>
      <c r="K99" s="47">
        <f>+Data[[#This Row],[BC Bed Change]]+Data[[#This Row],[NH Bed Change]]</f>
        <v>100</v>
      </c>
      <c r="L99" s="47">
        <f t="shared" si="4"/>
        <v>0</v>
      </c>
      <c r="M99" s="47">
        <f t="shared" si="5"/>
        <v>100</v>
      </c>
      <c r="N99" s="47">
        <f>+Data[[#This Row],[BC Active]]+Data[[#This Row],[NH Active]]</f>
        <v>100</v>
      </c>
      <c r="O99" s="47">
        <f t="shared" si="6"/>
        <v>0</v>
      </c>
      <c r="P99" s="47">
        <f t="shared" si="7"/>
        <v>0</v>
      </c>
      <c r="Q99" s="47">
        <f>+Data[[#This Row],[BC Layaway]]+Data[[#This Row],[NH Layaway]]</f>
        <v>0</v>
      </c>
      <c r="R99" s="47">
        <f>+Data[[#This Row],[BC Active]]+Data[[#This Row],[BC Layaway]]</f>
        <v>0</v>
      </c>
      <c r="S99" s="47">
        <f>+Data[[#This Row],[NH Active]]+Data[[#This Row],[NH Layaway]]</f>
        <v>100</v>
      </c>
      <c r="T99" s="47">
        <f>+Data[[#This Row],[BC Total]]+Data[[#This Row],[NH Total]]</f>
        <v>100</v>
      </c>
      <c r="Y99" s="53">
        <v>27015</v>
      </c>
      <c r="Z99" s="41" t="s">
        <v>144</v>
      </c>
    </row>
    <row r="100" spans="1:26" x14ac:dyDescent="0.25">
      <c r="A100" s="47" t="str">
        <f>Data[[#This Row],[Text IID]]&amp;Data[[#This Row],[transaction number]]</f>
        <v>100022</v>
      </c>
      <c r="B100" s="48">
        <v>2</v>
      </c>
      <c r="C100" s="49">
        <v>10002</v>
      </c>
      <c r="D100" s="50" t="str">
        <f>Data[[#This Row],[Text IID]]&amp;" - "&amp;Data[[#This Row],[Facility Name]]</f>
        <v>10002 - Good Sam Society Waconia</v>
      </c>
      <c r="E100" s="46">
        <v>10002</v>
      </c>
      <c r="F100" s="51" t="s">
        <v>88</v>
      </c>
      <c r="G100" s="52">
        <v>42398</v>
      </c>
      <c r="H100" s="51" t="s">
        <v>23</v>
      </c>
      <c r="I100" s="47">
        <v>0</v>
      </c>
      <c r="J100" s="47">
        <v>4</v>
      </c>
      <c r="K100" s="47">
        <f>+Data[[#This Row],[BC Bed Change]]+Data[[#This Row],[NH Bed Change]]</f>
        <v>4</v>
      </c>
      <c r="L100" s="47">
        <f t="shared" si="4"/>
        <v>0</v>
      </c>
      <c r="M100" s="47">
        <f t="shared" si="5"/>
        <v>-4</v>
      </c>
      <c r="N100" s="47">
        <f>+Data[[#This Row],[BC Active]]+Data[[#This Row],[NH Active]]</f>
        <v>-4</v>
      </c>
      <c r="O100" s="47">
        <f t="shared" si="6"/>
        <v>0</v>
      </c>
      <c r="P100" s="47">
        <f t="shared" si="7"/>
        <v>0</v>
      </c>
      <c r="Q100" s="47">
        <f>+Data[[#This Row],[BC Layaway]]+Data[[#This Row],[NH Layaway]]</f>
        <v>0</v>
      </c>
      <c r="R100" s="47">
        <f>+Data[[#This Row],[BC Active]]+Data[[#This Row],[BC Layaway]]</f>
        <v>0</v>
      </c>
      <c r="S100" s="47">
        <f>+Data[[#This Row],[NH Active]]+Data[[#This Row],[NH Layaway]]</f>
        <v>-4</v>
      </c>
      <c r="T100" s="47">
        <f>+Data[[#This Row],[BC Total]]+Data[[#This Row],[NH Total]]</f>
        <v>-4</v>
      </c>
      <c r="Y100" s="53">
        <v>27017</v>
      </c>
      <c r="Z100" s="41" t="s">
        <v>145</v>
      </c>
    </row>
    <row r="101" spans="1:26" x14ac:dyDescent="0.25">
      <c r="A101" s="47" t="str">
        <f>Data[[#This Row],[Text IID]]&amp;Data[[#This Row],[transaction number]]</f>
        <v>100023</v>
      </c>
      <c r="B101" s="48">
        <v>3</v>
      </c>
      <c r="C101" s="49">
        <v>10002</v>
      </c>
      <c r="D101" s="50" t="str">
        <f>Data[[#This Row],[Text IID]]&amp;" - "&amp;Data[[#This Row],[Facility Name]]</f>
        <v>10002 - Good Sam Society Waconia</v>
      </c>
      <c r="E101" s="46">
        <v>10002</v>
      </c>
      <c r="F101" s="51" t="s">
        <v>88</v>
      </c>
      <c r="G101" s="52">
        <v>43739</v>
      </c>
      <c r="H101" s="51" t="s">
        <v>20</v>
      </c>
      <c r="I101" s="47"/>
      <c r="J101" s="47">
        <v>6</v>
      </c>
      <c r="K101" s="47">
        <f>+Data[[#This Row],[BC Bed Change]]+Data[[#This Row],[NH Bed Change]]</f>
        <v>6</v>
      </c>
      <c r="L101" s="47">
        <f t="shared" si="4"/>
        <v>0</v>
      </c>
      <c r="M101" s="47">
        <f t="shared" si="5"/>
        <v>-6</v>
      </c>
      <c r="N101" s="47">
        <f>+Data[[#This Row],[BC Active]]+Data[[#This Row],[NH Active]]</f>
        <v>-6</v>
      </c>
      <c r="O101" s="47">
        <f t="shared" si="6"/>
        <v>0</v>
      </c>
      <c r="P101" s="47">
        <f t="shared" si="7"/>
        <v>6</v>
      </c>
      <c r="Q101" s="47">
        <f>+Data[[#This Row],[BC Layaway]]+Data[[#This Row],[NH Layaway]]</f>
        <v>6</v>
      </c>
      <c r="R101" s="47">
        <f>+Data[[#This Row],[BC Active]]+Data[[#This Row],[BC Layaway]]</f>
        <v>0</v>
      </c>
      <c r="S101" s="47">
        <f>+Data[[#This Row],[NH Active]]+Data[[#This Row],[NH Layaway]]</f>
        <v>0</v>
      </c>
      <c r="T101" s="47">
        <f>+Data[[#This Row],[BC Total]]+Data[[#This Row],[NH Total]]</f>
        <v>0</v>
      </c>
      <c r="Y101" s="53">
        <v>27018</v>
      </c>
      <c r="Z101" s="41" t="s">
        <v>394</v>
      </c>
    </row>
    <row r="102" spans="1:26" x14ac:dyDescent="0.25">
      <c r="A102" s="47" t="str">
        <f>Data[[#This Row],[Text IID]]&amp;Data[[#This Row],[transaction number]]</f>
        <v>100024</v>
      </c>
      <c r="B102" s="48">
        <v>4</v>
      </c>
      <c r="C102" s="49">
        <v>10002</v>
      </c>
      <c r="D102" s="50" t="str">
        <f>Data[[#This Row],[Text IID]]&amp;" - "&amp;Data[[#This Row],[Facility Name]]</f>
        <v>10002 - Good Sam Society Waconia</v>
      </c>
      <c r="E102" s="46">
        <v>10002</v>
      </c>
      <c r="F102" s="51" t="s">
        <v>88</v>
      </c>
      <c r="G102" s="52">
        <v>44196</v>
      </c>
      <c r="H102" s="51" t="s">
        <v>22</v>
      </c>
      <c r="I102" s="47"/>
      <c r="J102" s="47">
        <v>6</v>
      </c>
      <c r="K102" s="47">
        <f>+Data[[#This Row],[BC Bed Change]]+Data[[#This Row],[NH Bed Change]]</f>
        <v>6</v>
      </c>
      <c r="L102" s="47">
        <f t="shared" si="4"/>
        <v>0</v>
      </c>
      <c r="M102" s="47">
        <f t="shared" si="5"/>
        <v>6</v>
      </c>
      <c r="N102" s="47">
        <f>+Data[[#This Row],[BC Active]]+Data[[#This Row],[NH Active]]</f>
        <v>6</v>
      </c>
      <c r="O102" s="47">
        <f t="shared" si="6"/>
        <v>0</v>
      </c>
      <c r="P102" s="47">
        <f t="shared" si="7"/>
        <v>-6</v>
      </c>
      <c r="Q102" s="47">
        <f>+Data[[#This Row],[BC Layaway]]+Data[[#This Row],[NH Layaway]]</f>
        <v>-6</v>
      </c>
      <c r="R102" s="47">
        <f>+Data[[#This Row],[BC Active]]+Data[[#This Row],[BC Layaway]]</f>
        <v>0</v>
      </c>
      <c r="S102" s="47">
        <f>+Data[[#This Row],[NH Active]]+Data[[#This Row],[NH Layaway]]</f>
        <v>0</v>
      </c>
      <c r="T102" s="47">
        <f>+Data[[#This Row],[BC Total]]+Data[[#This Row],[NH Total]]</f>
        <v>0</v>
      </c>
      <c r="Y102" s="53">
        <v>27020</v>
      </c>
      <c r="Z102" s="41" t="s">
        <v>146</v>
      </c>
    </row>
    <row r="103" spans="1:26" x14ac:dyDescent="0.25">
      <c r="A103" s="47" t="str">
        <f>Data[[#This Row],[Text IID]]&amp;Data[[#This Row],[transaction number]]</f>
        <v>100025</v>
      </c>
      <c r="B103" s="48">
        <v>5</v>
      </c>
      <c r="C103" s="49">
        <v>10002</v>
      </c>
      <c r="D103" s="50" t="str">
        <f>Data[[#This Row],[Text IID]]&amp;" - "&amp;Data[[#This Row],[Facility Name]]</f>
        <v>10002 - Good Sam Society Waconia</v>
      </c>
      <c r="E103" s="46">
        <v>10002</v>
      </c>
      <c r="F103" s="51" t="s">
        <v>88</v>
      </c>
      <c r="G103" s="52">
        <v>44196</v>
      </c>
      <c r="H103" s="51" t="s">
        <v>23</v>
      </c>
      <c r="I103" s="47"/>
      <c r="J103" s="47">
        <v>6</v>
      </c>
      <c r="K103" s="47">
        <f>+Data[[#This Row],[BC Bed Change]]+Data[[#This Row],[NH Bed Change]]</f>
        <v>6</v>
      </c>
      <c r="L103" s="47">
        <f t="shared" si="4"/>
        <v>0</v>
      </c>
      <c r="M103" s="47">
        <f t="shared" si="5"/>
        <v>-6</v>
      </c>
      <c r="N103" s="47">
        <f>+Data[[#This Row],[BC Active]]+Data[[#This Row],[NH Active]]</f>
        <v>-6</v>
      </c>
      <c r="O103" s="47">
        <f t="shared" si="6"/>
        <v>0</v>
      </c>
      <c r="P103" s="47">
        <f t="shared" si="7"/>
        <v>0</v>
      </c>
      <c r="Q103" s="47">
        <f>+Data[[#This Row],[BC Layaway]]+Data[[#This Row],[NH Layaway]]</f>
        <v>0</v>
      </c>
      <c r="R103" s="47">
        <f>+Data[[#This Row],[BC Active]]+Data[[#This Row],[BC Layaway]]</f>
        <v>0</v>
      </c>
      <c r="S103" s="47">
        <f>+Data[[#This Row],[NH Active]]+Data[[#This Row],[NH Layaway]]</f>
        <v>-6</v>
      </c>
      <c r="T103" s="47">
        <f>+Data[[#This Row],[BC Total]]+Data[[#This Row],[NH Total]]</f>
        <v>-6</v>
      </c>
      <c r="Y103" s="53">
        <v>27021</v>
      </c>
      <c r="Z103" s="41" t="s">
        <v>147</v>
      </c>
    </row>
    <row r="104" spans="1:26" x14ac:dyDescent="0.25">
      <c r="A104" s="47" t="str">
        <f>Data[[#This Row],[Text IID]]&amp;Data[[#This Row],[transaction number]]</f>
        <v>100031</v>
      </c>
      <c r="B104" s="48">
        <v>1</v>
      </c>
      <c r="C104" s="49">
        <v>10003</v>
      </c>
      <c r="D104" s="50" t="str">
        <f>Data[[#This Row],[Text IID]]&amp;" - "&amp;Data[[#This Row],[Facility Name]]</f>
        <v>10003 - Auburn Manor</v>
      </c>
      <c r="E104" s="46">
        <v>10003</v>
      </c>
      <c r="F104" s="51" t="s">
        <v>89</v>
      </c>
      <c r="G104" s="52">
        <v>40451</v>
      </c>
      <c r="H104" s="51" t="s">
        <v>17</v>
      </c>
      <c r="I104" s="47">
        <v>0</v>
      </c>
      <c r="J104" s="47">
        <v>61</v>
      </c>
      <c r="K104" s="47">
        <f>+Data[[#This Row],[BC Bed Change]]+Data[[#This Row],[NH Bed Change]]</f>
        <v>61</v>
      </c>
      <c r="L104" s="47">
        <f t="shared" si="4"/>
        <v>0</v>
      </c>
      <c r="M104" s="47">
        <f t="shared" si="5"/>
        <v>61</v>
      </c>
      <c r="N104" s="47">
        <f>+Data[[#This Row],[BC Active]]+Data[[#This Row],[NH Active]]</f>
        <v>61</v>
      </c>
      <c r="O104" s="47">
        <f t="shared" si="6"/>
        <v>0</v>
      </c>
      <c r="P104" s="47">
        <f t="shared" si="7"/>
        <v>0</v>
      </c>
      <c r="Q104" s="47">
        <f>+Data[[#This Row],[BC Layaway]]+Data[[#This Row],[NH Layaway]]</f>
        <v>0</v>
      </c>
      <c r="R104" s="47">
        <f>+Data[[#This Row],[BC Active]]+Data[[#This Row],[BC Layaway]]</f>
        <v>0</v>
      </c>
      <c r="S104" s="47">
        <f>+Data[[#This Row],[NH Active]]+Data[[#This Row],[NH Layaway]]</f>
        <v>61</v>
      </c>
      <c r="T104" s="47">
        <f>+Data[[#This Row],[BC Total]]+Data[[#This Row],[NH Total]]</f>
        <v>61</v>
      </c>
      <c r="Y104" s="53">
        <v>27022</v>
      </c>
      <c r="Z104" s="41" t="s">
        <v>148</v>
      </c>
    </row>
    <row r="105" spans="1:26" x14ac:dyDescent="0.25">
      <c r="A105" s="47" t="str">
        <f>Data[[#This Row],[Text IID]]&amp;Data[[#This Row],[transaction number]]</f>
        <v>110011</v>
      </c>
      <c r="B105" s="48">
        <v>1</v>
      </c>
      <c r="C105" s="49">
        <v>11001</v>
      </c>
      <c r="D105" s="50" t="str">
        <f>Data[[#This Row],[Text IID]]&amp;" - "&amp;Data[[#This Row],[Facility Name]]</f>
        <v>11001 - Good Sam Society Pine River</v>
      </c>
      <c r="E105" s="46">
        <v>11001</v>
      </c>
      <c r="F105" s="51" t="s">
        <v>90</v>
      </c>
      <c r="G105" s="52">
        <v>40451</v>
      </c>
      <c r="H105" s="51" t="s">
        <v>17</v>
      </c>
      <c r="I105" s="47">
        <v>0</v>
      </c>
      <c r="J105" s="47">
        <v>62</v>
      </c>
      <c r="K105" s="47">
        <f>+Data[[#This Row],[BC Bed Change]]+Data[[#This Row],[NH Bed Change]]</f>
        <v>62</v>
      </c>
      <c r="L105" s="47">
        <f t="shared" si="4"/>
        <v>0</v>
      </c>
      <c r="M105" s="47">
        <f t="shared" si="5"/>
        <v>62</v>
      </c>
      <c r="N105" s="47">
        <f>+Data[[#This Row],[BC Active]]+Data[[#This Row],[NH Active]]</f>
        <v>62</v>
      </c>
      <c r="O105" s="47">
        <f t="shared" si="6"/>
        <v>0</v>
      </c>
      <c r="P105" s="47">
        <f t="shared" si="7"/>
        <v>0</v>
      </c>
      <c r="Q105" s="47">
        <f>+Data[[#This Row],[BC Layaway]]+Data[[#This Row],[NH Layaway]]</f>
        <v>0</v>
      </c>
      <c r="R105" s="47">
        <f>+Data[[#This Row],[BC Active]]+Data[[#This Row],[BC Layaway]]</f>
        <v>0</v>
      </c>
      <c r="S105" s="47">
        <f>+Data[[#This Row],[NH Active]]+Data[[#This Row],[NH Layaway]]</f>
        <v>62</v>
      </c>
      <c r="T105" s="47">
        <f>+Data[[#This Row],[BC Total]]+Data[[#This Row],[NH Total]]</f>
        <v>62</v>
      </c>
      <c r="Y105" s="53">
        <v>27025</v>
      </c>
      <c r="Z105" s="41" t="s">
        <v>149</v>
      </c>
    </row>
    <row r="106" spans="1:26" x14ac:dyDescent="0.25">
      <c r="A106" s="47" t="str">
        <f>Data[[#This Row],[Text IID]]&amp;Data[[#This Row],[transaction number]]</f>
        <v>110012</v>
      </c>
      <c r="B106" s="48">
        <v>2</v>
      </c>
      <c r="C106" s="49">
        <v>11001</v>
      </c>
      <c r="D106" s="50" t="str">
        <f>Data[[#This Row],[Text IID]]&amp;" - "&amp;Data[[#This Row],[Facility Name]]</f>
        <v>11001 - Good Sam Society Pine River</v>
      </c>
      <c r="E106" s="46">
        <v>11001</v>
      </c>
      <c r="F106" s="51" t="s">
        <v>90</v>
      </c>
      <c r="G106" s="52">
        <v>41516</v>
      </c>
      <c r="H106" s="51" t="s">
        <v>23</v>
      </c>
      <c r="I106" s="47">
        <v>0</v>
      </c>
      <c r="J106" s="47">
        <v>5</v>
      </c>
      <c r="K106" s="47">
        <f>+Data[[#This Row],[BC Bed Change]]+Data[[#This Row],[NH Bed Change]]</f>
        <v>5</v>
      </c>
      <c r="L106" s="47">
        <f t="shared" si="4"/>
        <v>0</v>
      </c>
      <c r="M106" s="47">
        <f t="shared" si="5"/>
        <v>-5</v>
      </c>
      <c r="N106" s="47">
        <f>+Data[[#This Row],[BC Active]]+Data[[#This Row],[NH Active]]</f>
        <v>-5</v>
      </c>
      <c r="O106" s="47">
        <f t="shared" si="6"/>
        <v>0</v>
      </c>
      <c r="P106" s="47">
        <f t="shared" si="7"/>
        <v>0</v>
      </c>
      <c r="Q106" s="47">
        <f>+Data[[#This Row],[BC Layaway]]+Data[[#This Row],[NH Layaway]]</f>
        <v>0</v>
      </c>
      <c r="R106" s="47">
        <f>+Data[[#This Row],[BC Active]]+Data[[#This Row],[BC Layaway]]</f>
        <v>0</v>
      </c>
      <c r="S106" s="47">
        <f>+Data[[#This Row],[NH Active]]+Data[[#This Row],[NH Layaway]]</f>
        <v>-5</v>
      </c>
      <c r="T106" s="47">
        <f>+Data[[#This Row],[BC Total]]+Data[[#This Row],[NH Total]]</f>
        <v>-5</v>
      </c>
      <c r="Y106" s="53">
        <v>27026</v>
      </c>
      <c r="Z106" s="41" t="s">
        <v>150</v>
      </c>
    </row>
    <row r="107" spans="1:26" x14ac:dyDescent="0.25">
      <c r="A107" s="47" t="str">
        <f>Data[[#This Row],[Text IID]]&amp;Data[[#This Row],[transaction number]]</f>
        <v>110013</v>
      </c>
      <c r="B107" s="48">
        <v>3</v>
      </c>
      <c r="C107" s="49">
        <v>11001</v>
      </c>
      <c r="D107" s="50" t="str">
        <f>Data[[#This Row],[Text IID]]&amp;" - "&amp;Data[[#This Row],[Facility Name]]</f>
        <v>11001 - Good Sam Society Pine River</v>
      </c>
      <c r="E107" s="46">
        <v>11001</v>
      </c>
      <c r="F107" s="51" t="s">
        <v>90</v>
      </c>
      <c r="G107" s="52">
        <v>41519</v>
      </c>
      <c r="H107" s="51" t="s">
        <v>20</v>
      </c>
      <c r="I107" s="47">
        <v>0</v>
      </c>
      <c r="J107" s="47">
        <v>1</v>
      </c>
      <c r="K107" s="47">
        <f>+Data[[#This Row],[BC Bed Change]]+Data[[#This Row],[NH Bed Change]]</f>
        <v>1</v>
      </c>
      <c r="L107" s="47">
        <f t="shared" si="4"/>
        <v>0</v>
      </c>
      <c r="M107" s="47">
        <f t="shared" si="5"/>
        <v>-1</v>
      </c>
      <c r="N107" s="47">
        <f>+Data[[#This Row],[BC Active]]+Data[[#This Row],[NH Active]]</f>
        <v>-1</v>
      </c>
      <c r="O107" s="47">
        <f t="shared" si="6"/>
        <v>0</v>
      </c>
      <c r="P107" s="47">
        <f t="shared" si="7"/>
        <v>1</v>
      </c>
      <c r="Q107" s="47">
        <f>+Data[[#This Row],[BC Layaway]]+Data[[#This Row],[NH Layaway]]</f>
        <v>1</v>
      </c>
      <c r="R107" s="47">
        <f>+Data[[#This Row],[BC Active]]+Data[[#This Row],[BC Layaway]]</f>
        <v>0</v>
      </c>
      <c r="S107" s="47">
        <f>+Data[[#This Row],[NH Active]]+Data[[#This Row],[NH Layaway]]</f>
        <v>0</v>
      </c>
      <c r="T107" s="47">
        <f>+Data[[#This Row],[BC Total]]+Data[[#This Row],[NH Total]]</f>
        <v>0</v>
      </c>
      <c r="Y107" s="53">
        <v>27027</v>
      </c>
      <c r="Z107" s="41" t="s">
        <v>151</v>
      </c>
    </row>
    <row r="108" spans="1:26" x14ac:dyDescent="0.25">
      <c r="A108" s="47" t="str">
        <f>Data[[#This Row],[Text IID]]&amp;Data[[#This Row],[transaction number]]</f>
        <v>110014</v>
      </c>
      <c r="B108" s="48">
        <v>4</v>
      </c>
      <c r="C108" s="49">
        <v>11001</v>
      </c>
      <c r="D108" s="50" t="str">
        <f>Data[[#This Row],[Text IID]]&amp;" - "&amp;Data[[#This Row],[Facility Name]]</f>
        <v>11001 - Good Sam Society Pine River</v>
      </c>
      <c r="E108" s="46">
        <v>11001</v>
      </c>
      <c r="F108" s="51" t="s">
        <v>90</v>
      </c>
      <c r="G108" s="52">
        <v>42399</v>
      </c>
      <c r="H108" s="51" t="s">
        <v>20</v>
      </c>
      <c r="I108" s="47">
        <v>0</v>
      </c>
      <c r="J108" s="47">
        <v>6</v>
      </c>
      <c r="K108" s="47">
        <f>+Data[[#This Row],[BC Bed Change]]+Data[[#This Row],[NH Bed Change]]</f>
        <v>6</v>
      </c>
      <c r="L108" s="47">
        <f t="shared" si="4"/>
        <v>0</v>
      </c>
      <c r="M108" s="47">
        <f t="shared" si="5"/>
        <v>-6</v>
      </c>
      <c r="N108" s="47">
        <f>+Data[[#This Row],[BC Active]]+Data[[#This Row],[NH Active]]</f>
        <v>-6</v>
      </c>
      <c r="O108" s="47">
        <f t="shared" si="6"/>
        <v>0</v>
      </c>
      <c r="P108" s="47">
        <f t="shared" si="7"/>
        <v>6</v>
      </c>
      <c r="Q108" s="47">
        <f>+Data[[#This Row],[BC Layaway]]+Data[[#This Row],[NH Layaway]]</f>
        <v>6</v>
      </c>
      <c r="R108" s="47">
        <f>+Data[[#This Row],[BC Active]]+Data[[#This Row],[BC Layaway]]</f>
        <v>0</v>
      </c>
      <c r="S108" s="47">
        <f>+Data[[#This Row],[NH Active]]+Data[[#This Row],[NH Layaway]]</f>
        <v>0</v>
      </c>
      <c r="T108" s="47">
        <f>+Data[[#This Row],[BC Total]]+Data[[#This Row],[NH Total]]</f>
        <v>0</v>
      </c>
      <c r="Y108" s="53">
        <v>27033</v>
      </c>
      <c r="Z108" s="41" t="s">
        <v>152</v>
      </c>
    </row>
    <row r="109" spans="1:26" x14ac:dyDescent="0.25">
      <c r="A109" s="47" t="str">
        <f>Data[[#This Row],[Text IID]]&amp;Data[[#This Row],[transaction number]]</f>
        <v>110015</v>
      </c>
      <c r="B109" s="48">
        <v>5</v>
      </c>
      <c r="C109" s="49">
        <v>11001</v>
      </c>
      <c r="D109" s="50" t="str">
        <f>Data[[#This Row],[Text IID]]&amp;" - "&amp;Data[[#This Row],[Facility Name]]</f>
        <v>11001 - Good Sam Society Pine River</v>
      </c>
      <c r="E109" s="46">
        <v>11001</v>
      </c>
      <c r="F109" s="51" t="s">
        <v>90</v>
      </c>
      <c r="G109" s="52">
        <v>43250</v>
      </c>
      <c r="H109" s="51" t="s">
        <v>23</v>
      </c>
      <c r="I109" s="47"/>
      <c r="J109" s="47">
        <v>5</v>
      </c>
      <c r="K109" s="47">
        <f>+Data[[#This Row],[BC Bed Change]]+Data[[#This Row],[NH Bed Change]]</f>
        <v>5</v>
      </c>
      <c r="L109" s="47">
        <f t="shared" si="4"/>
        <v>0</v>
      </c>
      <c r="M109" s="47">
        <f t="shared" si="5"/>
        <v>-5</v>
      </c>
      <c r="N109" s="47">
        <f>+Data[[#This Row],[BC Active]]+Data[[#This Row],[NH Active]]</f>
        <v>-5</v>
      </c>
      <c r="O109" s="47">
        <f t="shared" si="6"/>
        <v>0</v>
      </c>
      <c r="P109" s="47">
        <f t="shared" si="7"/>
        <v>0</v>
      </c>
      <c r="Q109" s="47">
        <f>+Data[[#This Row],[BC Layaway]]+Data[[#This Row],[NH Layaway]]</f>
        <v>0</v>
      </c>
      <c r="R109" s="47">
        <f>+Data[[#This Row],[BC Active]]+Data[[#This Row],[BC Layaway]]</f>
        <v>0</v>
      </c>
      <c r="S109" s="47">
        <f>+Data[[#This Row],[NH Active]]+Data[[#This Row],[NH Layaway]]</f>
        <v>-5</v>
      </c>
      <c r="T109" s="47">
        <f>+Data[[#This Row],[BC Total]]+Data[[#This Row],[NH Total]]</f>
        <v>-5</v>
      </c>
      <c r="Y109" s="53">
        <v>27034</v>
      </c>
      <c r="Z109" s="41" t="s">
        <v>153</v>
      </c>
    </row>
    <row r="110" spans="1:26" x14ac:dyDescent="0.25">
      <c r="A110" s="47" t="str">
        <f>Data[[#This Row],[Text IID]]&amp;Data[[#This Row],[transaction number]]</f>
        <v>110016</v>
      </c>
      <c r="B110" s="48">
        <v>6</v>
      </c>
      <c r="C110" s="49">
        <v>11001</v>
      </c>
      <c r="D110" s="50" t="str">
        <f>Data[[#This Row],[Text IID]]&amp;" - "&amp;Data[[#This Row],[Facility Name]]</f>
        <v>11001 - Good Sam Society Pine River</v>
      </c>
      <c r="E110" s="46">
        <v>11001</v>
      </c>
      <c r="F110" s="51" t="s">
        <v>90</v>
      </c>
      <c r="G110" s="52">
        <v>43464</v>
      </c>
      <c r="H110" s="51" t="s">
        <v>20</v>
      </c>
      <c r="I110" s="47"/>
      <c r="J110" s="47">
        <v>12</v>
      </c>
      <c r="K110" s="47">
        <f>+Data[[#This Row],[BC Bed Change]]+Data[[#This Row],[NH Bed Change]]</f>
        <v>12</v>
      </c>
      <c r="L110" s="47">
        <f t="shared" si="4"/>
        <v>0</v>
      </c>
      <c r="M110" s="47">
        <f t="shared" si="5"/>
        <v>-12</v>
      </c>
      <c r="N110" s="47">
        <f>+Data[[#This Row],[BC Active]]+Data[[#This Row],[NH Active]]</f>
        <v>-12</v>
      </c>
      <c r="O110" s="47">
        <f t="shared" si="6"/>
        <v>0</v>
      </c>
      <c r="P110" s="47">
        <f t="shared" si="7"/>
        <v>12</v>
      </c>
      <c r="Q110" s="47">
        <f>+Data[[#This Row],[BC Layaway]]+Data[[#This Row],[NH Layaway]]</f>
        <v>12</v>
      </c>
      <c r="R110" s="47">
        <f>+Data[[#This Row],[BC Active]]+Data[[#This Row],[BC Layaway]]</f>
        <v>0</v>
      </c>
      <c r="S110" s="47">
        <f>+Data[[#This Row],[NH Active]]+Data[[#This Row],[NH Layaway]]</f>
        <v>0</v>
      </c>
      <c r="T110" s="47">
        <f>+Data[[#This Row],[BC Total]]+Data[[#This Row],[NH Total]]</f>
        <v>0</v>
      </c>
      <c r="Y110" s="53">
        <v>27035</v>
      </c>
      <c r="Z110" s="41" t="s">
        <v>154</v>
      </c>
    </row>
    <row r="111" spans="1:26" x14ac:dyDescent="0.25">
      <c r="A111" s="47" t="str">
        <f>Data[[#This Row],[Text IID]]&amp;Data[[#This Row],[transaction number]]</f>
        <v>110017</v>
      </c>
      <c r="B111" s="48">
        <v>7</v>
      </c>
      <c r="C111" s="49">
        <v>11001</v>
      </c>
      <c r="D111" s="50" t="str">
        <f>Data[[#This Row],[Text IID]]&amp;" - "&amp;Data[[#This Row],[Facility Name]]</f>
        <v>11001 - Good Sam Society Pine River</v>
      </c>
      <c r="E111" s="46">
        <v>11001</v>
      </c>
      <c r="F111" s="51" t="s">
        <v>90</v>
      </c>
      <c r="G111" s="52">
        <v>44196</v>
      </c>
      <c r="H111" s="51" t="s">
        <v>22</v>
      </c>
      <c r="I111" s="47"/>
      <c r="J111" s="47">
        <v>19</v>
      </c>
      <c r="K111" s="47">
        <f>+Data[[#This Row],[BC Bed Change]]+Data[[#This Row],[NH Bed Change]]</f>
        <v>19</v>
      </c>
      <c r="L111" s="47">
        <f t="shared" si="4"/>
        <v>0</v>
      </c>
      <c r="M111" s="47">
        <f t="shared" si="5"/>
        <v>19</v>
      </c>
      <c r="N111" s="47">
        <f>+Data[[#This Row],[BC Active]]+Data[[#This Row],[NH Active]]</f>
        <v>19</v>
      </c>
      <c r="O111" s="47">
        <f t="shared" si="6"/>
        <v>0</v>
      </c>
      <c r="P111" s="47">
        <f t="shared" si="7"/>
        <v>-19</v>
      </c>
      <c r="Q111" s="47">
        <f>+Data[[#This Row],[BC Layaway]]+Data[[#This Row],[NH Layaway]]</f>
        <v>-19</v>
      </c>
      <c r="R111" s="47">
        <f>+Data[[#This Row],[BC Active]]+Data[[#This Row],[BC Layaway]]</f>
        <v>0</v>
      </c>
      <c r="S111" s="47">
        <f>+Data[[#This Row],[NH Active]]+Data[[#This Row],[NH Layaway]]</f>
        <v>0</v>
      </c>
      <c r="T111" s="47">
        <f>+Data[[#This Row],[BC Total]]+Data[[#This Row],[NH Total]]</f>
        <v>0</v>
      </c>
      <c r="Y111" s="53">
        <v>27037</v>
      </c>
      <c r="Z111" s="41" t="s">
        <v>155</v>
      </c>
    </row>
    <row r="112" spans="1:26" x14ac:dyDescent="0.25">
      <c r="A112" s="47" t="str">
        <f>Data[[#This Row],[Text IID]]&amp;Data[[#This Row],[transaction number]]</f>
        <v>110018</v>
      </c>
      <c r="B112" s="48">
        <v>8</v>
      </c>
      <c r="C112" s="49">
        <v>11001</v>
      </c>
      <c r="D112" s="50" t="str">
        <f>Data[[#This Row],[Text IID]]&amp;" - "&amp;Data[[#This Row],[Facility Name]]</f>
        <v>11001 - Good Sam Society Pine River</v>
      </c>
      <c r="E112" s="46">
        <v>11001</v>
      </c>
      <c r="F112" s="51" t="s">
        <v>90</v>
      </c>
      <c r="G112" s="52">
        <v>44196</v>
      </c>
      <c r="H112" s="51" t="s">
        <v>23</v>
      </c>
      <c r="I112" s="47"/>
      <c r="J112" s="47">
        <v>19</v>
      </c>
      <c r="K112" s="47">
        <f>+Data[[#This Row],[BC Bed Change]]+Data[[#This Row],[NH Bed Change]]</f>
        <v>19</v>
      </c>
      <c r="L112" s="47">
        <f t="shared" si="4"/>
        <v>0</v>
      </c>
      <c r="M112" s="47">
        <f t="shared" si="5"/>
        <v>-19</v>
      </c>
      <c r="N112" s="47">
        <f>+Data[[#This Row],[BC Active]]+Data[[#This Row],[NH Active]]</f>
        <v>-19</v>
      </c>
      <c r="O112" s="47">
        <f t="shared" si="6"/>
        <v>0</v>
      </c>
      <c r="P112" s="47">
        <f t="shared" si="7"/>
        <v>0</v>
      </c>
      <c r="Q112" s="47">
        <f>+Data[[#This Row],[BC Layaway]]+Data[[#This Row],[NH Layaway]]</f>
        <v>0</v>
      </c>
      <c r="R112" s="47">
        <f>+Data[[#This Row],[BC Active]]+Data[[#This Row],[BC Layaway]]</f>
        <v>0</v>
      </c>
      <c r="S112" s="47">
        <f>+Data[[#This Row],[NH Active]]+Data[[#This Row],[NH Layaway]]</f>
        <v>-19</v>
      </c>
      <c r="T112" s="47">
        <f>+Data[[#This Row],[BC Total]]+Data[[#This Row],[NH Total]]</f>
        <v>-19</v>
      </c>
      <c r="Y112" s="53">
        <v>27038</v>
      </c>
      <c r="Z112" s="41" t="s">
        <v>156</v>
      </c>
    </row>
    <row r="113" spans="1:26" x14ac:dyDescent="0.25">
      <c r="A113" s="47" t="str">
        <f>Data[[#This Row],[Text IID]]&amp;Data[[#This Row],[transaction number]]</f>
        <v>120011</v>
      </c>
      <c r="B113" s="48">
        <v>1</v>
      </c>
      <c r="C113" s="49">
        <v>12001</v>
      </c>
      <c r="D113" s="50" t="str">
        <f>Data[[#This Row],[Text IID]]&amp;" - "&amp;Data[[#This Row],[Facility Name]]</f>
        <v>12001 - Clara City Care Center</v>
      </c>
      <c r="E113" s="46">
        <v>12001</v>
      </c>
      <c r="F113" s="51" t="s">
        <v>91</v>
      </c>
      <c r="G113" s="52">
        <v>40451</v>
      </c>
      <c r="H113" s="51" t="s">
        <v>17</v>
      </c>
      <c r="I113" s="47">
        <v>0</v>
      </c>
      <c r="J113" s="47">
        <v>71</v>
      </c>
      <c r="K113" s="47">
        <f>+Data[[#This Row],[BC Bed Change]]+Data[[#This Row],[NH Bed Change]]</f>
        <v>71</v>
      </c>
      <c r="L113" s="47">
        <f t="shared" si="4"/>
        <v>0</v>
      </c>
      <c r="M113" s="47">
        <f t="shared" si="5"/>
        <v>71</v>
      </c>
      <c r="N113" s="47">
        <f>+Data[[#This Row],[BC Active]]+Data[[#This Row],[NH Active]]</f>
        <v>71</v>
      </c>
      <c r="O113" s="47">
        <f t="shared" si="6"/>
        <v>0</v>
      </c>
      <c r="P113" s="47">
        <f t="shared" si="7"/>
        <v>0</v>
      </c>
      <c r="Q113" s="47">
        <f>+Data[[#This Row],[BC Layaway]]+Data[[#This Row],[NH Layaway]]</f>
        <v>0</v>
      </c>
      <c r="R113" s="47">
        <f>+Data[[#This Row],[BC Active]]+Data[[#This Row],[BC Layaway]]</f>
        <v>0</v>
      </c>
      <c r="S113" s="47">
        <f>+Data[[#This Row],[NH Active]]+Data[[#This Row],[NH Layaway]]</f>
        <v>71</v>
      </c>
      <c r="T113" s="47">
        <f>+Data[[#This Row],[BC Total]]+Data[[#This Row],[NH Total]]</f>
        <v>71</v>
      </c>
      <c r="Y113" s="53">
        <v>27039</v>
      </c>
      <c r="Z113" s="41" t="s">
        <v>157</v>
      </c>
    </row>
    <row r="114" spans="1:26" x14ac:dyDescent="0.25">
      <c r="A114" s="47" t="str">
        <f>Data[[#This Row],[Text IID]]&amp;Data[[#This Row],[transaction number]]</f>
        <v>120012</v>
      </c>
      <c r="B114" s="48">
        <v>2</v>
      </c>
      <c r="C114" s="49">
        <v>12001</v>
      </c>
      <c r="D114" s="50" t="str">
        <f>Data[[#This Row],[Text IID]]&amp;" - "&amp;Data[[#This Row],[Facility Name]]</f>
        <v>12001 - Clara City Care Center</v>
      </c>
      <c r="E114" s="46">
        <v>12001</v>
      </c>
      <c r="F114" s="51" t="s">
        <v>91</v>
      </c>
      <c r="G114" s="52">
        <v>40907</v>
      </c>
      <c r="H114" s="51" t="s">
        <v>20</v>
      </c>
      <c r="I114" s="47">
        <v>0</v>
      </c>
      <c r="J114" s="47">
        <v>5</v>
      </c>
      <c r="K114" s="47">
        <f>+Data[[#This Row],[BC Bed Change]]+Data[[#This Row],[NH Bed Change]]</f>
        <v>5</v>
      </c>
      <c r="L114" s="47">
        <f t="shared" si="4"/>
        <v>0</v>
      </c>
      <c r="M114" s="47">
        <f t="shared" si="5"/>
        <v>-5</v>
      </c>
      <c r="N114" s="47">
        <f>+Data[[#This Row],[BC Active]]+Data[[#This Row],[NH Active]]</f>
        <v>-5</v>
      </c>
      <c r="O114" s="47">
        <f t="shared" si="6"/>
        <v>0</v>
      </c>
      <c r="P114" s="47">
        <f t="shared" si="7"/>
        <v>5</v>
      </c>
      <c r="Q114" s="47">
        <f>+Data[[#This Row],[BC Layaway]]+Data[[#This Row],[NH Layaway]]</f>
        <v>5</v>
      </c>
      <c r="R114" s="47">
        <f>+Data[[#This Row],[BC Active]]+Data[[#This Row],[BC Layaway]]</f>
        <v>0</v>
      </c>
      <c r="S114" s="47">
        <f>+Data[[#This Row],[NH Active]]+Data[[#This Row],[NH Layaway]]</f>
        <v>0</v>
      </c>
      <c r="T114" s="47">
        <f>+Data[[#This Row],[BC Total]]+Data[[#This Row],[NH Total]]</f>
        <v>0</v>
      </c>
      <c r="Y114" s="53">
        <v>27040</v>
      </c>
      <c r="Z114" s="41" t="s">
        <v>158</v>
      </c>
    </row>
    <row r="115" spans="1:26" x14ac:dyDescent="0.25">
      <c r="A115" s="47" t="str">
        <f>Data[[#This Row],[Text IID]]&amp;Data[[#This Row],[transaction number]]</f>
        <v>120013</v>
      </c>
      <c r="B115" s="48">
        <v>3</v>
      </c>
      <c r="C115" s="49">
        <v>12001</v>
      </c>
      <c r="D115" s="50" t="str">
        <f>Data[[#This Row],[Text IID]]&amp;" - "&amp;Data[[#This Row],[Facility Name]]</f>
        <v>12001 - Clara City Care Center</v>
      </c>
      <c r="E115" s="46">
        <v>12001</v>
      </c>
      <c r="F115" s="51" t="s">
        <v>91</v>
      </c>
      <c r="G115" s="52">
        <v>42186</v>
      </c>
      <c r="H115" s="51" t="s">
        <v>20</v>
      </c>
      <c r="I115" s="47">
        <v>0</v>
      </c>
      <c r="J115" s="47">
        <v>3</v>
      </c>
      <c r="K115" s="47">
        <f>+Data[[#This Row],[BC Bed Change]]+Data[[#This Row],[NH Bed Change]]</f>
        <v>3</v>
      </c>
      <c r="L115" s="47">
        <f t="shared" si="4"/>
        <v>0</v>
      </c>
      <c r="M115" s="47">
        <f t="shared" si="5"/>
        <v>-3</v>
      </c>
      <c r="N115" s="47">
        <f>+Data[[#This Row],[BC Active]]+Data[[#This Row],[NH Active]]</f>
        <v>-3</v>
      </c>
      <c r="O115" s="47">
        <f t="shared" si="6"/>
        <v>0</v>
      </c>
      <c r="P115" s="47">
        <f t="shared" si="7"/>
        <v>3</v>
      </c>
      <c r="Q115" s="47">
        <f>+Data[[#This Row],[BC Layaway]]+Data[[#This Row],[NH Layaway]]</f>
        <v>3</v>
      </c>
      <c r="R115" s="47">
        <f>+Data[[#This Row],[BC Active]]+Data[[#This Row],[BC Layaway]]</f>
        <v>0</v>
      </c>
      <c r="S115" s="47">
        <f>+Data[[#This Row],[NH Active]]+Data[[#This Row],[NH Layaway]]</f>
        <v>0</v>
      </c>
      <c r="T115" s="47">
        <f>+Data[[#This Row],[BC Total]]+Data[[#This Row],[NH Total]]</f>
        <v>0</v>
      </c>
      <c r="Y115" s="53">
        <v>27041</v>
      </c>
      <c r="Z115" s="41" t="s">
        <v>159</v>
      </c>
    </row>
    <row r="116" spans="1:26" x14ac:dyDescent="0.25">
      <c r="A116" s="47" t="str">
        <f>Data[[#This Row],[Text IID]]&amp;Data[[#This Row],[transaction number]]</f>
        <v>120014</v>
      </c>
      <c r="B116" s="48">
        <v>4</v>
      </c>
      <c r="C116" s="49">
        <v>12001</v>
      </c>
      <c r="D116" s="50" t="str">
        <f>Data[[#This Row],[Text IID]]&amp;" - "&amp;Data[[#This Row],[Facility Name]]</f>
        <v>12001 - Clara City Care Center</v>
      </c>
      <c r="E116" s="46">
        <v>12001</v>
      </c>
      <c r="F116" s="51" t="s">
        <v>91</v>
      </c>
      <c r="G116" s="52">
        <v>43101</v>
      </c>
      <c r="H116" s="51" t="s">
        <v>20</v>
      </c>
      <c r="I116" s="47"/>
      <c r="J116" s="47">
        <v>3</v>
      </c>
      <c r="K116" s="47">
        <f>+Data[[#This Row],[BC Bed Change]]+Data[[#This Row],[NH Bed Change]]</f>
        <v>3</v>
      </c>
      <c r="L116" s="47">
        <f t="shared" si="4"/>
        <v>0</v>
      </c>
      <c r="M116" s="47">
        <f t="shared" si="5"/>
        <v>-3</v>
      </c>
      <c r="N116" s="47">
        <f>+Data[[#This Row],[BC Active]]+Data[[#This Row],[NH Active]]</f>
        <v>-3</v>
      </c>
      <c r="O116" s="47">
        <f t="shared" si="6"/>
        <v>0</v>
      </c>
      <c r="P116" s="47">
        <f t="shared" si="7"/>
        <v>3</v>
      </c>
      <c r="Q116" s="47">
        <f>+Data[[#This Row],[BC Layaway]]+Data[[#This Row],[NH Layaway]]</f>
        <v>3</v>
      </c>
      <c r="R116" s="47">
        <f>+Data[[#This Row],[BC Active]]+Data[[#This Row],[BC Layaway]]</f>
        <v>0</v>
      </c>
      <c r="S116" s="47">
        <f>+Data[[#This Row],[NH Active]]+Data[[#This Row],[NH Layaway]]</f>
        <v>0</v>
      </c>
      <c r="T116" s="47">
        <f>+Data[[#This Row],[BC Total]]+Data[[#This Row],[NH Total]]</f>
        <v>0</v>
      </c>
      <c r="Y116" s="53">
        <v>27042</v>
      </c>
      <c r="Z116" s="41" t="s">
        <v>160</v>
      </c>
    </row>
    <row r="117" spans="1:26" x14ac:dyDescent="0.25">
      <c r="A117" s="47" t="str">
        <f>Data[[#This Row],[Text IID]]&amp;Data[[#This Row],[transaction number]]</f>
        <v>120015</v>
      </c>
      <c r="B117" s="48">
        <v>5</v>
      </c>
      <c r="C117" s="49">
        <v>12001</v>
      </c>
      <c r="D117" s="50" t="str">
        <f>Data[[#This Row],[Text IID]]&amp;" - "&amp;Data[[#This Row],[Facility Name]]</f>
        <v>12001 - Clara City Care Center</v>
      </c>
      <c r="E117" s="46">
        <v>12001</v>
      </c>
      <c r="F117" s="51" t="s">
        <v>91</v>
      </c>
      <c r="G117" s="52">
        <v>43466</v>
      </c>
      <c r="H117" s="51" t="s">
        <v>20</v>
      </c>
      <c r="I117" s="47"/>
      <c r="J117" s="47">
        <v>5</v>
      </c>
      <c r="K117" s="47">
        <f>+Data[[#This Row],[BC Bed Change]]+Data[[#This Row],[NH Bed Change]]</f>
        <v>5</v>
      </c>
      <c r="L117" s="47">
        <f t="shared" si="4"/>
        <v>0</v>
      </c>
      <c r="M117" s="47">
        <f t="shared" si="5"/>
        <v>-5</v>
      </c>
      <c r="N117" s="47">
        <f>+Data[[#This Row],[BC Active]]+Data[[#This Row],[NH Active]]</f>
        <v>-5</v>
      </c>
      <c r="O117" s="47">
        <f t="shared" si="6"/>
        <v>0</v>
      </c>
      <c r="P117" s="47">
        <f t="shared" si="7"/>
        <v>5</v>
      </c>
      <c r="Q117" s="47">
        <f>+Data[[#This Row],[BC Layaway]]+Data[[#This Row],[NH Layaway]]</f>
        <v>5</v>
      </c>
      <c r="R117" s="47">
        <f>+Data[[#This Row],[BC Active]]+Data[[#This Row],[BC Layaway]]</f>
        <v>0</v>
      </c>
      <c r="S117" s="47">
        <f>+Data[[#This Row],[NH Active]]+Data[[#This Row],[NH Layaway]]</f>
        <v>0</v>
      </c>
      <c r="T117" s="47">
        <f>+Data[[#This Row],[BC Total]]+Data[[#This Row],[NH Total]]</f>
        <v>0</v>
      </c>
      <c r="Y117" s="53">
        <v>27044</v>
      </c>
      <c r="Z117" s="41" t="s">
        <v>161</v>
      </c>
    </row>
    <row r="118" spans="1:26" x14ac:dyDescent="0.25">
      <c r="A118" s="47" t="str">
        <f>Data[[#This Row],[Text IID]]&amp;Data[[#This Row],[transaction number]]</f>
        <v>120016</v>
      </c>
      <c r="B118" s="48">
        <v>6</v>
      </c>
      <c r="C118" s="49">
        <v>12001</v>
      </c>
      <c r="D118" s="50" t="str">
        <f>Data[[#This Row],[Text IID]]&amp;" - "&amp;Data[[#This Row],[Facility Name]]</f>
        <v>12001 - Clara City Care Center</v>
      </c>
      <c r="E118" s="46">
        <v>12001</v>
      </c>
      <c r="F118" s="51" t="s">
        <v>91</v>
      </c>
      <c r="G118" s="52">
        <v>43770</v>
      </c>
      <c r="H118" s="51" t="s">
        <v>20</v>
      </c>
      <c r="I118" s="47"/>
      <c r="J118" s="47">
        <v>7</v>
      </c>
      <c r="K118" s="47">
        <f>+Data[[#This Row],[BC Bed Change]]+Data[[#This Row],[NH Bed Change]]</f>
        <v>7</v>
      </c>
      <c r="L118" s="47">
        <f t="shared" si="4"/>
        <v>0</v>
      </c>
      <c r="M118" s="47">
        <f t="shared" si="5"/>
        <v>-7</v>
      </c>
      <c r="N118" s="47">
        <f>+Data[[#This Row],[BC Active]]+Data[[#This Row],[NH Active]]</f>
        <v>-7</v>
      </c>
      <c r="O118" s="47">
        <f t="shared" si="6"/>
        <v>0</v>
      </c>
      <c r="P118" s="47">
        <f t="shared" si="7"/>
        <v>7</v>
      </c>
      <c r="Q118" s="47">
        <f>+Data[[#This Row],[BC Layaway]]+Data[[#This Row],[NH Layaway]]</f>
        <v>7</v>
      </c>
      <c r="R118" s="47">
        <f>+Data[[#This Row],[BC Active]]+Data[[#This Row],[BC Layaway]]</f>
        <v>0</v>
      </c>
      <c r="S118" s="47">
        <f>+Data[[#This Row],[NH Active]]+Data[[#This Row],[NH Layaway]]</f>
        <v>0</v>
      </c>
      <c r="T118" s="47">
        <f>+Data[[#This Row],[BC Total]]+Data[[#This Row],[NH Total]]</f>
        <v>0</v>
      </c>
      <c r="Y118" s="53">
        <v>27046</v>
      </c>
      <c r="Z118" s="41" t="s">
        <v>162</v>
      </c>
    </row>
    <row r="119" spans="1:26" x14ac:dyDescent="0.25">
      <c r="A119" s="47" t="str">
        <f>Data[[#This Row],[Text IID]]&amp;Data[[#This Row],[transaction number]]</f>
        <v>120021</v>
      </c>
      <c r="B119" s="48">
        <v>1</v>
      </c>
      <c r="C119" s="49">
        <v>12002</v>
      </c>
      <c r="D119" s="50" t="str">
        <f>Data[[#This Row],[Text IID]]&amp;" - "&amp;Data[[#This Row],[Facility Name]]</f>
        <v>12002 - Luther Haven</v>
      </c>
      <c r="E119" s="46">
        <v>12002</v>
      </c>
      <c r="F119" s="51" t="s">
        <v>92</v>
      </c>
      <c r="G119" s="52">
        <v>40451</v>
      </c>
      <c r="H119" s="51" t="s">
        <v>17</v>
      </c>
      <c r="I119" s="47">
        <v>0</v>
      </c>
      <c r="J119" s="47">
        <v>92</v>
      </c>
      <c r="K119" s="47">
        <f>+Data[[#This Row],[BC Bed Change]]+Data[[#This Row],[NH Bed Change]]</f>
        <v>92</v>
      </c>
      <c r="L119" s="47">
        <f t="shared" si="4"/>
        <v>0</v>
      </c>
      <c r="M119" s="47">
        <f t="shared" si="5"/>
        <v>92</v>
      </c>
      <c r="N119" s="47">
        <f>+Data[[#This Row],[BC Active]]+Data[[#This Row],[NH Active]]</f>
        <v>92</v>
      </c>
      <c r="O119" s="47">
        <f t="shared" si="6"/>
        <v>0</v>
      </c>
      <c r="P119" s="47">
        <f t="shared" si="7"/>
        <v>0</v>
      </c>
      <c r="Q119" s="47">
        <f>+Data[[#This Row],[BC Layaway]]+Data[[#This Row],[NH Layaway]]</f>
        <v>0</v>
      </c>
      <c r="R119" s="47">
        <f>+Data[[#This Row],[BC Active]]+Data[[#This Row],[BC Layaway]]</f>
        <v>0</v>
      </c>
      <c r="S119" s="47">
        <f>+Data[[#This Row],[NH Active]]+Data[[#This Row],[NH Layaway]]</f>
        <v>92</v>
      </c>
      <c r="T119" s="47">
        <f>+Data[[#This Row],[BC Total]]+Data[[#This Row],[NH Total]]</f>
        <v>92</v>
      </c>
      <c r="Y119" s="53">
        <v>27049</v>
      </c>
      <c r="Z119" s="41" t="s">
        <v>163</v>
      </c>
    </row>
    <row r="120" spans="1:26" x14ac:dyDescent="0.25">
      <c r="A120" s="47" t="str">
        <f>Data[[#This Row],[Text IID]]&amp;Data[[#This Row],[transaction number]]</f>
        <v>120022</v>
      </c>
      <c r="B120" s="48">
        <v>2</v>
      </c>
      <c r="C120" s="49">
        <v>12002</v>
      </c>
      <c r="D120" s="50" t="str">
        <f>Data[[#This Row],[Text IID]]&amp;" - "&amp;Data[[#This Row],[Facility Name]]</f>
        <v>12002 - Luther Haven</v>
      </c>
      <c r="E120" s="46">
        <v>12002</v>
      </c>
      <c r="F120" s="51" t="s">
        <v>92</v>
      </c>
      <c r="G120" s="52">
        <v>41124</v>
      </c>
      <c r="H120" s="51" t="s">
        <v>20</v>
      </c>
      <c r="I120" s="47">
        <v>0</v>
      </c>
      <c r="J120" s="47">
        <v>3</v>
      </c>
      <c r="K120" s="47">
        <f>+Data[[#This Row],[BC Bed Change]]+Data[[#This Row],[NH Bed Change]]</f>
        <v>3</v>
      </c>
      <c r="L120" s="47">
        <f t="shared" si="4"/>
        <v>0</v>
      </c>
      <c r="M120" s="47">
        <f t="shared" si="5"/>
        <v>-3</v>
      </c>
      <c r="N120" s="47">
        <f>+Data[[#This Row],[BC Active]]+Data[[#This Row],[NH Active]]</f>
        <v>-3</v>
      </c>
      <c r="O120" s="47">
        <f t="shared" si="6"/>
        <v>0</v>
      </c>
      <c r="P120" s="47">
        <f t="shared" si="7"/>
        <v>3</v>
      </c>
      <c r="Q120" s="47">
        <f>+Data[[#This Row],[BC Layaway]]+Data[[#This Row],[NH Layaway]]</f>
        <v>3</v>
      </c>
      <c r="R120" s="47">
        <f>+Data[[#This Row],[BC Active]]+Data[[#This Row],[BC Layaway]]</f>
        <v>0</v>
      </c>
      <c r="S120" s="47">
        <f>+Data[[#This Row],[NH Active]]+Data[[#This Row],[NH Layaway]]</f>
        <v>0</v>
      </c>
      <c r="T120" s="47">
        <f>+Data[[#This Row],[BC Total]]+Data[[#This Row],[NH Total]]</f>
        <v>0</v>
      </c>
      <c r="Y120" s="53">
        <v>27050</v>
      </c>
      <c r="Z120" s="41" t="s">
        <v>164</v>
      </c>
    </row>
    <row r="121" spans="1:26" x14ac:dyDescent="0.25">
      <c r="A121" s="47" t="str">
        <f>Data[[#This Row],[Text IID]]&amp;Data[[#This Row],[transaction number]]</f>
        <v>120023</v>
      </c>
      <c r="B121" s="48">
        <v>3</v>
      </c>
      <c r="C121" s="49">
        <v>12002</v>
      </c>
      <c r="D121" s="50" t="str">
        <f>Data[[#This Row],[Text IID]]&amp;" - "&amp;Data[[#This Row],[Facility Name]]</f>
        <v>12002 - Luther Haven</v>
      </c>
      <c r="E121" s="46">
        <v>12002</v>
      </c>
      <c r="F121" s="51" t="s">
        <v>92</v>
      </c>
      <c r="G121" s="52">
        <v>41523</v>
      </c>
      <c r="H121" s="51" t="s">
        <v>22</v>
      </c>
      <c r="I121" s="47">
        <v>0</v>
      </c>
      <c r="J121" s="47">
        <v>1</v>
      </c>
      <c r="K121" s="47">
        <f>+Data[[#This Row],[BC Bed Change]]+Data[[#This Row],[NH Bed Change]]</f>
        <v>1</v>
      </c>
      <c r="L121" s="47">
        <f t="shared" si="4"/>
        <v>0</v>
      </c>
      <c r="M121" s="47">
        <f t="shared" si="5"/>
        <v>1</v>
      </c>
      <c r="N121" s="47">
        <f>+Data[[#This Row],[BC Active]]+Data[[#This Row],[NH Active]]</f>
        <v>1</v>
      </c>
      <c r="O121" s="47">
        <f t="shared" si="6"/>
        <v>0</v>
      </c>
      <c r="P121" s="47">
        <f t="shared" si="7"/>
        <v>-1</v>
      </c>
      <c r="Q121" s="47">
        <f>+Data[[#This Row],[BC Layaway]]+Data[[#This Row],[NH Layaway]]</f>
        <v>-1</v>
      </c>
      <c r="R121" s="47">
        <f>+Data[[#This Row],[BC Active]]+Data[[#This Row],[BC Layaway]]</f>
        <v>0</v>
      </c>
      <c r="S121" s="47">
        <f>+Data[[#This Row],[NH Active]]+Data[[#This Row],[NH Layaway]]</f>
        <v>0</v>
      </c>
      <c r="T121" s="47">
        <f>+Data[[#This Row],[BC Total]]+Data[[#This Row],[NH Total]]</f>
        <v>0</v>
      </c>
      <c r="Y121" s="53">
        <v>27052</v>
      </c>
      <c r="Z121" s="41" t="s">
        <v>165</v>
      </c>
    </row>
    <row r="122" spans="1:26" x14ac:dyDescent="0.25">
      <c r="A122" s="47" t="str">
        <f>Data[[#This Row],[Text IID]]&amp;Data[[#This Row],[transaction number]]</f>
        <v>130011</v>
      </c>
      <c r="B122" s="48">
        <v>1</v>
      </c>
      <c r="C122" s="49">
        <v>13001</v>
      </c>
      <c r="D122" s="50" t="str">
        <f>Data[[#This Row],[Text IID]]&amp;" - "&amp;Data[[#This Row],[Facility Name]]</f>
        <v>13001 - THE ESTATES AT RUSH CITY LLC</v>
      </c>
      <c r="E122" s="46">
        <v>13001</v>
      </c>
      <c r="F122" s="51" t="s">
        <v>93</v>
      </c>
      <c r="G122" s="52">
        <v>40451</v>
      </c>
      <c r="H122" s="51" t="s">
        <v>17</v>
      </c>
      <c r="I122" s="47">
        <v>0</v>
      </c>
      <c r="J122" s="47">
        <v>49</v>
      </c>
      <c r="K122" s="47">
        <f>+Data[[#This Row],[BC Bed Change]]+Data[[#This Row],[NH Bed Change]]</f>
        <v>49</v>
      </c>
      <c r="L122" s="47">
        <f t="shared" si="4"/>
        <v>0</v>
      </c>
      <c r="M122" s="47">
        <f t="shared" si="5"/>
        <v>49</v>
      </c>
      <c r="N122" s="47">
        <f>+Data[[#This Row],[BC Active]]+Data[[#This Row],[NH Active]]</f>
        <v>49</v>
      </c>
      <c r="O122" s="47">
        <f t="shared" si="6"/>
        <v>0</v>
      </c>
      <c r="P122" s="47">
        <f t="shared" si="7"/>
        <v>0</v>
      </c>
      <c r="Q122" s="47">
        <f>+Data[[#This Row],[BC Layaway]]+Data[[#This Row],[NH Layaway]]</f>
        <v>0</v>
      </c>
      <c r="R122" s="47">
        <f>+Data[[#This Row],[BC Active]]+Data[[#This Row],[BC Layaway]]</f>
        <v>0</v>
      </c>
      <c r="S122" s="47">
        <f>+Data[[#This Row],[NH Active]]+Data[[#This Row],[NH Layaway]]</f>
        <v>49</v>
      </c>
      <c r="T122" s="47">
        <f>+Data[[#This Row],[BC Total]]+Data[[#This Row],[NH Total]]</f>
        <v>49</v>
      </c>
      <c r="Y122" s="53">
        <v>27054</v>
      </c>
      <c r="Z122" s="41" t="s">
        <v>166</v>
      </c>
    </row>
    <row r="123" spans="1:26" x14ac:dyDescent="0.25">
      <c r="A123" s="47" t="str">
        <f>Data[[#This Row],[Text IID]]&amp;Data[[#This Row],[transaction number]]</f>
        <v>130012</v>
      </c>
      <c r="B123" s="48">
        <v>2</v>
      </c>
      <c r="C123" s="49">
        <v>13001</v>
      </c>
      <c r="D123" s="50" t="str">
        <f>Data[[#This Row],[Text IID]]&amp;" - "&amp;Data[[#This Row],[Facility Name]]</f>
        <v>13001 - THE ESTATES AT RUSH CITY LLC</v>
      </c>
      <c r="E123" s="46">
        <v>13001</v>
      </c>
      <c r="F123" s="51" t="s">
        <v>93</v>
      </c>
      <c r="G123" s="52">
        <v>43862</v>
      </c>
      <c r="H123" s="51" t="s">
        <v>20</v>
      </c>
      <c r="I123" s="47"/>
      <c r="J123" s="47">
        <v>4</v>
      </c>
      <c r="K123" s="47">
        <f>+Data[[#This Row],[BC Bed Change]]+Data[[#This Row],[NH Bed Change]]</f>
        <v>4</v>
      </c>
      <c r="L123" s="47">
        <f t="shared" si="4"/>
        <v>0</v>
      </c>
      <c r="M123" s="47">
        <f t="shared" si="5"/>
        <v>-4</v>
      </c>
      <c r="N123" s="47">
        <f>+Data[[#This Row],[BC Active]]+Data[[#This Row],[NH Active]]</f>
        <v>-4</v>
      </c>
      <c r="O123" s="47">
        <f t="shared" si="6"/>
        <v>0</v>
      </c>
      <c r="P123" s="47">
        <f t="shared" si="7"/>
        <v>4</v>
      </c>
      <c r="Q123" s="47">
        <f>+Data[[#This Row],[BC Layaway]]+Data[[#This Row],[NH Layaway]]</f>
        <v>4</v>
      </c>
      <c r="R123" s="47">
        <f>+Data[[#This Row],[BC Active]]+Data[[#This Row],[BC Layaway]]</f>
        <v>0</v>
      </c>
      <c r="S123" s="47">
        <f>+Data[[#This Row],[NH Active]]+Data[[#This Row],[NH Layaway]]</f>
        <v>0</v>
      </c>
      <c r="T123" s="47">
        <f>+Data[[#This Row],[BC Total]]+Data[[#This Row],[NH Total]]</f>
        <v>0</v>
      </c>
      <c r="Y123" s="53">
        <v>27055</v>
      </c>
      <c r="Z123" s="41" t="s">
        <v>167</v>
      </c>
    </row>
    <row r="124" spans="1:26" x14ac:dyDescent="0.25">
      <c r="A124" s="47" t="str">
        <f>Data[[#This Row],[Text IID]]&amp;Data[[#This Row],[transaction number]]</f>
        <v>130031</v>
      </c>
      <c r="B124" s="48">
        <v>1</v>
      </c>
      <c r="C124" s="49">
        <v>13003</v>
      </c>
      <c r="D124" s="50" t="str">
        <f>Data[[#This Row],[Text IID]]&amp;" - "&amp;Data[[#This Row],[Facility Name]]</f>
        <v>13003 - Parmly on the Lake LLC</v>
      </c>
      <c r="E124" s="46">
        <v>13003</v>
      </c>
      <c r="F124" s="51" t="s">
        <v>94</v>
      </c>
      <c r="G124" s="52">
        <v>40451</v>
      </c>
      <c r="H124" s="51" t="s">
        <v>17</v>
      </c>
      <c r="I124" s="47">
        <v>0</v>
      </c>
      <c r="J124" s="47">
        <v>101</v>
      </c>
      <c r="K124" s="47">
        <f>+Data[[#This Row],[BC Bed Change]]+Data[[#This Row],[NH Bed Change]]</f>
        <v>101</v>
      </c>
      <c r="L124" s="47">
        <f t="shared" si="4"/>
        <v>0</v>
      </c>
      <c r="M124" s="47">
        <f t="shared" si="5"/>
        <v>101</v>
      </c>
      <c r="N124" s="47">
        <f>+Data[[#This Row],[BC Active]]+Data[[#This Row],[NH Active]]</f>
        <v>101</v>
      </c>
      <c r="O124" s="47">
        <f t="shared" si="6"/>
        <v>0</v>
      </c>
      <c r="P124" s="47">
        <f t="shared" si="7"/>
        <v>0</v>
      </c>
      <c r="Q124" s="47">
        <f>+Data[[#This Row],[BC Layaway]]+Data[[#This Row],[NH Layaway]]</f>
        <v>0</v>
      </c>
      <c r="R124" s="47">
        <f>+Data[[#This Row],[BC Active]]+Data[[#This Row],[BC Layaway]]</f>
        <v>0</v>
      </c>
      <c r="S124" s="47">
        <f>+Data[[#This Row],[NH Active]]+Data[[#This Row],[NH Layaway]]</f>
        <v>101</v>
      </c>
      <c r="T124" s="47">
        <f>+Data[[#This Row],[BC Total]]+Data[[#This Row],[NH Total]]</f>
        <v>101</v>
      </c>
      <c r="Y124" s="53">
        <v>27056</v>
      </c>
      <c r="Z124" s="41" t="s">
        <v>168</v>
      </c>
    </row>
    <row r="125" spans="1:26" x14ac:dyDescent="0.25">
      <c r="A125" s="47" t="str">
        <f>Data[[#This Row],[Text IID]]&amp;Data[[#This Row],[transaction number]]</f>
        <v>130032</v>
      </c>
      <c r="B125" s="48">
        <v>2</v>
      </c>
      <c r="C125" s="49">
        <v>13003</v>
      </c>
      <c r="D125" s="50" t="str">
        <f>Data[[#This Row],[Text IID]]&amp;" - "&amp;Data[[#This Row],[Facility Name]]</f>
        <v>13003 - Parmly on the Lake LLC</v>
      </c>
      <c r="E125" s="46">
        <v>13003</v>
      </c>
      <c r="F125" s="51" t="s">
        <v>94</v>
      </c>
      <c r="G125" s="52">
        <v>43403</v>
      </c>
      <c r="H125" s="51" t="s">
        <v>20</v>
      </c>
      <c r="I125" s="47"/>
      <c r="J125" s="47">
        <v>10</v>
      </c>
      <c r="K125" s="47">
        <f>+Data[[#This Row],[BC Bed Change]]+Data[[#This Row],[NH Bed Change]]</f>
        <v>10</v>
      </c>
      <c r="L125" s="47">
        <f t="shared" si="4"/>
        <v>0</v>
      </c>
      <c r="M125" s="47">
        <f t="shared" si="5"/>
        <v>-10</v>
      </c>
      <c r="N125" s="47">
        <f>+Data[[#This Row],[BC Active]]+Data[[#This Row],[NH Active]]</f>
        <v>-10</v>
      </c>
      <c r="O125" s="47">
        <f t="shared" si="6"/>
        <v>0</v>
      </c>
      <c r="P125" s="47">
        <f t="shared" si="7"/>
        <v>10</v>
      </c>
      <c r="Q125" s="47">
        <f>+Data[[#This Row],[BC Layaway]]+Data[[#This Row],[NH Layaway]]</f>
        <v>10</v>
      </c>
      <c r="R125" s="47">
        <f>+Data[[#This Row],[BC Active]]+Data[[#This Row],[BC Layaway]]</f>
        <v>0</v>
      </c>
      <c r="S125" s="47">
        <f>+Data[[#This Row],[NH Active]]+Data[[#This Row],[NH Layaway]]</f>
        <v>0</v>
      </c>
      <c r="T125" s="47">
        <f>+Data[[#This Row],[BC Total]]+Data[[#This Row],[NH Total]]</f>
        <v>0</v>
      </c>
      <c r="Y125" s="53">
        <v>27057</v>
      </c>
      <c r="Z125" s="41" t="s">
        <v>169</v>
      </c>
    </row>
    <row r="126" spans="1:26" x14ac:dyDescent="0.25">
      <c r="A126" s="47" t="str">
        <f>Data[[#This Row],[Text IID]]&amp;Data[[#This Row],[transaction number]]</f>
        <v>130041</v>
      </c>
      <c r="B126" s="48">
        <v>1</v>
      </c>
      <c r="C126" s="49">
        <v>13004</v>
      </c>
      <c r="D126" s="50" t="str">
        <f>Data[[#This Row],[Text IID]]&amp;" - "&amp;Data[[#This Row],[Facility Name]]</f>
        <v>13004 - Ecumen North Branch</v>
      </c>
      <c r="E126" s="46">
        <v>13004</v>
      </c>
      <c r="F126" s="51" t="s">
        <v>95</v>
      </c>
      <c r="G126" s="52">
        <v>40451</v>
      </c>
      <c r="H126" s="51" t="s">
        <v>17</v>
      </c>
      <c r="I126" s="47">
        <v>0</v>
      </c>
      <c r="J126" s="47">
        <v>68</v>
      </c>
      <c r="K126" s="47">
        <f>+Data[[#This Row],[BC Bed Change]]+Data[[#This Row],[NH Bed Change]]</f>
        <v>68</v>
      </c>
      <c r="L126" s="47">
        <f t="shared" si="4"/>
        <v>0</v>
      </c>
      <c r="M126" s="47">
        <f t="shared" si="5"/>
        <v>68</v>
      </c>
      <c r="N126" s="47">
        <f>+Data[[#This Row],[BC Active]]+Data[[#This Row],[NH Active]]</f>
        <v>68</v>
      </c>
      <c r="O126" s="47">
        <f t="shared" si="6"/>
        <v>0</v>
      </c>
      <c r="P126" s="47">
        <f t="shared" si="7"/>
        <v>0</v>
      </c>
      <c r="Q126" s="47">
        <f>+Data[[#This Row],[BC Layaway]]+Data[[#This Row],[NH Layaway]]</f>
        <v>0</v>
      </c>
      <c r="R126" s="47">
        <f>+Data[[#This Row],[BC Active]]+Data[[#This Row],[BC Layaway]]</f>
        <v>0</v>
      </c>
      <c r="S126" s="47">
        <f>+Data[[#This Row],[NH Active]]+Data[[#This Row],[NH Layaway]]</f>
        <v>68</v>
      </c>
      <c r="T126" s="47">
        <f>+Data[[#This Row],[BC Total]]+Data[[#This Row],[NH Total]]</f>
        <v>68</v>
      </c>
      <c r="Y126" s="53">
        <v>27059</v>
      </c>
      <c r="Z126" s="41" t="s">
        <v>170</v>
      </c>
    </row>
    <row r="127" spans="1:26" x14ac:dyDescent="0.25">
      <c r="A127" s="47" t="str">
        <f>Data[[#This Row],[Text IID]]&amp;Data[[#This Row],[transaction number]]</f>
        <v>130042</v>
      </c>
      <c r="B127" s="48">
        <v>2</v>
      </c>
      <c r="C127" s="49">
        <v>13004</v>
      </c>
      <c r="D127" s="50" t="str">
        <f>Data[[#This Row],[Text IID]]&amp;" - "&amp;Data[[#This Row],[Facility Name]]</f>
        <v>13004 - Ecumen North Branch</v>
      </c>
      <c r="E127" s="46">
        <v>13004</v>
      </c>
      <c r="F127" s="51" t="s">
        <v>95</v>
      </c>
      <c r="G127" s="52">
        <v>41708</v>
      </c>
      <c r="H127" s="51" t="s">
        <v>20</v>
      </c>
      <c r="I127" s="47">
        <v>0</v>
      </c>
      <c r="J127" s="47">
        <v>1</v>
      </c>
      <c r="K127" s="47">
        <f>+Data[[#This Row],[BC Bed Change]]+Data[[#This Row],[NH Bed Change]]</f>
        <v>1</v>
      </c>
      <c r="L127" s="47">
        <f t="shared" si="4"/>
        <v>0</v>
      </c>
      <c r="M127" s="47">
        <f t="shared" si="5"/>
        <v>-1</v>
      </c>
      <c r="N127" s="47">
        <f>+Data[[#This Row],[BC Active]]+Data[[#This Row],[NH Active]]</f>
        <v>-1</v>
      </c>
      <c r="O127" s="47">
        <f t="shared" si="6"/>
        <v>0</v>
      </c>
      <c r="P127" s="47">
        <f t="shared" si="7"/>
        <v>1</v>
      </c>
      <c r="Q127" s="47">
        <f>+Data[[#This Row],[BC Layaway]]+Data[[#This Row],[NH Layaway]]</f>
        <v>1</v>
      </c>
      <c r="R127" s="47">
        <f>+Data[[#This Row],[BC Active]]+Data[[#This Row],[BC Layaway]]</f>
        <v>0</v>
      </c>
      <c r="S127" s="47">
        <f>+Data[[#This Row],[NH Active]]+Data[[#This Row],[NH Layaway]]</f>
        <v>0</v>
      </c>
      <c r="T127" s="47">
        <f>+Data[[#This Row],[BC Total]]+Data[[#This Row],[NH Total]]</f>
        <v>0</v>
      </c>
      <c r="Y127" s="53">
        <v>27060</v>
      </c>
      <c r="Z127" s="41" t="s">
        <v>171</v>
      </c>
    </row>
    <row r="128" spans="1:26" x14ac:dyDescent="0.25">
      <c r="A128" s="47" t="str">
        <f>Data[[#This Row],[Text IID]]&amp;Data[[#This Row],[transaction number]]</f>
        <v>130051</v>
      </c>
      <c r="B128" s="48">
        <v>1</v>
      </c>
      <c r="C128" s="49">
        <v>13005</v>
      </c>
      <c r="D128" s="50" t="str">
        <f>Data[[#This Row],[Text IID]]&amp;" - "&amp;Data[[#This Row],[Facility Name]]</f>
        <v>13005 - Meadows on Fairview</v>
      </c>
      <c r="E128" s="46">
        <v>13005</v>
      </c>
      <c r="F128" s="51" t="s">
        <v>96</v>
      </c>
      <c r="G128" s="52">
        <v>41913</v>
      </c>
      <c r="H128" s="51" t="s">
        <v>27</v>
      </c>
      <c r="I128" s="47">
        <v>0</v>
      </c>
      <c r="J128" s="47">
        <v>14</v>
      </c>
      <c r="K128" s="47">
        <f>+Data[[#This Row],[BC Bed Change]]+Data[[#This Row],[NH Bed Change]]</f>
        <v>14</v>
      </c>
      <c r="L128" s="47">
        <f t="shared" si="4"/>
        <v>0</v>
      </c>
      <c r="M128" s="47">
        <f t="shared" si="5"/>
        <v>14</v>
      </c>
      <c r="N128" s="47">
        <f>+Data[[#This Row],[BC Active]]+Data[[#This Row],[NH Active]]</f>
        <v>14</v>
      </c>
      <c r="O128" s="47">
        <f t="shared" si="6"/>
        <v>0</v>
      </c>
      <c r="P128" s="47">
        <f t="shared" si="7"/>
        <v>0</v>
      </c>
      <c r="Q128" s="47">
        <f>+Data[[#This Row],[BC Layaway]]+Data[[#This Row],[NH Layaway]]</f>
        <v>0</v>
      </c>
      <c r="R128" s="47">
        <f>+Data[[#This Row],[BC Active]]+Data[[#This Row],[BC Layaway]]</f>
        <v>0</v>
      </c>
      <c r="S128" s="47">
        <f>+Data[[#This Row],[NH Active]]+Data[[#This Row],[NH Layaway]]</f>
        <v>14</v>
      </c>
      <c r="T128" s="47">
        <f>+Data[[#This Row],[BC Total]]+Data[[#This Row],[NH Total]]</f>
        <v>14</v>
      </c>
      <c r="Y128" s="53">
        <v>27062</v>
      </c>
      <c r="Z128" s="41" t="s">
        <v>172</v>
      </c>
    </row>
    <row r="129" spans="1:26" x14ac:dyDescent="0.25">
      <c r="A129" s="47" t="str">
        <f>Data[[#This Row],[Text IID]]&amp;Data[[#This Row],[transaction number]]</f>
        <v>140011</v>
      </c>
      <c r="B129" s="48">
        <v>1</v>
      </c>
      <c r="C129" s="49">
        <v>14001</v>
      </c>
      <c r="D129" s="50" t="str">
        <f>Data[[#This Row],[Text IID]]&amp;" - "&amp;Data[[#This Row],[Facility Name]]</f>
        <v>14001 - Viking Manor Nursing Home</v>
      </c>
      <c r="E129" s="46">
        <v>14001</v>
      </c>
      <c r="F129" s="51" t="s">
        <v>97</v>
      </c>
      <c r="G129" s="52">
        <v>40451</v>
      </c>
      <c r="H129" s="51" t="s">
        <v>17</v>
      </c>
      <c r="I129" s="47">
        <v>0</v>
      </c>
      <c r="J129" s="47">
        <v>45</v>
      </c>
      <c r="K129" s="47">
        <f>+Data[[#This Row],[BC Bed Change]]+Data[[#This Row],[NH Bed Change]]</f>
        <v>45</v>
      </c>
      <c r="L129" s="47">
        <f t="shared" si="4"/>
        <v>0</v>
      </c>
      <c r="M129" s="47">
        <f t="shared" si="5"/>
        <v>45</v>
      </c>
      <c r="N129" s="47">
        <f>+Data[[#This Row],[BC Active]]+Data[[#This Row],[NH Active]]</f>
        <v>45</v>
      </c>
      <c r="O129" s="47">
        <f t="shared" si="6"/>
        <v>0</v>
      </c>
      <c r="P129" s="47">
        <f t="shared" si="7"/>
        <v>0</v>
      </c>
      <c r="Q129" s="47">
        <f>+Data[[#This Row],[BC Layaway]]+Data[[#This Row],[NH Layaway]]</f>
        <v>0</v>
      </c>
      <c r="R129" s="47">
        <f>+Data[[#This Row],[BC Active]]+Data[[#This Row],[BC Layaway]]</f>
        <v>0</v>
      </c>
      <c r="S129" s="47">
        <f>+Data[[#This Row],[NH Active]]+Data[[#This Row],[NH Layaway]]</f>
        <v>45</v>
      </c>
      <c r="T129" s="47">
        <f>+Data[[#This Row],[BC Total]]+Data[[#This Row],[NH Total]]</f>
        <v>45</v>
      </c>
      <c r="Y129" s="53">
        <v>27063</v>
      </c>
      <c r="Z129" s="41" t="s">
        <v>173</v>
      </c>
    </row>
    <row r="130" spans="1:26" x14ac:dyDescent="0.25">
      <c r="A130" s="47" t="str">
        <f>Data[[#This Row],[Text IID]]&amp;Data[[#This Row],[transaction number]]</f>
        <v>140021</v>
      </c>
      <c r="B130" s="48">
        <v>1</v>
      </c>
      <c r="C130" s="49">
        <v>14002</v>
      </c>
      <c r="D130" s="50" t="str">
        <f>Data[[#This Row],[Text IID]]&amp;" - "&amp;Data[[#This Row],[Facility Name]]</f>
        <v>14002 - Valley Care and Rehab, LLC</v>
      </c>
      <c r="E130" s="46">
        <v>14002</v>
      </c>
      <c r="F130" s="51" t="s">
        <v>98</v>
      </c>
      <c r="G130" s="52">
        <v>40451</v>
      </c>
      <c r="H130" s="51" t="s">
        <v>17</v>
      </c>
      <c r="I130" s="47">
        <v>0</v>
      </c>
      <c r="J130" s="47">
        <v>35</v>
      </c>
      <c r="K130" s="47">
        <f>+Data[[#This Row],[BC Bed Change]]+Data[[#This Row],[NH Bed Change]]</f>
        <v>35</v>
      </c>
      <c r="L130" s="47">
        <f t="shared" ref="L130:L193" si="8">IF(OR($H130=$W$1,$H130=$W$4,$H130=$W$6),I130,IF($H130=$W$2,0,-I130))</f>
        <v>0</v>
      </c>
      <c r="M130" s="47">
        <f t="shared" ref="M130:M193" si="9">IF(OR($H130=$W$1,$H130=$W$4,$H130=$W$6),J130,IF($H130=$W$2,0,-J130))</f>
        <v>35</v>
      </c>
      <c r="N130" s="47">
        <f>+Data[[#This Row],[BC Active]]+Data[[#This Row],[NH Active]]</f>
        <v>35</v>
      </c>
      <c r="O130" s="47">
        <f t="shared" ref="O130:O193" si="10">IF(OR($H130=$W$3,$H130=$W$2),I130,IF($H130=$W$4,-I130,0))</f>
        <v>0</v>
      </c>
      <c r="P130" s="47">
        <f t="shared" ref="P130:P193" si="11">IF(OR($H130=$W$3,$H130=$W$2),J130,IF($H130=$W$4,-J130,0))</f>
        <v>0</v>
      </c>
      <c r="Q130" s="47">
        <f>+Data[[#This Row],[BC Layaway]]+Data[[#This Row],[NH Layaway]]</f>
        <v>0</v>
      </c>
      <c r="R130" s="47">
        <f>+Data[[#This Row],[BC Active]]+Data[[#This Row],[BC Layaway]]</f>
        <v>0</v>
      </c>
      <c r="S130" s="47">
        <f>+Data[[#This Row],[NH Active]]+Data[[#This Row],[NH Layaway]]</f>
        <v>35</v>
      </c>
      <c r="T130" s="47">
        <f>+Data[[#This Row],[BC Total]]+Data[[#This Row],[NH Total]]</f>
        <v>35</v>
      </c>
      <c r="Y130" s="53">
        <v>27066</v>
      </c>
      <c r="Z130" s="41" t="s">
        <v>174</v>
      </c>
    </row>
    <row r="131" spans="1:26" x14ac:dyDescent="0.25">
      <c r="A131" s="47" t="str">
        <f>Data[[#This Row],[Text IID]]&amp;Data[[#This Row],[transaction number]]</f>
        <v>140022</v>
      </c>
      <c r="B131" s="48">
        <v>2</v>
      </c>
      <c r="C131" s="49">
        <v>14002</v>
      </c>
      <c r="D131" s="50" t="str">
        <f>Data[[#This Row],[Text IID]]&amp;" - "&amp;Data[[#This Row],[Facility Name]]</f>
        <v>14002 - Valley Care and Rehab, LLC</v>
      </c>
      <c r="E131" s="46">
        <v>14002</v>
      </c>
      <c r="F131" s="51" t="s">
        <v>98</v>
      </c>
      <c r="G131" s="52">
        <v>40451</v>
      </c>
      <c r="H131" s="51" t="s">
        <v>19</v>
      </c>
      <c r="I131" s="47">
        <v>0</v>
      </c>
      <c r="J131" s="47">
        <v>6</v>
      </c>
      <c r="K131" s="47">
        <f>+Data[[#This Row],[BC Bed Change]]+Data[[#This Row],[NH Bed Change]]</f>
        <v>6</v>
      </c>
      <c r="L131" s="47">
        <f t="shared" si="8"/>
        <v>0</v>
      </c>
      <c r="M131" s="47">
        <f t="shared" si="9"/>
        <v>0</v>
      </c>
      <c r="N131" s="47">
        <f>+Data[[#This Row],[BC Active]]+Data[[#This Row],[NH Active]]</f>
        <v>0</v>
      </c>
      <c r="O131" s="47">
        <f t="shared" si="10"/>
        <v>0</v>
      </c>
      <c r="P131" s="47">
        <f t="shared" si="11"/>
        <v>6</v>
      </c>
      <c r="Q131" s="47">
        <f>+Data[[#This Row],[BC Layaway]]+Data[[#This Row],[NH Layaway]]</f>
        <v>6</v>
      </c>
      <c r="R131" s="47">
        <f>+Data[[#This Row],[BC Active]]+Data[[#This Row],[BC Layaway]]</f>
        <v>0</v>
      </c>
      <c r="S131" s="47">
        <f>+Data[[#This Row],[NH Active]]+Data[[#This Row],[NH Layaway]]</f>
        <v>6</v>
      </c>
      <c r="T131" s="47">
        <f>+Data[[#This Row],[BC Total]]+Data[[#This Row],[NH Total]]</f>
        <v>6</v>
      </c>
      <c r="Y131" s="53">
        <v>27067</v>
      </c>
      <c r="Z131" s="41" t="s">
        <v>175</v>
      </c>
    </row>
    <row r="132" spans="1:26" x14ac:dyDescent="0.25">
      <c r="A132" s="47" t="str">
        <f>Data[[#This Row],[Text IID]]&amp;Data[[#This Row],[transaction number]]</f>
        <v>140023</v>
      </c>
      <c r="B132" s="48">
        <v>3</v>
      </c>
      <c r="C132" s="49">
        <v>14002</v>
      </c>
      <c r="D132" s="50" t="str">
        <f>Data[[#This Row],[Text IID]]&amp;" - "&amp;Data[[#This Row],[Facility Name]]</f>
        <v>14002 - Valley Care and Rehab, LLC</v>
      </c>
      <c r="E132" s="46">
        <v>14002</v>
      </c>
      <c r="F132" s="51" t="s">
        <v>98</v>
      </c>
      <c r="G132" s="52">
        <v>43381</v>
      </c>
      <c r="H132" s="51" t="s">
        <v>22</v>
      </c>
      <c r="I132" s="47"/>
      <c r="J132" s="47">
        <v>4</v>
      </c>
      <c r="K132" s="47">
        <f>+Data[[#This Row],[BC Bed Change]]+Data[[#This Row],[NH Bed Change]]</f>
        <v>4</v>
      </c>
      <c r="L132" s="47">
        <f t="shared" si="8"/>
        <v>0</v>
      </c>
      <c r="M132" s="47">
        <f t="shared" si="9"/>
        <v>4</v>
      </c>
      <c r="N132" s="47">
        <f>+Data[[#This Row],[BC Active]]+Data[[#This Row],[NH Active]]</f>
        <v>4</v>
      </c>
      <c r="O132" s="47">
        <f t="shared" si="10"/>
        <v>0</v>
      </c>
      <c r="P132" s="47">
        <f t="shared" si="11"/>
        <v>-4</v>
      </c>
      <c r="Q132" s="47">
        <f>+Data[[#This Row],[BC Layaway]]+Data[[#This Row],[NH Layaway]]</f>
        <v>-4</v>
      </c>
      <c r="R132" s="47">
        <f>+Data[[#This Row],[BC Active]]+Data[[#This Row],[BC Layaway]]</f>
        <v>0</v>
      </c>
      <c r="S132" s="47">
        <f>+Data[[#This Row],[NH Active]]+Data[[#This Row],[NH Layaway]]</f>
        <v>0</v>
      </c>
      <c r="T132" s="47">
        <f>+Data[[#This Row],[BC Total]]+Data[[#This Row],[NH Total]]</f>
        <v>0</v>
      </c>
      <c r="Y132" s="53">
        <v>27068</v>
      </c>
      <c r="Z132" s="41" t="s">
        <v>176</v>
      </c>
    </row>
    <row r="133" spans="1:26" x14ac:dyDescent="0.25">
      <c r="A133" s="47" t="str">
        <f>Data[[#This Row],[Text IID]]&amp;Data[[#This Row],[transaction number]]</f>
        <v>140024</v>
      </c>
      <c r="B133" s="48">
        <v>4</v>
      </c>
      <c r="C133" s="49">
        <v>14002</v>
      </c>
      <c r="D133" s="50" t="str">
        <f>Data[[#This Row],[Text IID]]&amp;" - "&amp;Data[[#This Row],[Facility Name]]</f>
        <v>14002 - Valley Care and Rehab, LLC</v>
      </c>
      <c r="E133" s="46">
        <v>14002</v>
      </c>
      <c r="F133" s="51" t="s">
        <v>98</v>
      </c>
      <c r="G133" s="52">
        <v>43627</v>
      </c>
      <c r="H133" s="51" t="s">
        <v>20</v>
      </c>
      <c r="I133" s="47"/>
      <c r="J133" s="47">
        <v>4</v>
      </c>
      <c r="K133" s="47">
        <f>+Data[[#This Row],[BC Bed Change]]+Data[[#This Row],[NH Bed Change]]</f>
        <v>4</v>
      </c>
      <c r="L133" s="47">
        <f t="shared" si="8"/>
        <v>0</v>
      </c>
      <c r="M133" s="47">
        <f t="shared" si="9"/>
        <v>-4</v>
      </c>
      <c r="N133" s="47">
        <f>+Data[[#This Row],[BC Active]]+Data[[#This Row],[NH Active]]</f>
        <v>-4</v>
      </c>
      <c r="O133" s="47">
        <f t="shared" si="10"/>
        <v>0</v>
      </c>
      <c r="P133" s="47">
        <f t="shared" si="11"/>
        <v>4</v>
      </c>
      <c r="Q133" s="47">
        <f>+Data[[#This Row],[BC Layaway]]+Data[[#This Row],[NH Layaway]]</f>
        <v>4</v>
      </c>
      <c r="R133" s="47">
        <f>+Data[[#This Row],[BC Active]]+Data[[#This Row],[BC Layaway]]</f>
        <v>0</v>
      </c>
      <c r="S133" s="47">
        <f>+Data[[#This Row],[NH Active]]+Data[[#This Row],[NH Layaway]]</f>
        <v>0</v>
      </c>
      <c r="T133" s="47">
        <f>+Data[[#This Row],[BC Total]]+Data[[#This Row],[NH Total]]</f>
        <v>0</v>
      </c>
      <c r="Y133" s="53">
        <v>27070</v>
      </c>
      <c r="Z133" s="41" t="s">
        <v>395</v>
      </c>
    </row>
    <row r="134" spans="1:26" x14ac:dyDescent="0.25">
      <c r="A134" s="47" t="str">
        <f>Data[[#This Row],[Text IID]]&amp;Data[[#This Row],[transaction number]]</f>
        <v>140025</v>
      </c>
      <c r="B134" s="48">
        <v>5</v>
      </c>
      <c r="C134" s="54" t="s">
        <v>382</v>
      </c>
      <c r="D134" s="50" t="str">
        <f>Data[[#This Row],[Text IID]]&amp;" - "&amp;Data[[#This Row],[Facility Name]]</f>
        <v>14002 - Valley Care and Rehab, LLC</v>
      </c>
      <c r="E134" s="46">
        <v>14002</v>
      </c>
      <c r="F134" s="50" t="s">
        <v>98</v>
      </c>
      <c r="G134" s="52">
        <v>44278</v>
      </c>
      <c r="H134" s="51" t="s">
        <v>22</v>
      </c>
      <c r="I134" s="47"/>
      <c r="J134" s="47">
        <v>2</v>
      </c>
      <c r="K134" s="47">
        <f>+Data[[#This Row],[BC Bed Change]]+Data[[#This Row],[NH Bed Change]]</f>
        <v>2</v>
      </c>
      <c r="L134" s="47">
        <f t="shared" si="8"/>
        <v>0</v>
      </c>
      <c r="M134" s="47">
        <f t="shared" si="9"/>
        <v>2</v>
      </c>
      <c r="N134" s="47">
        <f>+Data[[#This Row],[BC Active]]+Data[[#This Row],[NH Active]]</f>
        <v>2</v>
      </c>
      <c r="O134" s="47">
        <f t="shared" si="10"/>
        <v>0</v>
      </c>
      <c r="P134" s="47">
        <f t="shared" si="11"/>
        <v>-2</v>
      </c>
      <c r="Q134" s="47">
        <f>+Data[[#This Row],[BC Layaway]]+Data[[#This Row],[NH Layaway]]</f>
        <v>-2</v>
      </c>
      <c r="R134" s="47">
        <f>+Data[[#This Row],[BC Active]]+Data[[#This Row],[BC Layaway]]</f>
        <v>0</v>
      </c>
      <c r="S134" s="47">
        <f>+Data[[#This Row],[NH Active]]+Data[[#This Row],[NH Layaway]]</f>
        <v>0</v>
      </c>
      <c r="T134" s="47">
        <f>+Data[[#This Row],[BC Total]]+Data[[#This Row],[NH Total]]</f>
        <v>0</v>
      </c>
      <c r="Y134" s="53">
        <v>27071</v>
      </c>
      <c r="Z134" s="41" t="s">
        <v>177</v>
      </c>
    </row>
    <row r="135" spans="1:26" x14ac:dyDescent="0.25">
      <c r="A135" s="47" t="str">
        <f>Data[[#This Row],[Text IID]]&amp;Data[[#This Row],[transaction number]]</f>
        <v>140026</v>
      </c>
      <c r="B135" s="48">
        <v>6</v>
      </c>
      <c r="C135" s="54" t="s">
        <v>382</v>
      </c>
      <c r="D135" s="50" t="str">
        <f>Data[[#This Row],[Text IID]]&amp;" - "&amp;Data[[#This Row],[Facility Name]]</f>
        <v>14002 - Valley Care and Rehab, LLC</v>
      </c>
      <c r="E135" s="46">
        <v>14002</v>
      </c>
      <c r="F135" s="50" t="s">
        <v>98</v>
      </c>
      <c r="G135" s="52">
        <v>44278</v>
      </c>
      <c r="H135" s="51" t="s">
        <v>23</v>
      </c>
      <c r="I135" s="47"/>
      <c r="J135" s="47">
        <v>2</v>
      </c>
      <c r="K135" s="47">
        <f>+Data[[#This Row],[BC Bed Change]]+Data[[#This Row],[NH Bed Change]]</f>
        <v>2</v>
      </c>
      <c r="L135" s="47">
        <f t="shared" si="8"/>
        <v>0</v>
      </c>
      <c r="M135" s="47">
        <f t="shared" si="9"/>
        <v>-2</v>
      </c>
      <c r="N135" s="47">
        <f>+Data[[#This Row],[BC Active]]+Data[[#This Row],[NH Active]]</f>
        <v>-2</v>
      </c>
      <c r="O135" s="47">
        <f t="shared" si="10"/>
        <v>0</v>
      </c>
      <c r="P135" s="47">
        <f t="shared" si="11"/>
        <v>0</v>
      </c>
      <c r="Q135" s="47">
        <f>+Data[[#This Row],[BC Layaway]]+Data[[#This Row],[NH Layaway]]</f>
        <v>0</v>
      </c>
      <c r="R135" s="47">
        <f>+Data[[#This Row],[BC Active]]+Data[[#This Row],[BC Layaway]]</f>
        <v>0</v>
      </c>
      <c r="S135" s="47">
        <f>+Data[[#This Row],[NH Active]]+Data[[#This Row],[NH Layaway]]</f>
        <v>-2</v>
      </c>
      <c r="T135" s="47">
        <f>+Data[[#This Row],[BC Total]]+Data[[#This Row],[NH Total]]</f>
        <v>-2</v>
      </c>
      <c r="Y135" s="53">
        <v>27072</v>
      </c>
      <c r="Z135" s="41" t="s">
        <v>178</v>
      </c>
    </row>
    <row r="136" spans="1:26" x14ac:dyDescent="0.25">
      <c r="A136" s="47" t="str">
        <f>Data[[#This Row],[Text IID]]&amp;Data[[#This Row],[transaction number]]</f>
        <v>140031</v>
      </c>
      <c r="B136" s="48">
        <v>1</v>
      </c>
      <c r="C136" s="49">
        <v>14003</v>
      </c>
      <c r="D136" s="50" t="str">
        <f>Data[[#This Row],[Text IID]]&amp;" - "&amp;Data[[#This Row],[Facility Name]]</f>
        <v>14003 - Moorhead Restorative Care Center</v>
      </c>
      <c r="E136" s="46">
        <v>14003</v>
      </c>
      <c r="F136" s="51" t="s">
        <v>387</v>
      </c>
      <c r="G136" s="52">
        <v>40451</v>
      </c>
      <c r="H136" s="51" t="s">
        <v>17</v>
      </c>
      <c r="I136" s="47">
        <v>0</v>
      </c>
      <c r="J136" s="47">
        <v>87</v>
      </c>
      <c r="K136" s="47">
        <f>+Data[[#This Row],[BC Bed Change]]+Data[[#This Row],[NH Bed Change]]</f>
        <v>87</v>
      </c>
      <c r="L136" s="47">
        <f t="shared" si="8"/>
        <v>0</v>
      </c>
      <c r="M136" s="47">
        <f t="shared" si="9"/>
        <v>87</v>
      </c>
      <c r="N136" s="47">
        <f>+Data[[#This Row],[BC Active]]+Data[[#This Row],[NH Active]]</f>
        <v>87</v>
      </c>
      <c r="O136" s="47">
        <f t="shared" si="10"/>
        <v>0</v>
      </c>
      <c r="P136" s="47">
        <f t="shared" si="11"/>
        <v>0</v>
      </c>
      <c r="Q136" s="47">
        <f>+Data[[#This Row],[BC Layaway]]+Data[[#This Row],[NH Layaway]]</f>
        <v>0</v>
      </c>
      <c r="R136" s="47">
        <f>+Data[[#This Row],[BC Active]]+Data[[#This Row],[BC Layaway]]</f>
        <v>0</v>
      </c>
      <c r="S136" s="47">
        <f>+Data[[#This Row],[NH Active]]+Data[[#This Row],[NH Layaway]]</f>
        <v>87</v>
      </c>
      <c r="T136" s="47">
        <f>+Data[[#This Row],[BC Total]]+Data[[#This Row],[NH Total]]</f>
        <v>87</v>
      </c>
      <c r="Y136" s="53">
        <v>27074</v>
      </c>
      <c r="Z136" s="41" t="s">
        <v>179</v>
      </c>
    </row>
    <row r="137" spans="1:26" x14ac:dyDescent="0.25">
      <c r="A137" s="47" t="str">
        <f>Data[[#This Row],[Text IID]]&amp;Data[[#This Row],[transaction number]]</f>
        <v>140032</v>
      </c>
      <c r="B137" s="48">
        <v>2</v>
      </c>
      <c r="C137" s="49">
        <v>14003</v>
      </c>
      <c r="D137" s="50" t="str">
        <f>Data[[#This Row],[Text IID]]&amp;" - "&amp;Data[[#This Row],[Facility Name]]</f>
        <v>14003 - Moorhead Restorative Care Center</v>
      </c>
      <c r="E137" s="46">
        <v>14003</v>
      </c>
      <c r="F137" s="51" t="s">
        <v>387</v>
      </c>
      <c r="G137" s="52">
        <v>43140</v>
      </c>
      <c r="H137" s="51" t="s">
        <v>20</v>
      </c>
      <c r="I137" s="47"/>
      <c r="J137" s="47">
        <v>9</v>
      </c>
      <c r="K137" s="47">
        <f>+Data[[#This Row],[BC Bed Change]]+Data[[#This Row],[NH Bed Change]]</f>
        <v>9</v>
      </c>
      <c r="L137" s="47">
        <f t="shared" si="8"/>
        <v>0</v>
      </c>
      <c r="M137" s="47">
        <f t="shared" si="9"/>
        <v>-9</v>
      </c>
      <c r="N137" s="47">
        <f>+Data[[#This Row],[BC Active]]+Data[[#This Row],[NH Active]]</f>
        <v>-9</v>
      </c>
      <c r="O137" s="47">
        <f t="shared" si="10"/>
        <v>0</v>
      </c>
      <c r="P137" s="47">
        <f t="shared" si="11"/>
        <v>9</v>
      </c>
      <c r="Q137" s="47">
        <f>+Data[[#This Row],[BC Layaway]]+Data[[#This Row],[NH Layaway]]</f>
        <v>9</v>
      </c>
      <c r="R137" s="47">
        <f>+Data[[#This Row],[BC Active]]+Data[[#This Row],[BC Layaway]]</f>
        <v>0</v>
      </c>
      <c r="S137" s="47">
        <f>+Data[[#This Row],[NH Active]]+Data[[#This Row],[NH Layaway]]</f>
        <v>0</v>
      </c>
      <c r="T137" s="47">
        <f>+Data[[#This Row],[BC Total]]+Data[[#This Row],[NH Total]]</f>
        <v>0</v>
      </c>
      <c r="Y137" s="53">
        <v>27075</v>
      </c>
      <c r="Z137" s="41" t="s">
        <v>180</v>
      </c>
    </row>
    <row r="138" spans="1:26" x14ac:dyDescent="0.25">
      <c r="A138" s="47" t="str">
        <f>Data[[#This Row],[Text IID]]&amp;Data[[#This Row],[transaction number]]</f>
        <v>140041</v>
      </c>
      <c r="B138" s="48">
        <v>1</v>
      </c>
      <c r="C138" s="49">
        <v>14004</v>
      </c>
      <c r="D138" s="50" t="str">
        <f>Data[[#This Row],[Text IID]]&amp;" - "&amp;Data[[#This Row],[Facility Name]]</f>
        <v>14004 - Eventide Lutheran Home</v>
      </c>
      <c r="E138" s="46">
        <v>14004</v>
      </c>
      <c r="F138" s="51" t="s">
        <v>99</v>
      </c>
      <c r="G138" s="52">
        <v>40451</v>
      </c>
      <c r="H138" s="51" t="s">
        <v>17</v>
      </c>
      <c r="I138" s="47">
        <v>0</v>
      </c>
      <c r="J138" s="47">
        <v>195</v>
      </c>
      <c r="K138" s="47">
        <f>+Data[[#This Row],[BC Bed Change]]+Data[[#This Row],[NH Bed Change]]</f>
        <v>195</v>
      </c>
      <c r="L138" s="47">
        <f t="shared" si="8"/>
        <v>0</v>
      </c>
      <c r="M138" s="47">
        <f t="shared" si="9"/>
        <v>195</v>
      </c>
      <c r="N138" s="47">
        <f>+Data[[#This Row],[BC Active]]+Data[[#This Row],[NH Active]]</f>
        <v>195</v>
      </c>
      <c r="O138" s="47">
        <f t="shared" si="10"/>
        <v>0</v>
      </c>
      <c r="P138" s="47">
        <f t="shared" si="11"/>
        <v>0</v>
      </c>
      <c r="Q138" s="47">
        <f>+Data[[#This Row],[BC Layaway]]+Data[[#This Row],[NH Layaway]]</f>
        <v>0</v>
      </c>
      <c r="R138" s="47">
        <f>+Data[[#This Row],[BC Active]]+Data[[#This Row],[BC Layaway]]</f>
        <v>0</v>
      </c>
      <c r="S138" s="47">
        <f>+Data[[#This Row],[NH Active]]+Data[[#This Row],[NH Layaway]]</f>
        <v>195</v>
      </c>
      <c r="T138" s="47">
        <f>+Data[[#This Row],[BC Total]]+Data[[#This Row],[NH Total]]</f>
        <v>195</v>
      </c>
      <c r="Y138" s="53">
        <v>27076</v>
      </c>
      <c r="Z138" s="41" t="s">
        <v>181</v>
      </c>
    </row>
    <row r="139" spans="1:26" x14ac:dyDescent="0.25">
      <c r="A139" s="47" t="str">
        <f>Data[[#This Row],[Text IID]]&amp;Data[[#This Row],[transaction number]]</f>
        <v>140042</v>
      </c>
      <c r="B139" s="48">
        <v>2</v>
      </c>
      <c r="C139" s="49">
        <v>14004</v>
      </c>
      <c r="D139" s="50" t="str">
        <f>Data[[#This Row],[Text IID]]&amp;" - "&amp;Data[[#This Row],[Facility Name]]</f>
        <v>14004 - Eventide Lutheran Home</v>
      </c>
      <c r="E139" s="46">
        <v>14004</v>
      </c>
      <c r="F139" s="51" t="s">
        <v>99</v>
      </c>
      <c r="G139" s="52">
        <v>44136</v>
      </c>
      <c r="H139" s="51" t="s">
        <v>23</v>
      </c>
      <c r="I139" s="47"/>
      <c r="J139" s="47">
        <v>50</v>
      </c>
      <c r="K139" s="47">
        <f>+Data[[#This Row],[BC Bed Change]]+Data[[#This Row],[NH Bed Change]]</f>
        <v>50</v>
      </c>
      <c r="L139" s="47">
        <f t="shared" si="8"/>
        <v>0</v>
      </c>
      <c r="M139" s="47">
        <f t="shared" si="9"/>
        <v>-50</v>
      </c>
      <c r="N139" s="47">
        <f>+Data[[#This Row],[BC Active]]+Data[[#This Row],[NH Active]]</f>
        <v>-50</v>
      </c>
      <c r="O139" s="47">
        <f t="shared" si="10"/>
        <v>0</v>
      </c>
      <c r="P139" s="47">
        <f t="shared" si="11"/>
        <v>0</v>
      </c>
      <c r="Q139" s="47">
        <f>+Data[[#This Row],[BC Layaway]]+Data[[#This Row],[NH Layaway]]</f>
        <v>0</v>
      </c>
      <c r="R139" s="47">
        <f>+Data[[#This Row],[BC Active]]+Data[[#This Row],[BC Layaway]]</f>
        <v>0</v>
      </c>
      <c r="S139" s="47">
        <f>+Data[[#This Row],[NH Active]]+Data[[#This Row],[NH Layaway]]</f>
        <v>-50</v>
      </c>
      <c r="T139" s="47">
        <f>+Data[[#This Row],[BC Total]]+Data[[#This Row],[NH Total]]</f>
        <v>-50</v>
      </c>
      <c r="Y139" s="53">
        <v>27077</v>
      </c>
      <c r="Z139" s="41" t="s">
        <v>396</v>
      </c>
    </row>
    <row r="140" spans="1:26" x14ac:dyDescent="0.25">
      <c r="A140" s="47" t="str">
        <f>Data[[#This Row],[Text IID]]&amp;Data[[#This Row],[transaction number]]</f>
        <v>150021</v>
      </c>
      <c r="B140" s="48">
        <v>1</v>
      </c>
      <c r="C140" s="49">
        <v>15002</v>
      </c>
      <c r="D140" s="50" t="str">
        <f>Data[[#This Row],[Text IID]]&amp;" - "&amp;Data[[#This Row],[Facility Name]]</f>
        <v>15002 - Cornerstone Nsg &amp; Rehab Center</v>
      </c>
      <c r="E140" s="46">
        <v>15002</v>
      </c>
      <c r="F140" s="51" t="s">
        <v>100</v>
      </c>
      <c r="G140" s="52">
        <v>40451</v>
      </c>
      <c r="H140" s="51" t="s">
        <v>17</v>
      </c>
      <c r="I140" s="47">
        <v>0</v>
      </c>
      <c r="J140" s="47">
        <v>43</v>
      </c>
      <c r="K140" s="47">
        <f>+Data[[#This Row],[BC Bed Change]]+Data[[#This Row],[NH Bed Change]]</f>
        <v>43</v>
      </c>
      <c r="L140" s="47">
        <f t="shared" si="8"/>
        <v>0</v>
      </c>
      <c r="M140" s="47">
        <f t="shared" si="9"/>
        <v>43</v>
      </c>
      <c r="N140" s="47">
        <f>+Data[[#This Row],[BC Active]]+Data[[#This Row],[NH Active]]</f>
        <v>43</v>
      </c>
      <c r="O140" s="47">
        <f t="shared" si="10"/>
        <v>0</v>
      </c>
      <c r="P140" s="47">
        <f t="shared" si="11"/>
        <v>0</v>
      </c>
      <c r="Q140" s="47">
        <f>+Data[[#This Row],[BC Layaway]]+Data[[#This Row],[NH Layaway]]</f>
        <v>0</v>
      </c>
      <c r="R140" s="47">
        <f>+Data[[#This Row],[BC Active]]+Data[[#This Row],[BC Layaway]]</f>
        <v>0</v>
      </c>
      <c r="S140" s="47">
        <f>+Data[[#This Row],[NH Active]]+Data[[#This Row],[NH Layaway]]</f>
        <v>43</v>
      </c>
      <c r="T140" s="47">
        <f>+Data[[#This Row],[BC Total]]+Data[[#This Row],[NH Total]]</f>
        <v>43</v>
      </c>
      <c r="Y140" s="53">
        <v>27090</v>
      </c>
      <c r="Z140" s="41" t="s">
        <v>182</v>
      </c>
    </row>
    <row r="141" spans="1:26" x14ac:dyDescent="0.25">
      <c r="A141" s="47" t="str">
        <f>Data[[#This Row],[Text IID]]&amp;Data[[#This Row],[transaction number]]</f>
        <v>150022</v>
      </c>
      <c r="B141" s="48">
        <v>2</v>
      </c>
      <c r="C141" s="49">
        <v>15002</v>
      </c>
      <c r="D141" s="50" t="str">
        <f>Data[[#This Row],[Text IID]]&amp;" - "&amp;Data[[#This Row],[Facility Name]]</f>
        <v>15002 - Cornerstone Nsg &amp; Rehab Center</v>
      </c>
      <c r="E141" s="46">
        <v>15002</v>
      </c>
      <c r="F141" s="51" t="s">
        <v>100</v>
      </c>
      <c r="G141" s="52">
        <v>40451</v>
      </c>
      <c r="H141" s="51" t="s">
        <v>19</v>
      </c>
      <c r="I141" s="47">
        <v>0</v>
      </c>
      <c r="J141" s="47">
        <v>14</v>
      </c>
      <c r="K141" s="47">
        <f>+Data[[#This Row],[BC Bed Change]]+Data[[#This Row],[NH Bed Change]]</f>
        <v>14</v>
      </c>
      <c r="L141" s="47">
        <f t="shared" si="8"/>
        <v>0</v>
      </c>
      <c r="M141" s="47">
        <f t="shared" si="9"/>
        <v>0</v>
      </c>
      <c r="N141" s="47">
        <f>+Data[[#This Row],[BC Active]]+Data[[#This Row],[NH Active]]</f>
        <v>0</v>
      </c>
      <c r="O141" s="47">
        <f t="shared" si="10"/>
        <v>0</v>
      </c>
      <c r="P141" s="47">
        <f t="shared" si="11"/>
        <v>14</v>
      </c>
      <c r="Q141" s="47">
        <f>+Data[[#This Row],[BC Layaway]]+Data[[#This Row],[NH Layaway]]</f>
        <v>14</v>
      </c>
      <c r="R141" s="47">
        <f>+Data[[#This Row],[BC Active]]+Data[[#This Row],[BC Layaway]]</f>
        <v>0</v>
      </c>
      <c r="S141" s="47">
        <f>+Data[[#This Row],[NH Active]]+Data[[#This Row],[NH Layaway]]</f>
        <v>14</v>
      </c>
      <c r="T141" s="47">
        <f>+Data[[#This Row],[BC Total]]+Data[[#This Row],[NH Total]]</f>
        <v>14</v>
      </c>
      <c r="Y141" s="53">
        <v>27092</v>
      </c>
      <c r="Z141" s="41" t="s">
        <v>397</v>
      </c>
    </row>
    <row r="142" spans="1:26" x14ac:dyDescent="0.25">
      <c r="A142" s="47" t="str">
        <f>Data[[#This Row],[Text IID]]&amp;Data[[#This Row],[transaction number]]</f>
        <v>150023</v>
      </c>
      <c r="B142" s="48">
        <v>3</v>
      </c>
      <c r="C142" s="49">
        <v>15002</v>
      </c>
      <c r="D142" s="50" t="str">
        <f>Data[[#This Row],[Text IID]]&amp;" - "&amp;Data[[#This Row],[Facility Name]]</f>
        <v>15002 - Cornerstone Nsg &amp; Rehab Center</v>
      </c>
      <c r="E142" s="46">
        <v>15002</v>
      </c>
      <c r="F142" s="51" t="s">
        <v>100</v>
      </c>
      <c r="G142" s="52">
        <v>42522</v>
      </c>
      <c r="H142" s="51" t="s">
        <v>22</v>
      </c>
      <c r="I142" s="47">
        <v>0</v>
      </c>
      <c r="J142" s="47">
        <v>6</v>
      </c>
      <c r="K142" s="47">
        <f>+Data[[#This Row],[BC Bed Change]]+Data[[#This Row],[NH Bed Change]]</f>
        <v>6</v>
      </c>
      <c r="L142" s="47">
        <f t="shared" si="8"/>
        <v>0</v>
      </c>
      <c r="M142" s="47">
        <f t="shared" si="9"/>
        <v>6</v>
      </c>
      <c r="N142" s="47">
        <f>+Data[[#This Row],[BC Active]]+Data[[#This Row],[NH Active]]</f>
        <v>6</v>
      </c>
      <c r="O142" s="47">
        <f t="shared" si="10"/>
        <v>0</v>
      </c>
      <c r="P142" s="47">
        <f t="shared" si="11"/>
        <v>-6</v>
      </c>
      <c r="Q142" s="47">
        <f>+Data[[#This Row],[BC Layaway]]+Data[[#This Row],[NH Layaway]]</f>
        <v>-6</v>
      </c>
      <c r="R142" s="47">
        <f>+Data[[#This Row],[BC Active]]+Data[[#This Row],[BC Layaway]]</f>
        <v>0</v>
      </c>
      <c r="S142" s="47">
        <f>+Data[[#This Row],[NH Active]]+Data[[#This Row],[NH Layaway]]</f>
        <v>0</v>
      </c>
      <c r="T142" s="47">
        <f>+Data[[#This Row],[BC Total]]+Data[[#This Row],[NH Total]]</f>
        <v>0</v>
      </c>
      <c r="Y142" s="53">
        <v>27093</v>
      </c>
      <c r="Z142" s="41" t="s">
        <v>398</v>
      </c>
    </row>
    <row r="143" spans="1:26" x14ac:dyDescent="0.25">
      <c r="A143" s="47" t="str">
        <f>Data[[#This Row],[Text IID]]&amp;Data[[#This Row],[transaction number]]</f>
        <v>150024</v>
      </c>
      <c r="B143" s="48">
        <v>4</v>
      </c>
      <c r="C143" s="49">
        <v>15002</v>
      </c>
      <c r="D143" s="50" t="str">
        <f>Data[[#This Row],[Text IID]]&amp;" - "&amp;Data[[#This Row],[Facility Name]]</f>
        <v>15002 - Cornerstone Nsg &amp; Rehab Center</v>
      </c>
      <c r="E143" s="46">
        <v>15002</v>
      </c>
      <c r="F143" s="51" t="s">
        <v>100</v>
      </c>
      <c r="G143" s="52">
        <v>42522</v>
      </c>
      <c r="H143" s="51" t="s">
        <v>23</v>
      </c>
      <c r="I143" s="47">
        <v>0</v>
      </c>
      <c r="J143" s="47">
        <v>6</v>
      </c>
      <c r="K143" s="47">
        <f>+Data[[#This Row],[BC Bed Change]]+Data[[#This Row],[NH Bed Change]]</f>
        <v>6</v>
      </c>
      <c r="L143" s="47">
        <f t="shared" si="8"/>
        <v>0</v>
      </c>
      <c r="M143" s="47">
        <f t="shared" si="9"/>
        <v>-6</v>
      </c>
      <c r="N143" s="47">
        <f>+Data[[#This Row],[BC Active]]+Data[[#This Row],[NH Active]]</f>
        <v>-6</v>
      </c>
      <c r="O143" s="47">
        <f t="shared" si="10"/>
        <v>0</v>
      </c>
      <c r="P143" s="47">
        <f t="shared" si="11"/>
        <v>0</v>
      </c>
      <c r="Q143" s="47">
        <f>+Data[[#This Row],[BC Layaway]]+Data[[#This Row],[NH Layaway]]</f>
        <v>0</v>
      </c>
      <c r="R143" s="47">
        <f>+Data[[#This Row],[BC Active]]+Data[[#This Row],[BC Layaway]]</f>
        <v>0</v>
      </c>
      <c r="S143" s="47">
        <f>+Data[[#This Row],[NH Active]]+Data[[#This Row],[NH Layaway]]</f>
        <v>-6</v>
      </c>
      <c r="T143" s="47">
        <f>+Data[[#This Row],[BC Total]]+Data[[#This Row],[NH Total]]</f>
        <v>-6</v>
      </c>
      <c r="Y143" s="53">
        <v>27094</v>
      </c>
      <c r="Z143" s="41" t="s">
        <v>183</v>
      </c>
    </row>
    <row r="144" spans="1:26" x14ac:dyDescent="0.25">
      <c r="A144" s="47" t="str">
        <f>Data[[#This Row],[Text IID]]&amp;Data[[#This Row],[transaction number]]</f>
        <v>150025</v>
      </c>
      <c r="B144" s="48">
        <v>5</v>
      </c>
      <c r="C144" s="49">
        <v>15002</v>
      </c>
      <c r="D144" s="50" t="str">
        <f>Data[[#This Row],[Text IID]]&amp;" - "&amp;Data[[#This Row],[Facility Name]]</f>
        <v>15002 - Cornerstone Nsg &amp; Rehab Center</v>
      </c>
      <c r="E144" s="46">
        <v>15002</v>
      </c>
      <c r="F144" s="51" t="s">
        <v>100</v>
      </c>
      <c r="G144" s="52">
        <v>43026</v>
      </c>
      <c r="H144" s="51" t="s">
        <v>22</v>
      </c>
      <c r="I144" s="47"/>
      <c r="J144" s="47">
        <v>4</v>
      </c>
      <c r="K144" s="47">
        <f>+Data[[#This Row],[BC Bed Change]]+Data[[#This Row],[NH Bed Change]]</f>
        <v>4</v>
      </c>
      <c r="L144" s="47">
        <f t="shared" si="8"/>
        <v>0</v>
      </c>
      <c r="M144" s="47">
        <f t="shared" si="9"/>
        <v>4</v>
      </c>
      <c r="N144" s="47">
        <f>+Data[[#This Row],[BC Active]]+Data[[#This Row],[NH Active]]</f>
        <v>4</v>
      </c>
      <c r="O144" s="47">
        <f t="shared" si="10"/>
        <v>0</v>
      </c>
      <c r="P144" s="47">
        <f t="shared" si="11"/>
        <v>-4</v>
      </c>
      <c r="Q144" s="47">
        <f>+Data[[#This Row],[BC Layaway]]+Data[[#This Row],[NH Layaway]]</f>
        <v>-4</v>
      </c>
      <c r="R144" s="47">
        <f>+Data[[#This Row],[BC Active]]+Data[[#This Row],[BC Layaway]]</f>
        <v>0</v>
      </c>
      <c r="S144" s="47">
        <f>+Data[[#This Row],[NH Active]]+Data[[#This Row],[NH Layaway]]</f>
        <v>0</v>
      </c>
      <c r="T144" s="47">
        <f>+Data[[#This Row],[BC Total]]+Data[[#This Row],[NH Total]]</f>
        <v>0</v>
      </c>
      <c r="Y144" s="53">
        <v>27095</v>
      </c>
      <c r="Z144" s="41" t="s">
        <v>184</v>
      </c>
    </row>
    <row r="145" spans="1:26" x14ac:dyDescent="0.25">
      <c r="A145" s="47" t="str">
        <f>Data[[#This Row],[Text IID]]&amp;Data[[#This Row],[transaction number]]</f>
        <v>150026</v>
      </c>
      <c r="B145" s="48">
        <v>6</v>
      </c>
      <c r="C145" s="49">
        <v>15002</v>
      </c>
      <c r="D145" s="50" t="str">
        <f>Data[[#This Row],[Text IID]]&amp;" - "&amp;Data[[#This Row],[Facility Name]]</f>
        <v>15002 - Cornerstone Nsg &amp; Rehab Center</v>
      </c>
      <c r="E145" s="46">
        <v>15002</v>
      </c>
      <c r="F145" s="51" t="s">
        <v>100</v>
      </c>
      <c r="G145" s="52">
        <v>43586</v>
      </c>
      <c r="H145" s="51" t="s">
        <v>22</v>
      </c>
      <c r="I145" s="47"/>
      <c r="J145" s="47">
        <v>4</v>
      </c>
      <c r="K145" s="47">
        <f>+Data[[#This Row],[BC Bed Change]]+Data[[#This Row],[NH Bed Change]]</f>
        <v>4</v>
      </c>
      <c r="L145" s="47">
        <f t="shared" si="8"/>
        <v>0</v>
      </c>
      <c r="M145" s="47">
        <f t="shared" si="9"/>
        <v>4</v>
      </c>
      <c r="N145" s="47">
        <f>+Data[[#This Row],[BC Active]]+Data[[#This Row],[NH Active]]</f>
        <v>4</v>
      </c>
      <c r="O145" s="47">
        <f t="shared" si="10"/>
        <v>0</v>
      </c>
      <c r="P145" s="47">
        <f t="shared" si="11"/>
        <v>-4</v>
      </c>
      <c r="Q145" s="47">
        <f>+Data[[#This Row],[BC Layaway]]+Data[[#This Row],[NH Layaway]]</f>
        <v>-4</v>
      </c>
      <c r="R145" s="47">
        <f>+Data[[#This Row],[BC Active]]+Data[[#This Row],[BC Layaway]]</f>
        <v>0</v>
      </c>
      <c r="S145" s="47">
        <f>+Data[[#This Row],[NH Active]]+Data[[#This Row],[NH Layaway]]</f>
        <v>0</v>
      </c>
      <c r="T145" s="47">
        <f>+Data[[#This Row],[BC Total]]+Data[[#This Row],[NH Total]]</f>
        <v>0</v>
      </c>
      <c r="Y145" s="53">
        <v>28001</v>
      </c>
      <c r="Z145" s="41" t="s">
        <v>185</v>
      </c>
    </row>
    <row r="146" spans="1:26" x14ac:dyDescent="0.25">
      <c r="A146" s="47" t="str">
        <f>Data[[#This Row],[Text IID]]&amp;Data[[#This Row],[transaction number]]</f>
        <v>150027</v>
      </c>
      <c r="B146" s="48">
        <v>7</v>
      </c>
      <c r="C146" s="49">
        <v>15002</v>
      </c>
      <c r="D146" s="50" t="str">
        <f>Data[[#This Row],[Text IID]]&amp;" - "&amp;Data[[#This Row],[Facility Name]]</f>
        <v>15002 - Cornerstone Nsg &amp; Rehab Center</v>
      </c>
      <c r="E146" s="46">
        <v>15002</v>
      </c>
      <c r="F146" s="51" t="s">
        <v>100</v>
      </c>
      <c r="G146" s="52">
        <v>43586</v>
      </c>
      <c r="H146" s="51" t="s">
        <v>23</v>
      </c>
      <c r="I146" s="47"/>
      <c r="J146" s="47">
        <v>4</v>
      </c>
      <c r="K146" s="47">
        <f>+Data[[#This Row],[BC Bed Change]]+Data[[#This Row],[NH Bed Change]]</f>
        <v>4</v>
      </c>
      <c r="L146" s="47">
        <f t="shared" si="8"/>
        <v>0</v>
      </c>
      <c r="M146" s="47">
        <f t="shared" si="9"/>
        <v>-4</v>
      </c>
      <c r="N146" s="47">
        <f>+Data[[#This Row],[BC Active]]+Data[[#This Row],[NH Active]]</f>
        <v>-4</v>
      </c>
      <c r="O146" s="47">
        <f t="shared" si="10"/>
        <v>0</v>
      </c>
      <c r="P146" s="47">
        <f t="shared" si="11"/>
        <v>0</v>
      </c>
      <c r="Q146" s="47">
        <f>+Data[[#This Row],[BC Layaway]]+Data[[#This Row],[NH Layaway]]</f>
        <v>0</v>
      </c>
      <c r="R146" s="47">
        <f>+Data[[#This Row],[BC Active]]+Data[[#This Row],[BC Layaway]]</f>
        <v>0</v>
      </c>
      <c r="S146" s="47">
        <f>+Data[[#This Row],[NH Active]]+Data[[#This Row],[NH Layaway]]</f>
        <v>-4</v>
      </c>
      <c r="T146" s="47">
        <f>+Data[[#This Row],[BC Total]]+Data[[#This Row],[NH Total]]</f>
        <v>-4</v>
      </c>
      <c r="Y146" s="53">
        <v>28002</v>
      </c>
      <c r="Z146" s="41" t="s">
        <v>186</v>
      </c>
    </row>
    <row r="147" spans="1:26" x14ac:dyDescent="0.25">
      <c r="A147" s="47" t="str">
        <f>Data[[#This Row],[Text IID]]&amp;Data[[#This Row],[transaction number]]</f>
        <v>160011</v>
      </c>
      <c r="B147" s="48">
        <v>1</v>
      </c>
      <c r="C147" s="49">
        <v>16001</v>
      </c>
      <c r="D147" s="50" t="str">
        <f>Data[[#This Row],[Text IID]]&amp;" - "&amp;Data[[#This Row],[Facility Name]]</f>
        <v>16001 - NORTH SHORE HEALTH</v>
      </c>
      <c r="E147" s="46">
        <v>16001</v>
      </c>
      <c r="F147" s="51" t="s">
        <v>388</v>
      </c>
      <c r="G147" s="52">
        <v>40451</v>
      </c>
      <c r="H147" s="51" t="s">
        <v>17</v>
      </c>
      <c r="I147" s="47">
        <v>0</v>
      </c>
      <c r="J147" s="47">
        <v>47</v>
      </c>
      <c r="K147" s="47">
        <f>+Data[[#This Row],[BC Bed Change]]+Data[[#This Row],[NH Bed Change]]</f>
        <v>47</v>
      </c>
      <c r="L147" s="47">
        <f t="shared" si="8"/>
        <v>0</v>
      </c>
      <c r="M147" s="47">
        <f t="shared" si="9"/>
        <v>47</v>
      </c>
      <c r="N147" s="47">
        <f>+Data[[#This Row],[BC Active]]+Data[[#This Row],[NH Active]]</f>
        <v>47</v>
      </c>
      <c r="O147" s="47">
        <f t="shared" si="10"/>
        <v>0</v>
      </c>
      <c r="P147" s="47">
        <f t="shared" si="11"/>
        <v>0</v>
      </c>
      <c r="Q147" s="47">
        <f>+Data[[#This Row],[BC Layaway]]+Data[[#This Row],[NH Layaway]]</f>
        <v>0</v>
      </c>
      <c r="R147" s="47">
        <f>+Data[[#This Row],[BC Active]]+Data[[#This Row],[BC Layaway]]</f>
        <v>0</v>
      </c>
      <c r="S147" s="47">
        <f>+Data[[#This Row],[NH Active]]+Data[[#This Row],[NH Layaway]]</f>
        <v>47</v>
      </c>
      <c r="T147" s="47">
        <f>+Data[[#This Row],[BC Total]]+Data[[#This Row],[NH Total]]</f>
        <v>47</v>
      </c>
      <c r="Y147" s="53">
        <v>28003</v>
      </c>
      <c r="Z147" s="41" t="s">
        <v>187</v>
      </c>
    </row>
    <row r="148" spans="1:26" x14ac:dyDescent="0.25">
      <c r="A148" s="47" t="str">
        <f>Data[[#This Row],[Text IID]]&amp;Data[[#This Row],[transaction number]]</f>
        <v>160012</v>
      </c>
      <c r="B148" s="48">
        <v>2</v>
      </c>
      <c r="C148" s="49">
        <v>16001</v>
      </c>
      <c r="D148" s="50" t="str">
        <f>Data[[#This Row],[Text IID]]&amp;" - "&amp;Data[[#This Row],[Facility Name]]</f>
        <v>16001 - NORTH SHORE HEALTH</v>
      </c>
      <c r="E148" s="46">
        <v>16001</v>
      </c>
      <c r="F148" s="51" t="s">
        <v>388</v>
      </c>
      <c r="G148" s="52">
        <v>40817</v>
      </c>
      <c r="H148" s="51" t="s">
        <v>23</v>
      </c>
      <c r="I148" s="47">
        <v>0</v>
      </c>
      <c r="J148" s="47">
        <v>10</v>
      </c>
      <c r="K148" s="47">
        <f>+Data[[#This Row],[BC Bed Change]]+Data[[#This Row],[NH Bed Change]]</f>
        <v>10</v>
      </c>
      <c r="L148" s="47">
        <f t="shared" si="8"/>
        <v>0</v>
      </c>
      <c r="M148" s="47">
        <f t="shared" si="9"/>
        <v>-10</v>
      </c>
      <c r="N148" s="47">
        <f>+Data[[#This Row],[BC Active]]+Data[[#This Row],[NH Active]]</f>
        <v>-10</v>
      </c>
      <c r="O148" s="47">
        <f t="shared" si="10"/>
        <v>0</v>
      </c>
      <c r="P148" s="47">
        <f t="shared" si="11"/>
        <v>0</v>
      </c>
      <c r="Q148" s="47">
        <f>+Data[[#This Row],[BC Layaway]]+Data[[#This Row],[NH Layaway]]</f>
        <v>0</v>
      </c>
      <c r="R148" s="47">
        <f>+Data[[#This Row],[BC Active]]+Data[[#This Row],[BC Layaway]]</f>
        <v>0</v>
      </c>
      <c r="S148" s="47">
        <f>+Data[[#This Row],[NH Active]]+Data[[#This Row],[NH Layaway]]</f>
        <v>-10</v>
      </c>
      <c r="T148" s="47">
        <f>+Data[[#This Row],[BC Total]]+Data[[#This Row],[NH Total]]</f>
        <v>-10</v>
      </c>
      <c r="Y148" s="53">
        <v>28004</v>
      </c>
      <c r="Z148" s="41" t="s">
        <v>188</v>
      </c>
    </row>
    <row r="149" spans="1:26" x14ac:dyDescent="0.25">
      <c r="A149" s="47" t="str">
        <f>Data[[#This Row],[Text IID]]&amp;Data[[#This Row],[transaction number]]</f>
        <v>170011</v>
      </c>
      <c r="B149" s="48">
        <v>1</v>
      </c>
      <c r="C149" s="49">
        <v>17001</v>
      </c>
      <c r="D149" s="50" t="str">
        <f>Data[[#This Row],[Text IID]]&amp;" - "&amp;Data[[#This Row],[Facility Name]]</f>
        <v>17001 - Good Sam Society Mt Lake</v>
      </c>
      <c r="E149" s="46">
        <v>17001</v>
      </c>
      <c r="F149" s="51" t="s">
        <v>101</v>
      </c>
      <c r="G149" s="52">
        <v>40451</v>
      </c>
      <c r="H149" s="51" t="s">
        <v>17</v>
      </c>
      <c r="I149" s="47">
        <v>0</v>
      </c>
      <c r="J149" s="47">
        <v>60</v>
      </c>
      <c r="K149" s="47">
        <f>+Data[[#This Row],[BC Bed Change]]+Data[[#This Row],[NH Bed Change]]</f>
        <v>60</v>
      </c>
      <c r="L149" s="47">
        <f t="shared" si="8"/>
        <v>0</v>
      </c>
      <c r="M149" s="47">
        <f t="shared" si="9"/>
        <v>60</v>
      </c>
      <c r="N149" s="47">
        <f>+Data[[#This Row],[BC Active]]+Data[[#This Row],[NH Active]]</f>
        <v>60</v>
      </c>
      <c r="O149" s="47">
        <f t="shared" si="10"/>
        <v>0</v>
      </c>
      <c r="P149" s="47">
        <f t="shared" si="11"/>
        <v>0</v>
      </c>
      <c r="Q149" s="47">
        <f>+Data[[#This Row],[BC Layaway]]+Data[[#This Row],[NH Layaway]]</f>
        <v>0</v>
      </c>
      <c r="R149" s="47">
        <f>+Data[[#This Row],[BC Active]]+Data[[#This Row],[BC Layaway]]</f>
        <v>0</v>
      </c>
      <c r="S149" s="47">
        <f>+Data[[#This Row],[NH Active]]+Data[[#This Row],[NH Layaway]]</f>
        <v>60</v>
      </c>
      <c r="T149" s="47">
        <f>+Data[[#This Row],[BC Total]]+Data[[#This Row],[NH Total]]</f>
        <v>60</v>
      </c>
      <c r="Y149" s="53">
        <v>29001</v>
      </c>
      <c r="Z149" s="41" t="s">
        <v>189</v>
      </c>
    </row>
    <row r="150" spans="1:26" x14ac:dyDescent="0.25">
      <c r="A150" s="47" t="str">
        <f>Data[[#This Row],[Text IID]]&amp;Data[[#This Row],[transaction number]]</f>
        <v>170012</v>
      </c>
      <c r="B150" s="48">
        <v>2</v>
      </c>
      <c r="C150" s="49">
        <v>17001</v>
      </c>
      <c r="D150" s="50" t="str">
        <f>Data[[#This Row],[Text IID]]&amp;" - "&amp;Data[[#This Row],[Facility Name]]</f>
        <v>17001 - Good Sam Society Mt Lake</v>
      </c>
      <c r="E150" s="46">
        <v>17001</v>
      </c>
      <c r="F150" s="51" t="s">
        <v>101</v>
      </c>
      <c r="G150" s="52">
        <v>40575</v>
      </c>
      <c r="H150" s="51" t="s">
        <v>23</v>
      </c>
      <c r="I150" s="47">
        <v>0</v>
      </c>
      <c r="J150" s="47">
        <v>4</v>
      </c>
      <c r="K150" s="47">
        <f>+Data[[#This Row],[BC Bed Change]]+Data[[#This Row],[NH Bed Change]]</f>
        <v>4</v>
      </c>
      <c r="L150" s="47">
        <f t="shared" si="8"/>
        <v>0</v>
      </c>
      <c r="M150" s="47">
        <f t="shared" si="9"/>
        <v>-4</v>
      </c>
      <c r="N150" s="47">
        <f>+Data[[#This Row],[BC Active]]+Data[[#This Row],[NH Active]]</f>
        <v>-4</v>
      </c>
      <c r="O150" s="47">
        <f t="shared" si="10"/>
        <v>0</v>
      </c>
      <c r="P150" s="47">
        <f t="shared" si="11"/>
        <v>0</v>
      </c>
      <c r="Q150" s="47">
        <f>+Data[[#This Row],[BC Layaway]]+Data[[#This Row],[NH Layaway]]</f>
        <v>0</v>
      </c>
      <c r="R150" s="47">
        <f>+Data[[#This Row],[BC Active]]+Data[[#This Row],[BC Layaway]]</f>
        <v>0</v>
      </c>
      <c r="S150" s="47">
        <f>+Data[[#This Row],[NH Active]]+Data[[#This Row],[NH Layaway]]</f>
        <v>-4</v>
      </c>
      <c r="T150" s="47">
        <f>+Data[[#This Row],[BC Total]]+Data[[#This Row],[NH Total]]</f>
        <v>-4</v>
      </c>
      <c r="Y150" s="53">
        <v>30001</v>
      </c>
      <c r="Z150" s="41" t="s">
        <v>190</v>
      </c>
    </row>
    <row r="151" spans="1:26" x14ac:dyDescent="0.25">
      <c r="A151" s="47" t="str">
        <f>Data[[#This Row],[Text IID]]&amp;Data[[#This Row],[transaction number]]</f>
        <v>170013</v>
      </c>
      <c r="B151" s="48">
        <v>3</v>
      </c>
      <c r="C151" s="49">
        <v>17001</v>
      </c>
      <c r="D151" s="50" t="str">
        <f>Data[[#This Row],[Text IID]]&amp;" - "&amp;Data[[#This Row],[Facility Name]]</f>
        <v>17001 - Good Sam Society Mt Lake</v>
      </c>
      <c r="E151" s="46">
        <v>17001</v>
      </c>
      <c r="F151" s="51" t="s">
        <v>101</v>
      </c>
      <c r="G151" s="52">
        <v>40816</v>
      </c>
      <c r="H151" s="51" t="s">
        <v>23</v>
      </c>
      <c r="I151" s="47">
        <v>0</v>
      </c>
      <c r="J151" s="47">
        <v>1</v>
      </c>
      <c r="K151" s="47">
        <f>+Data[[#This Row],[BC Bed Change]]+Data[[#This Row],[NH Bed Change]]</f>
        <v>1</v>
      </c>
      <c r="L151" s="47">
        <f t="shared" si="8"/>
        <v>0</v>
      </c>
      <c r="M151" s="47">
        <f t="shared" si="9"/>
        <v>-1</v>
      </c>
      <c r="N151" s="47">
        <f>+Data[[#This Row],[BC Active]]+Data[[#This Row],[NH Active]]</f>
        <v>-1</v>
      </c>
      <c r="O151" s="47">
        <f t="shared" si="10"/>
        <v>0</v>
      </c>
      <c r="P151" s="47">
        <f t="shared" si="11"/>
        <v>0</v>
      </c>
      <c r="Q151" s="47">
        <f>+Data[[#This Row],[BC Layaway]]+Data[[#This Row],[NH Layaway]]</f>
        <v>0</v>
      </c>
      <c r="R151" s="47">
        <f>+Data[[#This Row],[BC Active]]+Data[[#This Row],[BC Layaway]]</f>
        <v>0</v>
      </c>
      <c r="S151" s="47">
        <f>+Data[[#This Row],[NH Active]]+Data[[#This Row],[NH Layaway]]</f>
        <v>-1</v>
      </c>
      <c r="T151" s="47">
        <f>+Data[[#This Row],[BC Total]]+Data[[#This Row],[NH Total]]</f>
        <v>-1</v>
      </c>
      <c r="Y151" s="53">
        <v>31001</v>
      </c>
      <c r="Z151" s="41" t="s">
        <v>191</v>
      </c>
    </row>
    <row r="152" spans="1:26" x14ac:dyDescent="0.25">
      <c r="A152" s="47" t="str">
        <f>Data[[#This Row],[Text IID]]&amp;Data[[#This Row],[transaction number]]</f>
        <v>170014</v>
      </c>
      <c r="B152" s="48">
        <v>4</v>
      </c>
      <c r="C152" s="49">
        <v>17001</v>
      </c>
      <c r="D152" s="50" t="str">
        <f>Data[[#This Row],[Text IID]]&amp;" - "&amp;Data[[#This Row],[Facility Name]]</f>
        <v>17001 - Good Sam Society Mt Lake</v>
      </c>
      <c r="E152" s="46">
        <v>17001</v>
      </c>
      <c r="F152" s="51" t="s">
        <v>101</v>
      </c>
      <c r="G152" s="52">
        <v>43799</v>
      </c>
      <c r="H152" s="51" t="s">
        <v>23</v>
      </c>
      <c r="I152" s="47"/>
      <c r="J152" s="47">
        <v>2</v>
      </c>
      <c r="K152" s="47">
        <f>+Data[[#This Row],[BC Bed Change]]+Data[[#This Row],[NH Bed Change]]</f>
        <v>2</v>
      </c>
      <c r="L152" s="47">
        <f t="shared" si="8"/>
        <v>0</v>
      </c>
      <c r="M152" s="47">
        <f t="shared" si="9"/>
        <v>-2</v>
      </c>
      <c r="N152" s="47">
        <f>+Data[[#This Row],[BC Active]]+Data[[#This Row],[NH Active]]</f>
        <v>-2</v>
      </c>
      <c r="O152" s="47">
        <f t="shared" si="10"/>
        <v>0</v>
      </c>
      <c r="P152" s="47">
        <f t="shared" si="11"/>
        <v>0</v>
      </c>
      <c r="Q152" s="47">
        <f>+Data[[#This Row],[BC Layaway]]+Data[[#This Row],[NH Layaway]]</f>
        <v>0</v>
      </c>
      <c r="R152" s="47">
        <f>+Data[[#This Row],[BC Active]]+Data[[#This Row],[BC Layaway]]</f>
        <v>0</v>
      </c>
      <c r="S152" s="47">
        <f>+Data[[#This Row],[NH Active]]+Data[[#This Row],[NH Layaway]]</f>
        <v>-2</v>
      </c>
      <c r="T152" s="47">
        <f>+Data[[#This Row],[BC Total]]+Data[[#This Row],[NH Total]]</f>
        <v>-2</v>
      </c>
      <c r="Y152" s="53">
        <v>31003</v>
      </c>
      <c r="Z152" s="41" t="s">
        <v>192</v>
      </c>
    </row>
    <row r="153" spans="1:26" x14ac:dyDescent="0.25">
      <c r="A153" s="47" t="str">
        <f>Data[[#This Row],[Text IID]]&amp;Data[[#This Row],[transaction number]]</f>
        <v>170015</v>
      </c>
      <c r="B153" s="48">
        <v>5</v>
      </c>
      <c r="C153" s="49">
        <v>17001</v>
      </c>
      <c r="D153" s="50" t="str">
        <f>Data[[#This Row],[Text IID]]&amp;" - "&amp;Data[[#This Row],[Facility Name]]</f>
        <v>17001 - Good Sam Society Mt Lake</v>
      </c>
      <c r="E153" s="46">
        <v>17001</v>
      </c>
      <c r="F153" s="51" t="s">
        <v>101</v>
      </c>
      <c r="G153" s="52">
        <v>44197</v>
      </c>
      <c r="H153" s="51" t="s">
        <v>23</v>
      </c>
      <c r="I153" s="47"/>
      <c r="J153" s="47">
        <v>3</v>
      </c>
      <c r="K153" s="47">
        <f>+Data[[#This Row],[BC Bed Change]]+Data[[#This Row],[NH Bed Change]]</f>
        <v>3</v>
      </c>
      <c r="L153" s="47">
        <f t="shared" si="8"/>
        <v>0</v>
      </c>
      <c r="M153" s="47">
        <f t="shared" si="9"/>
        <v>-3</v>
      </c>
      <c r="N153" s="47">
        <f>+Data[[#This Row],[BC Active]]+Data[[#This Row],[NH Active]]</f>
        <v>-3</v>
      </c>
      <c r="O153" s="47">
        <f t="shared" si="10"/>
        <v>0</v>
      </c>
      <c r="P153" s="47">
        <f t="shared" si="11"/>
        <v>0</v>
      </c>
      <c r="Q153" s="47">
        <f>+Data[[#This Row],[BC Layaway]]+Data[[#This Row],[NH Layaway]]</f>
        <v>0</v>
      </c>
      <c r="R153" s="47">
        <f>+Data[[#This Row],[BC Active]]+Data[[#This Row],[BC Layaway]]</f>
        <v>0</v>
      </c>
      <c r="S153" s="47">
        <f>+Data[[#This Row],[NH Active]]+Data[[#This Row],[NH Layaway]]</f>
        <v>-3</v>
      </c>
      <c r="T153" s="47">
        <f>+Data[[#This Row],[BC Total]]+Data[[#This Row],[NH Total]]</f>
        <v>-3</v>
      </c>
      <c r="Y153" s="53">
        <v>31004</v>
      </c>
      <c r="Z153" s="41" t="s">
        <v>193</v>
      </c>
    </row>
    <row r="154" spans="1:26" x14ac:dyDescent="0.25">
      <c r="A154" s="47" t="str">
        <f>Data[[#This Row],[Text IID]]&amp;Data[[#This Row],[transaction number]]</f>
        <v>170031</v>
      </c>
      <c r="B154" s="48">
        <v>1</v>
      </c>
      <c r="C154" s="49">
        <v>17003</v>
      </c>
      <c r="D154" s="50" t="str">
        <f>Data[[#This Row],[Text IID]]&amp;" - "&amp;Data[[#This Row],[Facility Name]]</f>
        <v>17003 - Good Sam Society Westbrook</v>
      </c>
      <c r="E154" s="46">
        <v>17003</v>
      </c>
      <c r="F154" s="51" t="s">
        <v>102</v>
      </c>
      <c r="G154" s="52">
        <v>40451</v>
      </c>
      <c r="H154" s="51" t="s">
        <v>17</v>
      </c>
      <c r="I154" s="47">
        <v>0</v>
      </c>
      <c r="J154" s="47">
        <v>40</v>
      </c>
      <c r="K154" s="47">
        <f>+Data[[#This Row],[BC Bed Change]]+Data[[#This Row],[NH Bed Change]]</f>
        <v>40</v>
      </c>
      <c r="L154" s="47">
        <f t="shared" si="8"/>
        <v>0</v>
      </c>
      <c r="M154" s="47">
        <f t="shared" si="9"/>
        <v>40</v>
      </c>
      <c r="N154" s="47">
        <f>+Data[[#This Row],[BC Active]]+Data[[#This Row],[NH Active]]</f>
        <v>40</v>
      </c>
      <c r="O154" s="47">
        <f t="shared" si="10"/>
        <v>0</v>
      </c>
      <c r="P154" s="47">
        <f t="shared" si="11"/>
        <v>0</v>
      </c>
      <c r="Q154" s="47">
        <f>+Data[[#This Row],[BC Layaway]]+Data[[#This Row],[NH Layaway]]</f>
        <v>0</v>
      </c>
      <c r="R154" s="47">
        <f>+Data[[#This Row],[BC Active]]+Data[[#This Row],[BC Layaway]]</f>
        <v>0</v>
      </c>
      <c r="S154" s="47">
        <f>+Data[[#This Row],[NH Active]]+Data[[#This Row],[NH Layaway]]</f>
        <v>40</v>
      </c>
      <c r="T154" s="47">
        <f>+Data[[#This Row],[BC Total]]+Data[[#This Row],[NH Total]]</f>
        <v>40</v>
      </c>
      <c r="Y154" s="53">
        <v>31005</v>
      </c>
      <c r="Z154" s="41" t="s">
        <v>194</v>
      </c>
    </row>
    <row r="155" spans="1:26" x14ac:dyDescent="0.25">
      <c r="A155" s="47" t="str">
        <f>Data[[#This Row],[Text IID]]&amp;Data[[#This Row],[transaction number]]</f>
        <v>170032</v>
      </c>
      <c r="B155" s="48">
        <v>2</v>
      </c>
      <c r="C155" s="49">
        <v>17003</v>
      </c>
      <c r="D155" s="50" t="str">
        <f>Data[[#This Row],[Text IID]]&amp;" - "&amp;Data[[#This Row],[Facility Name]]</f>
        <v>17003 - Good Sam Society Westbrook</v>
      </c>
      <c r="E155" s="46">
        <v>17003</v>
      </c>
      <c r="F155" s="51" t="s">
        <v>102</v>
      </c>
      <c r="G155" s="52">
        <v>42253</v>
      </c>
      <c r="H155" s="51" t="s">
        <v>23</v>
      </c>
      <c r="I155" s="47">
        <v>0</v>
      </c>
      <c r="J155" s="47">
        <v>6</v>
      </c>
      <c r="K155" s="47">
        <f>+Data[[#This Row],[BC Bed Change]]+Data[[#This Row],[NH Bed Change]]</f>
        <v>6</v>
      </c>
      <c r="L155" s="47">
        <f t="shared" si="8"/>
        <v>0</v>
      </c>
      <c r="M155" s="47">
        <f t="shared" si="9"/>
        <v>-6</v>
      </c>
      <c r="N155" s="47">
        <f>+Data[[#This Row],[BC Active]]+Data[[#This Row],[NH Active]]</f>
        <v>-6</v>
      </c>
      <c r="O155" s="47">
        <f t="shared" si="10"/>
        <v>0</v>
      </c>
      <c r="P155" s="47">
        <f t="shared" si="11"/>
        <v>0</v>
      </c>
      <c r="Q155" s="47">
        <f>+Data[[#This Row],[BC Layaway]]+Data[[#This Row],[NH Layaway]]</f>
        <v>0</v>
      </c>
      <c r="R155" s="47">
        <f>+Data[[#This Row],[BC Active]]+Data[[#This Row],[BC Layaway]]</f>
        <v>0</v>
      </c>
      <c r="S155" s="47">
        <f>+Data[[#This Row],[NH Active]]+Data[[#This Row],[NH Layaway]]</f>
        <v>-6</v>
      </c>
      <c r="T155" s="47">
        <f>+Data[[#This Row],[BC Total]]+Data[[#This Row],[NH Total]]</f>
        <v>-6</v>
      </c>
      <c r="Y155" s="53">
        <v>32001</v>
      </c>
      <c r="Z155" s="41" t="s">
        <v>195</v>
      </c>
    </row>
    <row r="156" spans="1:26" x14ac:dyDescent="0.25">
      <c r="A156" s="47" t="str">
        <f>Data[[#This Row],[Text IID]]&amp;Data[[#This Row],[transaction number]]</f>
        <v>170041</v>
      </c>
      <c r="B156" s="48">
        <v>1</v>
      </c>
      <c r="C156" s="49">
        <v>17004</v>
      </c>
      <c r="D156" s="50" t="str">
        <f>Data[[#This Row],[Text IID]]&amp;" - "&amp;Data[[#This Row],[Facility Name]]</f>
        <v>17004 - Good Sam Society Windom</v>
      </c>
      <c r="E156" s="46">
        <v>17004</v>
      </c>
      <c r="F156" s="51" t="s">
        <v>103</v>
      </c>
      <c r="G156" s="52">
        <v>40451</v>
      </c>
      <c r="H156" s="51" t="s">
        <v>17</v>
      </c>
      <c r="I156" s="47">
        <v>0</v>
      </c>
      <c r="J156" s="47">
        <v>78</v>
      </c>
      <c r="K156" s="47">
        <f>+Data[[#This Row],[BC Bed Change]]+Data[[#This Row],[NH Bed Change]]</f>
        <v>78</v>
      </c>
      <c r="L156" s="47">
        <f t="shared" si="8"/>
        <v>0</v>
      </c>
      <c r="M156" s="47">
        <f t="shared" si="9"/>
        <v>78</v>
      </c>
      <c r="N156" s="47">
        <f>+Data[[#This Row],[BC Active]]+Data[[#This Row],[NH Active]]</f>
        <v>78</v>
      </c>
      <c r="O156" s="47">
        <f t="shared" si="10"/>
        <v>0</v>
      </c>
      <c r="P156" s="47">
        <f t="shared" si="11"/>
        <v>0</v>
      </c>
      <c r="Q156" s="47">
        <f>+Data[[#This Row],[BC Layaway]]+Data[[#This Row],[NH Layaway]]</f>
        <v>0</v>
      </c>
      <c r="R156" s="47">
        <f>+Data[[#This Row],[BC Active]]+Data[[#This Row],[BC Layaway]]</f>
        <v>0</v>
      </c>
      <c r="S156" s="47">
        <f>+Data[[#This Row],[NH Active]]+Data[[#This Row],[NH Layaway]]</f>
        <v>78</v>
      </c>
      <c r="T156" s="47">
        <f>+Data[[#This Row],[BC Total]]+Data[[#This Row],[NH Total]]</f>
        <v>78</v>
      </c>
      <c r="Y156" s="53">
        <v>32003</v>
      </c>
      <c r="Z156" s="41" t="s">
        <v>196</v>
      </c>
    </row>
    <row r="157" spans="1:26" x14ac:dyDescent="0.25">
      <c r="A157" s="47" t="str">
        <f>Data[[#This Row],[Text IID]]&amp;Data[[#This Row],[transaction number]]</f>
        <v>170042</v>
      </c>
      <c r="B157" s="48">
        <v>2</v>
      </c>
      <c r="C157" s="49">
        <v>17004</v>
      </c>
      <c r="D157" s="50" t="str">
        <f>Data[[#This Row],[Text IID]]&amp;" - "&amp;Data[[#This Row],[Facility Name]]</f>
        <v>17004 - Good Sam Society Windom</v>
      </c>
      <c r="E157" s="46">
        <v>17004</v>
      </c>
      <c r="F157" s="51" t="s">
        <v>103</v>
      </c>
      <c r="G157" s="52">
        <v>43825</v>
      </c>
      <c r="H157" s="51" t="s">
        <v>20</v>
      </c>
      <c r="I157" s="47"/>
      <c r="J157" s="47">
        <v>6</v>
      </c>
      <c r="K157" s="47">
        <f>+Data[[#This Row],[BC Bed Change]]+Data[[#This Row],[NH Bed Change]]</f>
        <v>6</v>
      </c>
      <c r="L157" s="47">
        <f t="shared" si="8"/>
        <v>0</v>
      </c>
      <c r="M157" s="47">
        <f t="shared" si="9"/>
        <v>-6</v>
      </c>
      <c r="N157" s="47">
        <f>+Data[[#This Row],[BC Active]]+Data[[#This Row],[NH Active]]</f>
        <v>-6</v>
      </c>
      <c r="O157" s="47">
        <f t="shared" si="10"/>
        <v>0</v>
      </c>
      <c r="P157" s="47">
        <f t="shared" si="11"/>
        <v>6</v>
      </c>
      <c r="Q157" s="47">
        <f>+Data[[#This Row],[BC Layaway]]+Data[[#This Row],[NH Layaway]]</f>
        <v>6</v>
      </c>
      <c r="R157" s="47">
        <f>+Data[[#This Row],[BC Active]]+Data[[#This Row],[BC Layaway]]</f>
        <v>0</v>
      </c>
      <c r="S157" s="47">
        <f>+Data[[#This Row],[NH Active]]+Data[[#This Row],[NH Layaway]]</f>
        <v>0</v>
      </c>
      <c r="T157" s="47">
        <f>+Data[[#This Row],[BC Total]]+Data[[#This Row],[NH Total]]</f>
        <v>0</v>
      </c>
      <c r="Y157" s="53">
        <v>33001</v>
      </c>
      <c r="Z157" s="41" t="s">
        <v>197</v>
      </c>
    </row>
    <row r="158" spans="1:26" x14ac:dyDescent="0.25">
      <c r="A158" s="47" t="str">
        <f>Data[[#This Row],[Text IID]]&amp;Data[[#This Row],[transaction number]]</f>
        <v>180011</v>
      </c>
      <c r="B158" s="48">
        <v>1</v>
      </c>
      <c r="C158" s="49">
        <v>18001</v>
      </c>
      <c r="D158" s="50" t="str">
        <f>Data[[#This Row],[Text IID]]&amp;" - "&amp;Data[[#This Row],[Facility Name]]</f>
        <v>18001 - Good Sam Society Bethany</v>
      </c>
      <c r="E158" s="46">
        <v>18001</v>
      </c>
      <c r="F158" s="51" t="s">
        <v>104</v>
      </c>
      <c r="G158" s="52">
        <v>40451</v>
      </c>
      <c r="H158" s="51" t="s">
        <v>17</v>
      </c>
      <c r="I158" s="47">
        <v>0</v>
      </c>
      <c r="J158" s="47">
        <v>140</v>
      </c>
      <c r="K158" s="47">
        <f>+Data[[#This Row],[BC Bed Change]]+Data[[#This Row],[NH Bed Change]]</f>
        <v>140</v>
      </c>
      <c r="L158" s="47">
        <f t="shared" si="8"/>
        <v>0</v>
      </c>
      <c r="M158" s="47">
        <f t="shared" si="9"/>
        <v>140</v>
      </c>
      <c r="N158" s="47">
        <f>+Data[[#This Row],[BC Active]]+Data[[#This Row],[NH Active]]</f>
        <v>140</v>
      </c>
      <c r="O158" s="47">
        <f t="shared" si="10"/>
        <v>0</v>
      </c>
      <c r="P158" s="47">
        <f t="shared" si="11"/>
        <v>0</v>
      </c>
      <c r="Q158" s="47">
        <f>+Data[[#This Row],[BC Layaway]]+Data[[#This Row],[NH Layaway]]</f>
        <v>0</v>
      </c>
      <c r="R158" s="47">
        <f>+Data[[#This Row],[BC Active]]+Data[[#This Row],[BC Layaway]]</f>
        <v>0</v>
      </c>
      <c r="S158" s="47">
        <f>+Data[[#This Row],[NH Active]]+Data[[#This Row],[NH Layaway]]</f>
        <v>140</v>
      </c>
      <c r="T158" s="47">
        <f>+Data[[#This Row],[BC Total]]+Data[[#This Row],[NH Total]]</f>
        <v>140</v>
      </c>
      <c r="Y158" s="53">
        <v>34001</v>
      </c>
      <c r="Z158" s="41" t="s">
        <v>198</v>
      </c>
    </row>
    <row r="159" spans="1:26" x14ac:dyDescent="0.25">
      <c r="A159" s="47" t="str">
        <f>Data[[#This Row],[Text IID]]&amp;Data[[#This Row],[transaction number]]</f>
        <v>180012</v>
      </c>
      <c r="B159" s="48">
        <v>2</v>
      </c>
      <c r="C159" s="49">
        <v>18001</v>
      </c>
      <c r="D159" s="50" t="str">
        <f>Data[[#This Row],[Text IID]]&amp;" - "&amp;Data[[#This Row],[Facility Name]]</f>
        <v>18001 - Good Sam Society Bethany</v>
      </c>
      <c r="E159" s="46">
        <v>18001</v>
      </c>
      <c r="F159" s="51" t="s">
        <v>104</v>
      </c>
      <c r="G159" s="52">
        <v>40451</v>
      </c>
      <c r="H159" s="51" t="s">
        <v>19</v>
      </c>
      <c r="I159" s="47">
        <v>0</v>
      </c>
      <c r="J159" s="47">
        <v>4</v>
      </c>
      <c r="K159" s="47">
        <f>+Data[[#This Row],[BC Bed Change]]+Data[[#This Row],[NH Bed Change]]</f>
        <v>4</v>
      </c>
      <c r="L159" s="47">
        <f t="shared" si="8"/>
        <v>0</v>
      </c>
      <c r="M159" s="47">
        <f t="shared" si="9"/>
        <v>0</v>
      </c>
      <c r="N159" s="47">
        <f>+Data[[#This Row],[BC Active]]+Data[[#This Row],[NH Active]]</f>
        <v>0</v>
      </c>
      <c r="O159" s="47">
        <f t="shared" si="10"/>
        <v>0</v>
      </c>
      <c r="P159" s="47">
        <f t="shared" si="11"/>
        <v>4</v>
      </c>
      <c r="Q159" s="47">
        <f>+Data[[#This Row],[BC Layaway]]+Data[[#This Row],[NH Layaway]]</f>
        <v>4</v>
      </c>
      <c r="R159" s="47">
        <f>+Data[[#This Row],[BC Active]]+Data[[#This Row],[BC Layaway]]</f>
        <v>0</v>
      </c>
      <c r="S159" s="47">
        <f>+Data[[#This Row],[NH Active]]+Data[[#This Row],[NH Layaway]]</f>
        <v>4</v>
      </c>
      <c r="T159" s="47">
        <f>+Data[[#This Row],[BC Total]]+Data[[#This Row],[NH Total]]</f>
        <v>4</v>
      </c>
      <c r="Y159" s="53">
        <v>34003</v>
      </c>
      <c r="Z159" s="41" t="s">
        <v>399</v>
      </c>
    </row>
    <row r="160" spans="1:26" x14ac:dyDescent="0.25">
      <c r="A160" s="47" t="str">
        <f>Data[[#This Row],[Text IID]]&amp;Data[[#This Row],[transaction number]]</f>
        <v>180013</v>
      </c>
      <c r="B160" s="48">
        <v>3</v>
      </c>
      <c r="C160" s="49">
        <v>18001</v>
      </c>
      <c r="D160" s="50" t="str">
        <f>Data[[#This Row],[Text IID]]&amp;" - "&amp;Data[[#This Row],[Facility Name]]</f>
        <v>18001 - Good Sam Society Bethany</v>
      </c>
      <c r="E160" s="46">
        <v>18001</v>
      </c>
      <c r="F160" s="51" t="s">
        <v>104</v>
      </c>
      <c r="G160" s="52">
        <v>40711</v>
      </c>
      <c r="H160" s="51" t="s">
        <v>23</v>
      </c>
      <c r="I160" s="47">
        <v>0</v>
      </c>
      <c r="J160" s="47">
        <v>16</v>
      </c>
      <c r="K160" s="47">
        <f>+Data[[#This Row],[BC Bed Change]]+Data[[#This Row],[NH Bed Change]]</f>
        <v>16</v>
      </c>
      <c r="L160" s="47">
        <f t="shared" si="8"/>
        <v>0</v>
      </c>
      <c r="M160" s="47">
        <f t="shared" si="9"/>
        <v>-16</v>
      </c>
      <c r="N160" s="47">
        <f>+Data[[#This Row],[BC Active]]+Data[[#This Row],[NH Active]]</f>
        <v>-16</v>
      </c>
      <c r="O160" s="47">
        <f t="shared" si="10"/>
        <v>0</v>
      </c>
      <c r="P160" s="47">
        <f t="shared" si="11"/>
        <v>0</v>
      </c>
      <c r="Q160" s="47">
        <f>+Data[[#This Row],[BC Layaway]]+Data[[#This Row],[NH Layaway]]</f>
        <v>0</v>
      </c>
      <c r="R160" s="47">
        <f>+Data[[#This Row],[BC Active]]+Data[[#This Row],[BC Layaway]]</f>
        <v>0</v>
      </c>
      <c r="S160" s="47">
        <f>+Data[[#This Row],[NH Active]]+Data[[#This Row],[NH Layaway]]</f>
        <v>-16</v>
      </c>
      <c r="T160" s="47">
        <f>+Data[[#This Row],[BC Total]]+Data[[#This Row],[NH Total]]</f>
        <v>-16</v>
      </c>
      <c r="Y160" s="53">
        <v>34004</v>
      </c>
      <c r="Z160" s="41" t="s">
        <v>400</v>
      </c>
    </row>
    <row r="161" spans="1:26" x14ac:dyDescent="0.25">
      <c r="A161" s="47" t="str">
        <f>Data[[#This Row],[Text IID]]&amp;Data[[#This Row],[transaction number]]</f>
        <v>180014</v>
      </c>
      <c r="B161" s="48">
        <v>4</v>
      </c>
      <c r="C161" s="49">
        <v>18001</v>
      </c>
      <c r="D161" s="50" t="str">
        <f>Data[[#This Row],[Text IID]]&amp;" - "&amp;Data[[#This Row],[Facility Name]]</f>
        <v>18001 - Good Sam Society Bethany</v>
      </c>
      <c r="E161" s="46">
        <v>18001</v>
      </c>
      <c r="F161" s="51" t="s">
        <v>104</v>
      </c>
      <c r="G161" s="52">
        <v>42032</v>
      </c>
      <c r="H161" s="51" t="s">
        <v>20</v>
      </c>
      <c r="I161" s="47">
        <v>0</v>
      </c>
      <c r="J161" s="47">
        <v>10</v>
      </c>
      <c r="K161" s="47">
        <f>+Data[[#This Row],[BC Bed Change]]+Data[[#This Row],[NH Bed Change]]</f>
        <v>10</v>
      </c>
      <c r="L161" s="47">
        <f t="shared" si="8"/>
        <v>0</v>
      </c>
      <c r="M161" s="47">
        <f t="shared" si="9"/>
        <v>-10</v>
      </c>
      <c r="N161" s="47">
        <f>+Data[[#This Row],[BC Active]]+Data[[#This Row],[NH Active]]</f>
        <v>-10</v>
      </c>
      <c r="O161" s="47">
        <f t="shared" si="10"/>
        <v>0</v>
      </c>
      <c r="P161" s="47">
        <f t="shared" si="11"/>
        <v>10</v>
      </c>
      <c r="Q161" s="47">
        <f>+Data[[#This Row],[BC Layaway]]+Data[[#This Row],[NH Layaway]]</f>
        <v>10</v>
      </c>
      <c r="R161" s="47">
        <f>+Data[[#This Row],[BC Active]]+Data[[#This Row],[BC Layaway]]</f>
        <v>0</v>
      </c>
      <c r="S161" s="47">
        <f>+Data[[#This Row],[NH Active]]+Data[[#This Row],[NH Layaway]]</f>
        <v>0</v>
      </c>
      <c r="T161" s="47">
        <f>+Data[[#This Row],[BC Total]]+Data[[#This Row],[NH Total]]</f>
        <v>0</v>
      </c>
      <c r="Y161" s="53">
        <v>35001</v>
      </c>
      <c r="Z161" s="41" t="s">
        <v>199</v>
      </c>
    </row>
    <row r="162" spans="1:26" x14ac:dyDescent="0.25">
      <c r="A162" s="47" t="str">
        <f>Data[[#This Row],[Text IID]]&amp;Data[[#This Row],[transaction number]]</f>
        <v>180015</v>
      </c>
      <c r="B162" s="48">
        <v>5</v>
      </c>
      <c r="C162" s="49">
        <v>18001</v>
      </c>
      <c r="D162" s="50" t="str">
        <f>Data[[#This Row],[Text IID]]&amp;" - "&amp;Data[[#This Row],[Facility Name]]</f>
        <v>18001 - Good Sam Society Bethany</v>
      </c>
      <c r="E162" s="46">
        <v>18001</v>
      </c>
      <c r="F162" s="51" t="s">
        <v>104</v>
      </c>
      <c r="G162" s="52">
        <v>43250</v>
      </c>
      <c r="H162" s="51" t="s">
        <v>20</v>
      </c>
      <c r="I162" s="47"/>
      <c r="J162" s="47">
        <v>8</v>
      </c>
      <c r="K162" s="47">
        <f>+Data[[#This Row],[BC Bed Change]]+Data[[#This Row],[NH Bed Change]]</f>
        <v>8</v>
      </c>
      <c r="L162" s="47">
        <f t="shared" si="8"/>
        <v>0</v>
      </c>
      <c r="M162" s="47">
        <f t="shared" si="9"/>
        <v>-8</v>
      </c>
      <c r="N162" s="47">
        <f>+Data[[#This Row],[BC Active]]+Data[[#This Row],[NH Active]]</f>
        <v>-8</v>
      </c>
      <c r="O162" s="47">
        <f t="shared" si="10"/>
        <v>0</v>
      </c>
      <c r="P162" s="47">
        <f t="shared" si="11"/>
        <v>8</v>
      </c>
      <c r="Q162" s="47">
        <f>+Data[[#This Row],[BC Layaway]]+Data[[#This Row],[NH Layaway]]</f>
        <v>8</v>
      </c>
      <c r="R162" s="47">
        <f>+Data[[#This Row],[BC Active]]+Data[[#This Row],[BC Layaway]]</f>
        <v>0</v>
      </c>
      <c r="S162" s="47">
        <f>+Data[[#This Row],[NH Active]]+Data[[#This Row],[NH Layaway]]</f>
        <v>0</v>
      </c>
      <c r="T162" s="47">
        <f>+Data[[#This Row],[BC Total]]+Data[[#This Row],[NH Total]]</f>
        <v>0</v>
      </c>
      <c r="Y162" s="53">
        <v>35002</v>
      </c>
      <c r="Z162" s="41" t="s">
        <v>200</v>
      </c>
    </row>
    <row r="163" spans="1:26" x14ac:dyDescent="0.25">
      <c r="A163" s="47" t="str">
        <f>Data[[#This Row],[Text IID]]&amp;Data[[#This Row],[transaction number]]</f>
        <v>180016</v>
      </c>
      <c r="B163" s="48">
        <v>6</v>
      </c>
      <c r="C163" s="49">
        <v>18001</v>
      </c>
      <c r="D163" s="50" t="str">
        <f>Data[[#This Row],[Text IID]]&amp;" - "&amp;Data[[#This Row],[Facility Name]]</f>
        <v>18001 - Good Sam Society Bethany</v>
      </c>
      <c r="E163" s="46">
        <v>18001</v>
      </c>
      <c r="F163" s="51" t="s">
        <v>104</v>
      </c>
      <c r="G163" s="52">
        <v>44196</v>
      </c>
      <c r="H163" s="51" t="s">
        <v>22</v>
      </c>
      <c r="I163" s="47"/>
      <c r="J163" s="47">
        <v>18</v>
      </c>
      <c r="K163" s="47">
        <f>+Data[[#This Row],[BC Bed Change]]+Data[[#This Row],[NH Bed Change]]</f>
        <v>18</v>
      </c>
      <c r="L163" s="47">
        <f t="shared" si="8"/>
        <v>0</v>
      </c>
      <c r="M163" s="47">
        <f t="shared" si="9"/>
        <v>18</v>
      </c>
      <c r="N163" s="47">
        <f>+Data[[#This Row],[BC Active]]+Data[[#This Row],[NH Active]]</f>
        <v>18</v>
      </c>
      <c r="O163" s="47">
        <f t="shared" si="10"/>
        <v>0</v>
      </c>
      <c r="P163" s="47">
        <f t="shared" si="11"/>
        <v>-18</v>
      </c>
      <c r="Q163" s="47">
        <f>+Data[[#This Row],[BC Layaway]]+Data[[#This Row],[NH Layaway]]</f>
        <v>-18</v>
      </c>
      <c r="R163" s="47">
        <f>+Data[[#This Row],[BC Active]]+Data[[#This Row],[BC Layaway]]</f>
        <v>0</v>
      </c>
      <c r="S163" s="47">
        <f>+Data[[#This Row],[NH Active]]+Data[[#This Row],[NH Layaway]]</f>
        <v>0</v>
      </c>
      <c r="T163" s="47">
        <f>+Data[[#This Row],[BC Total]]+Data[[#This Row],[NH Total]]</f>
        <v>0</v>
      </c>
      <c r="Y163" s="53">
        <v>36002</v>
      </c>
      <c r="Z163" s="41" t="s">
        <v>201</v>
      </c>
    </row>
    <row r="164" spans="1:26" x14ac:dyDescent="0.25">
      <c r="A164" s="47" t="str">
        <f>Data[[#This Row],[Text IID]]&amp;Data[[#This Row],[transaction number]]</f>
        <v>180017</v>
      </c>
      <c r="B164" s="48">
        <v>7</v>
      </c>
      <c r="C164" s="49">
        <v>18001</v>
      </c>
      <c r="D164" s="50" t="str">
        <f>Data[[#This Row],[Text IID]]&amp;" - "&amp;Data[[#This Row],[Facility Name]]</f>
        <v>18001 - Good Sam Society Bethany</v>
      </c>
      <c r="E164" s="46">
        <v>18001</v>
      </c>
      <c r="F164" s="51" t="s">
        <v>104</v>
      </c>
      <c r="G164" s="52">
        <v>44196</v>
      </c>
      <c r="H164" s="51" t="s">
        <v>23</v>
      </c>
      <c r="I164" s="47"/>
      <c r="J164" s="47">
        <v>18</v>
      </c>
      <c r="K164" s="47">
        <f>+Data[[#This Row],[BC Bed Change]]+Data[[#This Row],[NH Bed Change]]</f>
        <v>18</v>
      </c>
      <c r="L164" s="47">
        <f t="shared" si="8"/>
        <v>0</v>
      </c>
      <c r="M164" s="47">
        <f t="shared" si="9"/>
        <v>-18</v>
      </c>
      <c r="N164" s="47">
        <f>+Data[[#This Row],[BC Active]]+Data[[#This Row],[NH Active]]</f>
        <v>-18</v>
      </c>
      <c r="O164" s="47">
        <f t="shared" si="10"/>
        <v>0</v>
      </c>
      <c r="P164" s="47">
        <f t="shared" si="11"/>
        <v>0</v>
      </c>
      <c r="Q164" s="47">
        <f>+Data[[#This Row],[BC Layaway]]+Data[[#This Row],[NH Layaway]]</f>
        <v>0</v>
      </c>
      <c r="R164" s="47">
        <f>+Data[[#This Row],[BC Active]]+Data[[#This Row],[BC Layaway]]</f>
        <v>0</v>
      </c>
      <c r="S164" s="47">
        <f>+Data[[#This Row],[NH Active]]+Data[[#This Row],[NH Layaway]]</f>
        <v>-18</v>
      </c>
      <c r="T164" s="47">
        <f>+Data[[#This Row],[BC Total]]+Data[[#This Row],[NH Total]]</f>
        <v>-18</v>
      </c>
      <c r="Y164" s="53">
        <v>36003</v>
      </c>
      <c r="Z164" s="41" t="s">
        <v>202</v>
      </c>
    </row>
    <row r="165" spans="1:26" x14ac:dyDescent="0.25">
      <c r="A165" s="47" t="str">
        <f>Data[[#This Row],[Text IID]]&amp;Data[[#This Row],[transaction number]]</f>
        <v>180021</v>
      </c>
      <c r="B165" s="48">
        <v>1</v>
      </c>
      <c r="C165" s="49">
        <v>18002</v>
      </c>
      <c r="D165" s="50" t="str">
        <f>Data[[#This Row],[Text IID]]&amp;" - "&amp;Data[[#This Row],[Facility Name]]</f>
        <v>18002 - Cuyuna Regional Medical Center</v>
      </c>
      <c r="E165" s="46">
        <v>18002</v>
      </c>
      <c r="F165" s="51" t="s">
        <v>105</v>
      </c>
      <c r="G165" s="52">
        <v>40451</v>
      </c>
      <c r="H165" s="51" t="s">
        <v>17</v>
      </c>
      <c r="I165" s="47">
        <v>0</v>
      </c>
      <c r="J165" s="47">
        <v>120</v>
      </c>
      <c r="K165" s="47">
        <f>+Data[[#This Row],[BC Bed Change]]+Data[[#This Row],[NH Bed Change]]</f>
        <v>120</v>
      </c>
      <c r="L165" s="47">
        <f t="shared" si="8"/>
        <v>0</v>
      </c>
      <c r="M165" s="47">
        <f t="shared" si="9"/>
        <v>120</v>
      </c>
      <c r="N165" s="47">
        <f>+Data[[#This Row],[BC Active]]+Data[[#This Row],[NH Active]]</f>
        <v>120</v>
      </c>
      <c r="O165" s="47">
        <f t="shared" si="10"/>
        <v>0</v>
      </c>
      <c r="P165" s="47">
        <f t="shared" si="11"/>
        <v>0</v>
      </c>
      <c r="Q165" s="47">
        <f>+Data[[#This Row],[BC Layaway]]+Data[[#This Row],[NH Layaway]]</f>
        <v>0</v>
      </c>
      <c r="R165" s="47">
        <f>+Data[[#This Row],[BC Active]]+Data[[#This Row],[BC Layaway]]</f>
        <v>0</v>
      </c>
      <c r="S165" s="47">
        <f>+Data[[#This Row],[NH Active]]+Data[[#This Row],[NH Layaway]]</f>
        <v>120</v>
      </c>
      <c r="T165" s="47">
        <f>+Data[[#This Row],[BC Total]]+Data[[#This Row],[NH Total]]</f>
        <v>120</v>
      </c>
      <c r="Y165" s="53">
        <v>37001</v>
      </c>
      <c r="Z165" s="41" t="s">
        <v>203</v>
      </c>
    </row>
    <row r="166" spans="1:26" x14ac:dyDescent="0.25">
      <c r="A166" s="47" t="str">
        <f>Data[[#This Row],[Text IID]]&amp;Data[[#This Row],[transaction number]]</f>
        <v>180022</v>
      </c>
      <c r="B166" s="48">
        <v>2</v>
      </c>
      <c r="C166" s="49">
        <v>18002</v>
      </c>
      <c r="D166" s="50" t="str">
        <f>Data[[#This Row],[Text IID]]&amp;" - "&amp;Data[[#This Row],[Facility Name]]</f>
        <v>18002 - Cuyuna Regional Medical Center</v>
      </c>
      <c r="E166" s="46">
        <v>18002</v>
      </c>
      <c r="F166" s="51" t="s">
        <v>105</v>
      </c>
      <c r="G166" s="52">
        <v>41275</v>
      </c>
      <c r="H166" s="51" t="s">
        <v>23</v>
      </c>
      <c r="I166" s="47">
        <v>0</v>
      </c>
      <c r="J166" s="47">
        <v>3</v>
      </c>
      <c r="K166" s="47">
        <f>+Data[[#This Row],[BC Bed Change]]+Data[[#This Row],[NH Bed Change]]</f>
        <v>3</v>
      </c>
      <c r="L166" s="47">
        <f t="shared" si="8"/>
        <v>0</v>
      </c>
      <c r="M166" s="47">
        <f t="shared" si="9"/>
        <v>-3</v>
      </c>
      <c r="N166" s="47">
        <f>+Data[[#This Row],[BC Active]]+Data[[#This Row],[NH Active]]</f>
        <v>-3</v>
      </c>
      <c r="O166" s="47">
        <f t="shared" si="10"/>
        <v>0</v>
      </c>
      <c r="P166" s="47">
        <f t="shared" si="11"/>
        <v>0</v>
      </c>
      <c r="Q166" s="47">
        <f>+Data[[#This Row],[BC Layaway]]+Data[[#This Row],[NH Layaway]]</f>
        <v>0</v>
      </c>
      <c r="R166" s="47">
        <f>+Data[[#This Row],[BC Active]]+Data[[#This Row],[BC Layaway]]</f>
        <v>0</v>
      </c>
      <c r="S166" s="47">
        <f>+Data[[#This Row],[NH Active]]+Data[[#This Row],[NH Layaway]]</f>
        <v>-3</v>
      </c>
      <c r="T166" s="47">
        <f>+Data[[#This Row],[BC Total]]+Data[[#This Row],[NH Total]]</f>
        <v>-3</v>
      </c>
      <c r="Y166" s="53">
        <v>37002</v>
      </c>
      <c r="Z166" s="41" t="s">
        <v>204</v>
      </c>
    </row>
    <row r="167" spans="1:26" x14ac:dyDescent="0.25">
      <c r="A167" s="47" t="str">
        <f>Data[[#This Row],[Text IID]]&amp;Data[[#This Row],[transaction number]]</f>
        <v>180023</v>
      </c>
      <c r="B167" s="48">
        <v>3</v>
      </c>
      <c r="C167" s="49">
        <v>18002</v>
      </c>
      <c r="D167" s="50" t="str">
        <f>Data[[#This Row],[Text IID]]&amp;" - "&amp;Data[[#This Row],[Facility Name]]</f>
        <v>18002 - Cuyuna Regional Medical Center</v>
      </c>
      <c r="E167" s="46">
        <v>18002</v>
      </c>
      <c r="F167" s="51" t="s">
        <v>105</v>
      </c>
      <c r="G167" s="52">
        <v>42522</v>
      </c>
      <c r="H167" s="51" t="s">
        <v>20</v>
      </c>
      <c r="I167" s="47">
        <v>0</v>
      </c>
      <c r="J167" s="47">
        <v>3</v>
      </c>
      <c r="K167" s="47">
        <f>+Data[[#This Row],[BC Bed Change]]+Data[[#This Row],[NH Bed Change]]</f>
        <v>3</v>
      </c>
      <c r="L167" s="47">
        <f t="shared" si="8"/>
        <v>0</v>
      </c>
      <c r="M167" s="47">
        <f t="shared" si="9"/>
        <v>-3</v>
      </c>
      <c r="N167" s="47">
        <f>+Data[[#This Row],[BC Active]]+Data[[#This Row],[NH Active]]</f>
        <v>-3</v>
      </c>
      <c r="O167" s="47">
        <f t="shared" si="10"/>
        <v>0</v>
      </c>
      <c r="P167" s="47">
        <f t="shared" si="11"/>
        <v>3</v>
      </c>
      <c r="Q167" s="47">
        <f>+Data[[#This Row],[BC Layaway]]+Data[[#This Row],[NH Layaway]]</f>
        <v>3</v>
      </c>
      <c r="R167" s="47">
        <f>+Data[[#This Row],[BC Active]]+Data[[#This Row],[BC Layaway]]</f>
        <v>0</v>
      </c>
      <c r="S167" s="47">
        <f>+Data[[#This Row],[NH Active]]+Data[[#This Row],[NH Layaway]]</f>
        <v>0</v>
      </c>
      <c r="T167" s="47">
        <f>+Data[[#This Row],[BC Total]]+Data[[#This Row],[NH Total]]</f>
        <v>0</v>
      </c>
      <c r="Y167" s="53">
        <v>38002</v>
      </c>
      <c r="Z167" s="41" t="s">
        <v>401</v>
      </c>
    </row>
    <row r="168" spans="1:26" x14ac:dyDescent="0.25">
      <c r="A168" s="47" t="str">
        <f>Data[[#This Row],[Text IID]]&amp;Data[[#This Row],[transaction number]]</f>
        <v>180024</v>
      </c>
      <c r="B168" s="48">
        <v>4</v>
      </c>
      <c r="C168" s="49">
        <v>18002</v>
      </c>
      <c r="D168" s="50" t="str">
        <f>Data[[#This Row],[Text IID]]&amp;" - "&amp;Data[[#This Row],[Facility Name]]</f>
        <v>18002 - Cuyuna Regional Medical Center</v>
      </c>
      <c r="E168" s="46">
        <v>18002</v>
      </c>
      <c r="F168" s="51" t="s">
        <v>105</v>
      </c>
      <c r="G168" s="52">
        <v>42948</v>
      </c>
      <c r="H168" s="51" t="s">
        <v>23</v>
      </c>
      <c r="I168" s="47"/>
      <c r="J168" s="47">
        <v>1</v>
      </c>
      <c r="K168" s="47">
        <f>+Data[[#This Row],[BC Bed Change]]+Data[[#This Row],[NH Bed Change]]</f>
        <v>1</v>
      </c>
      <c r="L168" s="47">
        <f t="shared" si="8"/>
        <v>0</v>
      </c>
      <c r="M168" s="47">
        <f t="shared" si="9"/>
        <v>-1</v>
      </c>
      <c r="N168" s="47">
        <f>+Data[[#This Row],[BC Active]]+Data[[#This Row],[NH Active]]</f>
        <v>-1</v>
      </c>
      <c r="O168" s="47">
        <f t="shared" si="10"/>
        <v>0</v>
      </c>
      <c r="P168" s="47">
        <f t="shared" si="11"/>
        <v>0</v>
      </c>
      <c r="Q168" s="47">
        <f>+Data[[#This Row],[BC Layaway]]+Data[[#This Row],[NH Layaway]]</f>
        <v>0</v>
      </c>
      <c r="R168" s="47">
        <f>+Data[[#This Row],[BC Active]]+Data[[#This Row],[BC Layaway]]</f>
        <v>0</v>
      </c>
      <c r="S168" s="47">
        <f>+Data[[#This Row],[NH Active]]+Data[[#This Row],[NH Layaway]]</f>
        <v>-1</v>
      </c>
      <c r="T168" s="47">
        <f>+Data[[#This Row],[BC Total]]+Data[[#This Row],[NH Total]]</f>
        <v>-1</v>
      </c>
      <c r="Y168" s="53">
        <v>39001</v>
      </c>
      <c r="Z168" s="41" t="s">
        <v>205</v>
      </c>
    </row>
    <row r="169" spans="1:26" x14ac:dyDescent="0.25">
      <c r="A169" s="47" t="str">
        <f>Data[[#This Row],[Text IID]]&amp;Data[[#This Row],[transaction number]]</f>
        <v>180025</v>
      </c>
      <c r="B169" s="48">
        <v>5</v>
      </c>
      <c r="C169" s="49">
        <v>18002</v>
      </c>
      <c r="D169" s="50" t="str">
        <f>Data[[#This Row],[Text IID]]&amp;" - "&amp;Data[[#This Row],[Facility Name]]</f>
        <v>18002 - Cuyuna Regional Medical Center</v>
      </c>
      <c r="E169" s="46">
        <v>18002</v>
      </c>
      <c r="F169" s="51" t="s">
        <v>105</v>
      </c>
      <c r="G169" s="52">
        <v>43498</v>
      </c>
      <c r="H169" s="51" t="s">
        <v>20</v>
      </c>
      <c r="I169" s="47"/>
      <c r="J169" s="47">
        <v>44</v>
      </c>
      <c r="K169" s="47">
        <f>+Data[[#This Row],[BC Bed Change]]+Data[[#This Row],[NH Bed Change]]</f>
        <v>44</v>
      </c>
      <c r="L169" s="47">
        <f t="shared" si="8"/>
        <v>0</v>
      </c>
      <c r="M169" s="47">
        <f t="shared" si="9"/>
        <v>-44</v>
      </c>
      <c r="N169" s="47">
        <f>+Data[[#This Row],[BC Active]]+Data[[#This Row],[NH Active]]</f>
        <v>-44</v>
      </c>
      <c r="O169" s="47">
        <f t="shared" si="10"/>
        <v>0</v>
      </c>
      <c r="P169" s="47">
        <f t="shared" si="11"/>
        <v>44</v>
      </c>
      <c r="Q169" s="47">
        <f>+Data[[#This Row],[BC Layaway]]+Data[[#This Row],[NH Layaway]]</f>
        <v>44</v>
      </c>
      <c r="R169" s="47">
        <f>+Data[[#This Row],[BC Active]]+Data[[#This Row],[BC Layaway]]</f>
        <v>0</v>
      </c>
      <c r="S169" s="47">
        <f>+Data[[#This Row],[NH Active]]+Data[[#This Row],[NH Layaway]]</f>
        <v>0</v>
      </c>
      <c r="T169" s="47">
        <f>+Data[[#This Row],[BC Total]]+Data[[#This Row],[NH Total]]</f>
        <v>0</v>
      </c>
      <c r="Y169" s="53">
        <v>40003</v>
      </c>
      <c r="Z169" s="41" t="s">
        <v>206</v>
      </c>
    </row>
    <row r="170" spans="1:26" x14ac:dyDescent="0.25">
      <c r="A170" s="47" t="str">
        <f>Data[[#This Row],[Text IID]]&amp;Data[[#This Row],[transaction number]]</f>
        <v>180031</v>
      </c>
      <c r="B170" s="48">
        <v>1</v>
      </c>
      <c r="C170" s="49">
        <v>18003</v>
      </c>
      <c r="D170" s="50" t="str">
        <f>Data[[#This Row],[Text IID]]&amp;" - "&amp;Data[[#This Row],[Facility Name]]</f>
        <v>18003 - Good Sam Society Woodland</v>
      </c>
      <c r="E170" s="46">
        <v>18003</v>
      </c>
      <c r="F170" s="51" t="s">
        <v>106</v>
      </c>
      <c r="G170" s="52">
        <v>40451</v>
      </c>
      <c r="H170" s="51" t="s">
        <v>17</v>
      </c>
      <c r="I170" s="47">
        <v>0</v>
      </c>
      <c r="J170" s="47">
        <v>42</v>
      </c>
      <c r="K170" s="47">
        <f>+Data[[#This Row],[BC Bed Change]]+Data[[#This Row],[NH Bed Change]]</f>
        <v>42</v>
      </c>
      <c r="L170" s="47">
        <f t="shared" si="8"/>
        <v>0</v>
      </c>
      <c r="M170" s="47">
        <f t="shared" si="9"/>
        <v>42</v>
      </c>
      <c r="N170" s="47">
        <f>+Data[[#This Row],[BC Active]]+Data[[#This Row],[NH Active]]</f>
        <v>42</v>
      </c>
      <c r="O170" s="47">
        <f t="shared" si="10"/>
        <v>0</v>
      </c>
      <c r="P170" s="47">
        <f t="shared" si="11"/>
        <v>0</v>
      </c>
      <c r="Q170" s="47">
        <f>+Data[[#This Row],[BC Layaway]]+Data[[#This Row],[NH Layaway]]</f>
        <v>0</v>
      </c>
      <c r="R170" s="47">
        <f>+Data[[#This Row],[BC Active]]+Data[[#This Row],[BC Layaway]]</f>
        <v>0</v>
      </c>
      <c r="S170" s="47">
        <f>+Data[[#This Row],[NH Active]]+Data[[#This Row],[NH Layaway]]</f>
        <v>42</v>
      </c>
      <c r="T170" s="47">
        <f>+Data[[#This Row],[BC Total]]+Data[[#This Row],[NH Total]]</f>
        <v>42</v>
      </c>
      <c r="Y170" s="53">
        <v>40004</v>
      </c>
      <c r="Z170" s="41" t="s">
        <v>207</v>
      </c>
    </row>
    <row r="171" spans="1:26" x14ac:dyDescent="0.25">
      <c r="A171" s="47" t="str">
        <f>Data[[#This Row],[Text IID]]&amp;Data[[#This Row],[transaction number]]</f>
        <v>180032</v>
      </c>
      <c r="B171" s="48">
        <v>2</v>
      </c>
      <c r="C171" s="49">
        <v>18003</v>
      </c>
      <c r="D171" s="50" t="str">
        <f>Data[[#This Row],[Text IID]]&amp;" - "&amp;Data[[#This Row],[Facility Name]]</f>
        <v>18003 - Good Sam Society Woodland</v>
      </c>
      <c r="E171" s="46">
        <v>18003</v>
      </c>
      <c r="F171" s="51" t="s">
        <v>106</v>
      </c>
      <c r="G171" s="52">
        <v>41547</v>
      </c>
      <c r="H171" s="51" t="s">
        <v>20</v>
      </c>
      <c r="I171" s="47">
        <v>0</v>
      </c>
      <c r="J171" s="47">
        <v>1</v>
      </c>
      <c r="K171" s="47">
        <f>+Data[[#This Row],[BC Bed Change]]+Data[[#This Row],[NH Bed Change]]</f>
        <v>1</v>
      </c>
      <c r="L171" s="47">
        <f t="shared" si="8"/>
        <v>0</v>
      </c>
      <c r="M171" s="47">
        <f t="shared" si="9"/>
        <v>-1</v>
      </c>
      <c r="N171" s="47">
        <f>+Data[[#This Row],[BC Active]]+Data[[#This Row],[NH Active]]</f>
        <v>-1</v>
      </c>
      <c r="O171" s="47">
        <f t="shared" si="10"/>
        <v>0</v>
      </c>
      <c r="P171" s="47">
        <f t="shared" si="11"/>
        <v>1</v>
      </c>
      <c r="Q171" s="47">
        <f>+Data[[#This Row],[BC Layaway]]+Data[[#This Row],[NH Layaway]]</f>
        <v>1</v>
      </c>
      <c r="R171" s="47">
        <f>+Data[[#This Row],[BC Active]]+Data[[#This Row],[BC Layaway]]</f>
        <v>0</v>
      </c>
      <c r="S171" s="47">
        <f>+Data[[#This Row],[NH Active]]+Data[[#This Row],[NH Layaway]]</f>
        <v>0</v>
      </c>
      <c r="T171" s="47">
        <f>+Data[[#This Row],[BC Total]]+Data[[#This Row],[NH Total]]</f>
        <v>0</v>
      </c>
      <c r="Y171" s="53">
        <v>41001</v>
      </c>
      <c r="Z171" s="41" t="s">
        <v>208</v>
      </c>
    </row>
    <row r="172" spans="1:26" x14ac:dyDescent="0.25">
      <c r="A172" s="47" t="str">
        <f>Data[[#This Row],[Text IID]]&amp;Data[[#This Row],[transaction number]]</f>
        <v>180033</v>
      </c>
      <c r="B172" s="48">
        <v>3</v>
      </c>
      <c r="C172" s="49">
        <v>18003</v>
      </c>
      <c r="D172" s="50" t="str">
        <f>Data[[#This Row],[Text IID]]&amp;" - "&amp;Data[[#This Row],[Facility Name]]</f>
        <v>18003 - Good Sam Society Woodland</v>
      </c>
      <c r="E172" s="46">
        <v>18003</v>
      </c>
      <c r="F172" s="51" t="s">
        <v>106</v>
      </c>
      <c r="G172" s="52">
        <v>41999</v>
      </c>
      <c r="H172" s="51" t="s">
        <v>22</v>
      </c>
      <c r="I172" s="47">
        <v>0</v>
      </c>
      <c r="J172" s="47">
        <v>1</v>
      </c>
      <c r="K172" s="47">
        <f>+Data[[#This Row],[BC Bed Change]]+Data[[#This Row],[NH Bed Change]]</f>
        <v>1</v>
      </c>
      <c r="L172" s="47">
        <f t="shared" si="8"/>
        <v>0</v>
      </c>
      <c r="M172" s="47">
        <f t="shared" si="9"/>
        <v>1</v>
      </c>
      <c r="N172" s="47">
        <f>+Data[[#This Row],[BC Active]]+Data[[#This Row],[NH Active]]</f>
        <v>1</v>
      </c>
      <c r="O172" s="47">
        <f t="shared" si="10"/>
        <v>0</v>
      </c>
      <c r="P172" s="47">
        <f t="shared" si="11"/>
        <v>-1</v>
      </c>
      <c r="Q172" s="47">
        <f>+Data[[#This Row],[BC Layaway]]+Data[[#This Row],[NH Layaway]]</f>
        <v>-1</v>
      </c>
      <c r="R172" s="47">
        <f>+Data[[#This Row],[BC Active]]+Data[[#This Row],[BC Layaway]]</f>
        <v>0</v>
      </c>
      <c r="S172" s="47">
        <f>+Data[[#This Row],[NH Active]]+Data[[#This Row],[NH Layaway]]</f>
        <v>0</v>
      </c>
      <c r="T172" s="47">
        <f>+Data[[#This Row],[BC Total]]+Data[[#This Row],[NH Total]]</f>
        <v>0</v>
      </c>
      <c r="Y172" s="53">
        <v>41002</v>
      </c>
      <c r="Z172" s="41" t="s">
        <v>209</v>
      </c>
    </row>
    <row r="173" spans="1:26" x14ac:dyDescent="0.25">
      <c r="A173" s="47" t="str">
        <f>Data[[#This Row],[Text IID]]&amp;Data[[#This Row],[transaction number]]</f>
        <v>180034</v>
      </c>
      <c r="B173" s="48">
        <v>4</v>
      </c>
      <c r="C173" s="49">
        <v>18003</v>
      </c>
      <c r="D173" s="50" t="str">
        <f>Data[[#This Row],[Text IID]]&amp;" - "&amp;Data[[#This Row],[Facility Name]]</f>
        <v>18003 - Good Sam Society Woodland</v>
      </c>
      <c r="E173" s="46">
        <v>18003</v>
      </c>
      <c r="F173" s="51" t="s">
        <v>106</v>
      </c>
      <c r="G173" s="52">
        <v>43250</v>
      </c>
      <c r="H173" s="51" t="s">
        <v>20</v>
      </c>
      <c r="I173" s="47"/>
      <c r="J173" s="47">
        <v>6</v>
      </c>
      <c r="K173" s="47">
        <f>+Data[[#This Row],[BC Bed Change]]+Data[[#This Row],[NH Bed Change]]</f>
        <v>6</v>
      </c>
      <c r="L173" s="47">
        <f t="shared" si="8"/>
        <v>0</v>
      </c>
      <c r="M173" s="47">
        <f t="shared" si="9"/>
        <v>-6</v>
      </c>
      <c r="N173" s="47">
        <f>+Data[[#This Row],[BC Active]]+Data[[#This Row],[NH Active]]</f>
        <v>-6</v>
      </c>
      <c r="O173" s="47">
        <f t="shared" si="10"/>
        <v>0</v>
      </c>
      <c r="P173" s="47">
        <f t="shared" si="11"/>
        <v>6</v>
      </c>
      <c r="Q173" s="47">
        <f>+Data[[#This Row],[BC Layaway]]+Data[[#This Row],[NH Layaway]]</f>
        <v>6</v>
      </c>
      <c r="R173" s="47">
        <f>+Data[[#This Row],[BC Active]]+Data[[#This Row],[BC Layaway]]</f>
        <v>0</v>
      </c>
      <c r="S173" s="47">
        <f>+Data[[#This Row],[NH Active]]+Data[[#This Row],[NH Layaway]]</f>
        <v>0</v>
      </c>
      <c r="T173" s="47">
        <f>+Data[[#This Row],[BC Total]]+Data[[#This Row],[NH Total]]</f>
        <v>0</v>
      </c>
      <c r="Y173" s="53">
        <v>41003</v>
      </c>
      <c r="Z173" s="41" t="s">
        <v>210</v>
      </c>
    </row>
    <row r="174" spans="1:26" x14ac:dyDescent="0.25">
      <c r="A174" s="47" t="str">
        <f>Data[[#This Row],[Text IID]]&amp;Data[[#This Row],[transaction number]]</f>
        <v>190011</v>
      </c>
      <c r="B174" s="48">
        <v>1</v>
      </c>
      <c r="C174" s="49">
        <v>19001</v>
      </c>
      <c r="D174" s="50" t="str">
        <f>Data[[#This Row],[Text IID]]&amp;" - "&amp;Data[[#This Row],[Facility Name]]</f>
        <v>19001 - Ebenezer Ridges Geriatric CC</v>
      </c>
      <c r="E174" s="46">
        <v>19001</v>
      </c>
      <c r="F174" s="51" t="s">
        <v>107</v>
      </c>
      <c r="G174" s="52">
        <v>40451</v>
      </c>
      <c r="H174" s="51" t="s">
        <v>17</v>
      </c>
      <c r="I174" s="47">
        <v>0</v>
      </c>
      <c r="J174" s="47">
        <v>104</v>
      </c>
      <c r="K174" s="47">
        <f>+Data[[#This Row],[BC Bed Change]]+Data[[#This Row],[NH Bed Change]]</f>
        <v>104</v>
      </c>
      <c r="L174" s="47">
        <f t="shared" si="8"/>
        <v>0</v>
      </c>
      <c r="M174" s="47">
        <f t="shared" si="9"/>
        <v>104</v>
      </c>
      <c r="N174" s="47">
        <f>+Data[[#This Row],[BC Active]]+Data[[#This Row],[NH Active]]</f>
        <v>104</v>
      </c>
      <c r="O174" s="47">
        <f t="shared" si="10"/>
        <v>0</v>
      </c>
      <c r="P174" s="47">
        <f t="shared" si="11"/>
        <v>0</v>
      </c>
      <c r="Q174" s="47">
        <f>+Data[[#This Row],[BC Layaway]]+Data[[#This Row],[NH Layaway]]</f>
        <v>0</v>
      </c>
      <c r="R174" s="47">
        <f>+Data[[#This Row],[BC Active]]+Data[[#This Row],[BC Layaway]]</f>
        <v>0</v>
      </c>
      <c r="S174" s="47">
        <f>+Data[[#This Row],[NH Active]]+Data[[#This Row],[NH Layaway]]</f>
        <v>104</v>
      </c>
      <c r="T174" s="47">
        <f>+Data[[#This Row],[BC Total]]+Data[[#This Row],[NH Total]]</f>
        <v>104</v>
      </c>
      <c r="Y174" s="53">
        <v>42001</v>
      </c>
      <c r="Z174" s="41" t="s">
        <v>211</v>
      </c>
    </row>
    <row r="175" spans="1:26" x14ac:dyDescent="0.25">
      <c r="A175" s="47" t="str">
        <f>Data[[#This Row],[Text IID]]&amp;Data[[#This Row],[transaction number]]</f>
        <v>190012</v>
      </c>
      <c r="B175" s="48">
        <v>2</v>
      </c>
      <c r="C175" s="49">
        <v>19001</v>
      </c>
      <c r="D175" s="50" t="str">
        <f>Data[[#This Row],[Text IID]]&amp;" - "&amp;Data[[#This Row],[Facility Name]]</f>
        <v>19001 - Ebenezer Ridges Geriatric CC</v>
      </c>
      <c r="E175" s="46">
        <v>19001</v>
      </c>
      <c r="F175" s="51" t="s">
        <v>107</v>
      </c>
      <c r="G175" s="52">
        <v>42233</v>
      </c>
      <c r="H175" s="51" t="s">
        <v>27</v>
      </c>
      <c r="I175" s="47">
        <v>0</v>
      </c>
      <c r="J175" s="47">
        <v>10</v>
      </c>
      <c r="K175" s="47">
        <f>+Data[[#This Row],[BC Bed Change]]+Data[[#This Row],[NH Bed Change]]</f>
        <v>10</v>
      </c>
      <c r="L175" s="47">
        <f t="shared" si="8"/>
        <v>0</v>
      </c>
      <c r="M175" s="47">
        <f t="shared" si="9"/>
        <v>10</v>
      </c>
      <c r="N175" s="47">
        <f>+Data[[#This Row],[BC Active]]+Data[[#This Row],[NH Active]]</f>
        <v>10</v>
      </c>
      <c r="O175" s="47">
        <f t="shared" si="10"/>
        <v>0</v>
      </c>
      <c r="P175" s="47">
        <f t="shared" si="11"/>
        <v>0</v>
      </c>
      <c r="Q175" s="47">
        <f>+Data[[#This Row],[BC Layaway]]+Data[[#This Row],[NH Layaway]]</f>
        <v>0</v>
      </c>
      <c r="R175" s="47">
        <f>+Data[[#This Row],[BC Active]]+Data[[#This Row],[BC Layaway]]</f>
        <v>0</v>
      </c>
      <c r="S175" s="47">
        <f>+Data[[#This Row],[NH Active]]+Data[[#This Row],[NH Layaway]]</f>
        <v>10</v>
      </c>
      <c r="T175" s="47">
        <f>+Data[[#This Row],[BC Total]]+Data[[#This Row],[NH Total]]</f>
        <v>10</v>
      </c>
      <c r="Y175" s="53">
        <v>42002</v>
      </c>
      <c r="Z175" s="41" t="s">
        <v>212</v>
      </c>
    </row>
    <row r="176" spans="1:26" x14ac:dyDescent="0.25">
      <c r="A176" s="47" t="str">
        <f>Data[[#This Row],[Text IID]]&amp;Data[[#This Row],[transaction number]]</f>
        <v>190021</v>
      </c>
      <c r="B176" s="48">
        <v>1</v>
      </c>
      <c r="C176" s="49">
        <v>19002</v>
      </c>
      <c r="D176" s="50" t="str">
        <f>Data[[#This Row],[Text IID]]&amp;" - "&amp;Data[[#This Row],[Facility Name]]</f>
        <v>19002 - Southview Acres Hlth Care Ctr</v>
      </c>
      <c r="E176" s="46">
        <v>19002</v>
      </c>
      <c r="F176" s="51" t="s">
        <v>108</v>
      </c>
      <c r="G176" s="52">
        <v>40451</v>
      </c>
      <c r="H176" s="51" t="s">
        <v>17</v>
      </c>
      <c r="I176" s="47">
        <v>0</v>
      </c>
      <c r="J176" s="47">
        <v>257</v>
      </c>
      <c r="K176" s="47">
        <f>+Data[[#This Row],[BC Bed Change]]+Data[[#This Row],[NH Bed Change]]</f>
        <v>257</v>
      </c>
      <c r="L176" s="47">
        <f t="shared" si="8"/>
        <v>0</v>
      </c>
      <c r="M176" s="47">
        <f t="shared" si="9"/>
        <v>257</v>
      </c>
      <c r="N176" s="47">
        <f>+Data[[#This Row],[BC Active]]+Data[[#This Row],[NH Active]]</f>
        <v>257</v>
      </c>
      <c r="O176" s="47">
        <f t="shared" si="10"/>
        <v>0</v>
      </c>
      <c r="P176" s="47">
        <f t="shared" si="11"/>
        <v>0</v>
      </c>
      <c r="Q176" s="47">
        <f>+Data[[#This Row],[BC Layaway]]+Data[[#This Row],[NH Layaway]]</f>
        <v>0</v>
      </c>
      <c r="R176" s="47">
        <f>+Data[[#This Row],[BC Active]]+Data[[#This Row],[BC Layaway]]</f>
        <v>0</v>
      </c>
      <c r="S176" s="47">
        <f>+Data[[#This Row],[NH Active]]+Data[[#This Row],[NH Layaway]]</f>
        <v>257</v>
      </c>
      <c r="T176" s="47">
        <f>+Data[[#This Row],[BC Total]]+Data[[#This Row],[NH Total]]</f>
        <v>257</v>
      </c>
      <c r="Y176" s="53">
        <v>42005</v>
      </c>
      <c r="Z176" s="41" t="s">
        <v>213</v>
      </c>
    </row>
    <row r="177" spans="1:26" x14ac:dyDescent="0.25">
      <c r="A177" s="47" t="str">
        <f>Data[[#This Row],[Text IID]]&amp;Data[[#This Row],[transaction number]]</f>
        <v>190022</v>
      </c>
      <c r="B177" s="48">
        <v>2</v>
      </c>
      <c r="C177" s="49">
        <v>19002</v>
      </c>
      <c r="D177" s="50" t="str">
        <f>Data[[#This Row],[Text IID]]&amp;" - "&amp;Data[[#This Row],[Facility Name]]</f>
        <v>19002 - Southview Acres Hlth Care Ctr</v>
      </c>
      <c r="E177" s="46">
        <v>19002</v>
      </c>
      <c r="F177" s="51" t="s">
        <v>108</v>
      </c>
      <c r="G177" s="52">
        <v>40483</v>
      </c>
      <c r="H177" s="51" t="s">
        <v>20</v>
      </c>
      <c r="I177" s="47">
        <v>0</v>
      </c>
      <c r="J177" s="47">
        <v>13</v>
      </c>
      <c r="K177" s="47">
        <f>+Data[[#This Row],[BC Bed Change]]+Data[[#This Row],[NH Bed Change]]</f>
        <v>13</v>
      </c>
      <c r="L177" s="47">
        <f t="shared" si="8"/>
        <v>0</v>
      </c>
      <c r="M177" s="47">
        <f t="shared" si="9"/>
        <v>-13</v>
      </c>
      <c r="N177" s="47">
        <f>+Data[[#This Row],[BC Active]]+Data[[#This Row],[NH Active]]</f>
        <v>-13</v>
      </c>
      <c r="O177" s="47">
        <f t="shared" si="10"/>
        <v>0</v>
      </c>
      <c r="P177" s="47">
        <f t="shared" si="11"/>
        <v>13</v>
      </c>
      <c r="Q177" s="47">
        <f>+Data[[#This Row],[BC Layaway]]+Data[[#This Row],[NH Layaway]]</f>
        <v>13</v>
      </c>
      <c r="R177" s="47">
        <f>+Data[[#This Row],[BC Active]]+Data[[#This Row],[BC Layaway]]</f>
        <v>0</v>
      </c>
      <c r="S177" s="47">
        <f>+Data[[#This Row],[NH Active]]+Data[[#This Row],[NH Layaway]]</f>
        <v>0</v>
      </c>
      <c r="T177" s="47">
        <f>+Data[[#This Row],[BC Total]]+Data[[#This Row],[NH Total]]</f>
        <v>0</v>
      </c>
      <c r="Y177" s="53">
        <v>43001</v>
      </c>
      <c r="Z177" s="41" t="s">
        <v>402</v>
      </c>
    </row>
    <row r="178" spans="1:26" x14ac:dyDescent="0.25">
      <c r="A178" s="47" t="str">
        <f>Data[[#This Row],[Text IID]]&amp;Data[[#This Row],[transaction number]]</f>
        <v>190023</v>
      </c>
      <c r="B178" s="48">
        <v>3</v>
      </c>
      <c r="C178" s="49">
        <v>19002</v>
      </c>
      <c r="D178" s="50" t="str">
        <f>Data[[#This Row],[Text IID]]&amp;" - "&amp;Data[[#This Row],[Facility Name]]</f>
        <v>19002 - Southview Acres Hlth Care Ctr</v>
      </c>
      <c r="E178" s="46">
        <v>19002</v>
      </c>
      <c r="F178" s="51" t="s">
        <v>108</v>
      </c>
      <c r="G178" s="52">
        <v>40848</v>
      </c>
      <c r="H178" s="51" t="s">
        <v>20</v>
      </c>
      <c r="I178" s="47">
        <v>0</v>
      </c>
      <c r="J178" s="47">
        <v>3</v>
      </c>
      <c r="K178" s="47">
        <f>+Data[[#This Row],[BC Bed Change]]+Data[[#This Row],[NH Bed Change]]</f>
        <v>3</v>
      </c>
      <c r="L178" s="47">
        <f t="shared" si="8"/>
        <v>0</v>
      </c>
      <c r="M178" s="47">
        <f t="shared" si="9"/>
        <v>-3</v>
      </c>
      <c r="N178" s="47">
        <f>+Data[[#This Row],[BC Active]]+Data[[#This Row],[NH Active]]</f>
        <v>-3</v>
      </c>
      <c r="O178" s="47">
        <f t="shared" si="10"/>
        <v>0</v>
      </c>
      <c r="P178" s="47">
        <f t="shared" si="11"/>
        <v>3</v>
      </c>
      <c r="Q178" s="47">
        <f>+Data[[#This Row],[BC Layaway]]+Data[[#This Row],[NH Layaway]]</f>
        <v>3</v>
      </c>
      <c r="R178" s="47">
        <f>+Data[[#This Row],[BC Active]]+Data[[#This Row],[BC Layaway]]</f>
        <v>0</v>
      </c>
      <c r="S178" s="47">
        <f>+Data[[#This Row],[NH Active]]+Data[[#This Row],[NH Layaway]]</f>
        <v>0</v>
      </c>
      <c r="T178" s="47">
        <f>+Data[[#This Row],[BC Total]]+Data[[#This Row],[NH Total]]</f>
        <v>0</v>
      </c>
      <c r="Y178" s="53">
        <v>43002</v>
      </c>
      <c r="Z178" s="41" t="s">
        <v>214</v>
      </c>
    </row>
    <row r="179" spans="1:26" x14ac:dyDescent="0.25">
      <c r="A179" s="47" t="str">
        <f>Data[[#This Row],[Text IID]]&amp;Data[[#This Row],[transaction number]]</f>
        <v>190024</v>
      </c>
      <c r="B179" s="48">
        <v>4</v>
      </c>
      <c r="C179" s="49">
        <v>19002</v>
      </c>
      <c r="D179" s="50" t="str">
        <f>Data[[#This Row],[Text IID]]&amp;" - "&amp;Data[[#This Row],[Facility Name]]</f>
        <v>19002 - Southview Acres Hlth Care Ctr</v>
      </c>
      <c r="E179" s="46">
        <v>19002</v>
      </c>
      <c r="F179" s="51" t="s">
        <v>108</v>
      </c>
      <c r="G179" s="52">
        <v>42415</v>
      </c>
      <c r="H179" s="51" t="s">
        <v>20</v>
      </c>
      <c r="I179" s="47">
        <v>0</v>
      </c>
      <c r="J179" s="47">
        <v>10</v>
      </c>
      <c r="K179" s="47">
        <f>+Data[[#This Row],[BC Bed Change]]+Data[[#This Row],[NH Bed Change]]</f>
        <v>10</v>
      </c>
      <c r="L179" s="47">
        <f t="shared" si="8"/>
        <v>0</v>
      </c>
      <c r="M179" s="47">
        <f t="shared" si="9"/>
        <v>-10</v>
      </c>
      <c r="N179" s="47">
        <f>+Data[[#This Row],[BC Active]]+Data[[#This Row],[NH Active]]</f>
        <v>-10</v>
      </c>
      <c r="O179" s="47">
        <f t="shared" si="10"/>
        <v>0</v>
      </c>
      <c r="P179" s="47">
        <f t="shared" si="11"/>
        <v>10</v>
      </c>
      <c r="Q179" s="47">
        <f>+Data[[#This Row],[BC Layaway]]+Data[[#This Row],[NH Layaway]]</f>
        <v>10</v>
      </c>
      <c r="R179" s="47">
        <f>+Data[[#This Row],[BC Active]]+Data[[#This Row],[BC Layaway]]</f>
        <v>0</v>
      </c>
      <c r="S179" s="47">
        <f>+Data[[#This Row],[NH Active]]+Data[[#This Row],[NH Layaway]]</f>
        <v>0</v>
      </c>
      <c r="T179" s="47">
        <f>+Data[[#This Row],[BC Total]]+Data[[#This Row],[NH Total]]</f>
        <v>0</v>
      </c>
      <c r="Y179" s="53">
        <v>43003</v>
      </c>
      <c r="Z179" s="41" t="s">
        <v>215</v>
      </c>
    </row>
    <row r="180" spans="1:26" x14ac:dyDescent="0.25">
      <c r="A180" s="47" t="str">
        <f>Data[[#This Row],[Text IID]]&amp;Data[[#This Row],[transaction number]]</f>
        <v>190025</v>
      </c>
      <c r="B180" s="48">
        <v>5</v>
      </c>
      <c r="C180" s="49">
        <v>19002</v>
      </c>
      <c r="D180" s="50" t="str">
        <f>Data[[#This Row],[Text IID]]&amp;" - "&amp;Data[[#This Row],[Facility Name]]</f>
        <v>19002 - Southview Acres Hlth Care Ctr</v>
      </c>
      <c r="E180" s="46">
        <v>19002</v>
      </c>
      <c r="F180" s="51" t="s">
        <v>108</v>
      </c>
      <c r="G180" s="52">
        <v>44136</v>
      </c>
      <c r="H180" s="51" t="s">
        <v>22</v>
      </c>
      <c r="I180" s="47"/>
      <c r="J180" s="47">
        <v>13</v>
      </c>
      <c r="K180" s="47">
        <f>+Data[[#This Row],[BC Bed Change]]+Data[[#This Row],[NH Bed Change]]</f>
        <v>13</v>
      </c>
      <c r="L180" s="47">
        <f t="shared" si="8"/>
        <v>0</v>
      </c>
      <c r="M180" s="47">
        <f t="shared" si="9"/>
        <v>13</v>
      </c>
      <c r="N180" s="47">
        <f>+Data[[#This Row],[BC Active]]+Data[[#This Row],[NH Active]]</f>
        <v>13</v>
      </c>
      <c r="O180" s="47">
        <f t="shared" si="10"/>
        <v>0</v>
      </c>
      <c r="P180" s="47">
        <f t="shared" si="11"/>
        <v>-13</v>
      </c>
      <c r="Q180" s="47">
        <f>+Data[[#This Row],[BC Layaway]]+Data[[#This Row],[NH Layaway]]</f>
        <v>-13</v>
      </c>
      <c r="R180" s="47">
        <f>+Data[[#This Row],[BC Active]]+Data[[#This Row],[BC Layaway]]</f>
        <v>0</v>
      </c>
      <c r="S180" s="47">
        <f>+Data[[#This Row],[NH Active]]+Data[[#This Row],[NH Layaway]]</f>
        <v>0</v>
      </c>
      <c r="T180" s="47">
        <f>+Data[[#This Row],[BC Total]]+Data[[#This Row],[NH Total]]</f>
        <v>0</v>
      </c>
      <c r="Y180" s="53">
        <v>44001</v>
      </c>
      <c r="Z180" s="41" t="s">
        <v>216</v>
      </c>
    </row>
    <row r="181" spans="1:26" x14ac:dyDescent="0.25">
      <c r="A181" s="47" t="str">
        <f>Data[[#This Row],[Text IID]]&amp;Data[[#This Row],[transaction number]]</f>
        <v>190026</v>
      </c>
      <c r="B181" s="48">
        <v>6</v>
      </c>
      <c r="C181" s="49">
        <v>19002</v>
      </c>
      <c r="D181" s="50" t="str">
        <f>Data[[#This Row],[Text IID]]&amp;" - "&amp;Data[[#This Row],[Facility Name]]</f>
        <v>19002 - Southview Acres Hlth Care Ctr</v>
      </c>
      <c r="E181" s="46">
        <v>19002</v>
      </c>
      <c r="F181" s="51" t="s">
        <v>108</v>
      </c>
      <c r="G181" s="52">
        <v>44136</v>
      </c>
      <c r="H181" s="51" t="s">
        <v>23</v>
      </c>
      <c r="I181" s="47"/>
      <c r="J181" s="47">
        <v>13</v>
      </c>
      <c r="K181" s="47">
        <f>+Data[[#This Row],[BC Bed Change]]+Data[[#This Row],[NH Bed Change]]</f>
        <v>13</v>
      </c>
      <c r="L181" s="47">
        <f t="shared" si="8"/>
        <v>0</v>
      </c>
      <c r="M181" s="47">
        <f t="shared" si="9"/>
        <v>-13</v>
      </c>
      <c r="N181" s="47">
        <f>+Data[[#This Row],[BC Active]]+Data[[#This Row],[NH Active]]</f>
        <v>-13</v>
      </c>
      <c r="O181" s="47">
        <f t="shared" si="10"/>
        <v>0</v>
      </c>
      <c r="P181" s="47">
        <f t="shared" si="11"/>
        <v>0</v>
      </c>
      <c r="Q181" s="47">
        <f>+Data[[#This Row],[BC Layaway]]+Data[[#This Row],[NH Layaway]]</f>
        <v>0</v>
      </c>
      <c r="R181" s="47">
        <f>+Data[[#This Row],[BC Active]]+Data[[#This Row],[BC Layaway]]</f>
        <v>0</v>
      </c>
      <c r="S181" s="47">
        <f>+Data[[#This Row],[NH Active]]+Data[[#This Row],[NH Layaway]]</f>
        <v>-13</v>
      </c>
      <c r="T181" s="47">
        <f>+Data[[#This Row],[BC Total]]+Data[[#This Row],[NH Total]]</f>
        <v>-13</v>
      </c>
      <c r="Y181" s="53">
        <v>45001</v>
      </c>
      <c r="Z181" s="41" t="s">
        <v>217</v>
      </c>
    </row>
    <row r="182" spans="1:26" x14ac:dyDescent="0.25">
      <c r="A182" s="47" t="str">
        <f>Data[[#This Row],[Text IID]]&amp;Data[[#This Row],[transaction number]]</f>
        <v>190031</v>
      </c>
      <c r="B182" s="48">
        <v>1</v>
      </c>
      <c r="C182" s="49">
        <v>19003</v>
      </c>
      <c r="D182" s="50" t="str">
        <f>Data[[#This Row],[Text IID]]&amp;" - "&amp;Data[[#This Row],[Facility Name]]</f>
        <v>19003 - Trinity Care Center</v>
      </c>
      <c r="E182" s="46">
        <v>19003</v>
      </c>
      <c r="F182" s="51" t="s">
        <v>109</v>
      </c>
      <c r="G182" s="52">
        <v>40451</v>
      </c>
      <c r="H182" s="51" t="s">
        <v>17</v>
      </c>
      <c r="I182" s="47">
        <v>0</v>
      </c>
      <c r="J182" s="47">
        <v>65</v>
      </c>
      <c r="K182" s="47">
        <f>+Data[[#This Row],[BC Bed Change]]+Data[[#This Row],[NH Bed Change]]</f>
        <v>65</v>
      </c>
      <c r="L182" s="47">
        <f t="shared" si="8"/>
        <v>0</v>
      </c>
      <c r="M182" s="47">
        <f t="shared" si="9"/>
        <v>65</v>
      </c>
      <c r="N182" s="47">
        <f>+Data[[#This Row],[BC Active]]+Data[[#This Row],[NH Active]]</f>
        <v>65</v>
      </c>
      <c r="O182" s="47">
        <f t="shared" si="10"/>
        <v>0</v>
      </c>
      <c r="P182" s="47">
        <f t="shared" si="11"/>
        <v>0</v>
      </c>
      <c r="Q182" s="47">
        <f>+Data[[#This Row],[BC Layaway]]+Data[[#This Row],[NH Layaway]]</f>
        <v>0</v>
      </c>
      <c r="R182" s="47">
        <f>+Data[[#This Row],[BC Active]]+Data[[#This Row],[BC Layaway]]</f>
        <v>0</v>
      </c>
      <c r="S182" s="47">
        <f>+Data[[#This Row],[NH Active]]+Data[[#This Row],[NH Layaway]]</f>
        <v>65</v>
      </c>
      <c r="T182" s="47">
        <f>+Data[[#This Row],[BC Total]]+Data[[#This Row],[NH Total]]</f>
        <v>65</v>
      </c>
      <c r="Y182" s="53">
        <v>46002</v>
      </c>
      <c r="Z182" s="41" t="s">
        <v>218</v>
      </c>
    </row>
    <row r="183" spans="1:26" x14ac:dyDescent="0.25">
      <c r="A183" s="47" t="str">
        <f>Data[[#This Row],[Text IID]]&amp;Data[[#This Row],[transaction number]]</f>
        <v>190032</v>
      </c>
      <c r="B183" s="48">
        <v>2</v>
      </c>
      <c r="C183" s="49">
        <v>19003</v>
      </c>
      <c r="D183" s="50" t="str">
        <f>Data[[#This Row],[Text IID]]&amp;" - "&amp;Data[[#This Row],[Facility Name]]</f>
        <v>19003 - Trinity Care Center</v>
      </c>
      <c r="E183" s="46">
        <v>19003</v>
      </c>
      <c r="F183" s="51" t="s">
        <v>109</v>
      </c>
      <c r="G183" s="52">
        <v>43191</v>
      </c>
      <c r="H183" s="51" t="s">
        <v>20</v>
      </c>
      <c r="I183" s="47"/>
      <c r="J183" s="47">
        <v>13</v>
      </c>
      <c r="K183" s="47">
        <f>+Data[[#This Row],[BC Bed Change]]+Data[[#This Row],[NH Bed Change]]</f>
        <v>13</v>
      </c>
      <c r="L183" s="47">
        <f t="shared" si="8"/>
        <v>0</v>
      </c>
      <c r="M183" s="47">
        <f t="shared" si="9"/>
        <v>-13</v>
      </c>
      <c r="N183" s="47">
        <f>+Data[[#This Row],[BC Active]]+Data[[#This Row],[NH Active]]</f>
        <v>-13</v>
      </c>
      <c r="O183" s="47">
        <f t="shared" si="10"/>
        <v>0</v>
      </c>
      <c r="P183" s="47">
        <f t="shared" si="11"/>
        <v>13</v>
      </c>
      <c r="Q183" s="47">
        <f>+Data[[#This Row],[BC Layaway]]+Data[[#This Row],[NH Layaway]]</f>
        <v>13</v>
      </c>
      <c r="R183" s="47">
        <f>+Data[[#This Row],[BC Active]]+Data[[#This Row],[BC Layaway]]</f>
        <v>0</v>
      </c>
      <c r="S183" s="47">
        <f>+Data[[#This Row],[NH Active]]+Data[[#This Row],[NH Layaway]]</f>
        <v>0</v>
      </c>
      <c r="T183" s="47">
        <f>+Data[[#This Row],[BC Total]]+Data[[#This Row],[NH Total]]</f>
        <v>0</v>
      </c>
      <c r="Y183" s="53">
        <v>46003</v>
      </c>
      <c r="Z183" s="41" t="s">
        <v>219</v>
      </c>
    </row>
    <row r="184" spans="1:26" x14ac:dyDescent="0.25">
      <c r="A184" s="47" t="str">
        <f>Data[[#This Row],[Text IID]]&amp;Data[[#This Row],[transaction number]]</f>
        <v>190033</v>
      </c>
      <c r="B184" s="48">
        <v>3</v>
      </c>
      <c r="C184" s="49">
        <v>19003</v>
      </c>
      <c r="D184" s="50" t="str">
        <f>Data[[#This Row],[Text IID]]&amp;" - "&amp;Data[[#This Row],[Facility Name]]</f>
        <v>19003 - Trinity Care Center</v>
      </c>
      <c r="E184" s="46">
        <v>19003</v>
      </c>
      <c r="F184" s="51" t="s">
        <v>109</v>
      </c>
      <c r="G184" s="52">
        <v>43405</v>
      </c>
      <c r="H184" s="51" t="s">
        <v>22</v>
      </c>
      <c r="I184" s="47"/>
      <c r="J184" s="47">
        <v>7</v>
      </c>
      <c r="K184" s="47">
        <f>+Data[[#This Row],[BC Bed Change]]+Data[[#This Row],[NH Bed Change]]</f>
        <v>7</v>
      </c>
      <c r="L184" s="47">
        <f t="shared" si="8"/>
        <v>0</v>
      </c>
      <c r="M184" s="47">
        <f t="shared" si="9"/>
        <v>7</v>
      </c>
      <c r="N184" s="47">
        <f>+Data[[#This Row],[BC Active]]+Data[[#This Row],[NH Active]]</f>
        <v>7</v>
      </c>
      <c r="O184" s="47">
        <f t="shared" si="10"/>
        <v>0</v>
      </c>
      <c r="P184" s="47">
        <f t="shared" si="11"/>
        <v>-7</v>
      </c>
      <c r="Q184" s="47">
        <f>+Data[[#This Row],[BC Layaway]]+Data[[#This Row],[NH Layaway]]</f>
        <v>-7</v>
      </c>
      <c r="R184" s="47">
        <f>+Data[[#This Row],[BC Active]]+Data[[#This Row],[BC Layaway]]</f>
        <v>0</v>
      </c>
      <c r="S184" s="47">
        <f>+Data[[#This Row],[NH Active]]+Data[[#This Row],[NH Layaway]]</f>
        <v>0</v>
      </c>
      <c r="T184" s="47">
        <f>+Data[[#This Row],[BC Total]]+Data[[#This Row],[NH Total]]</f>
        <v>0</v>
      </c>
      <c r="Y184" s="53">
        <v>46004</v>
      </c>
      <c r="Z184" s="41" t="s">
        <v>220</v>
      </c>
    </row>
    <row r="185" spans="1:26" x14ac:dyDescent="0.25">
      <c r="A185" s="47" t="str">
        <f>Data[[#This Row],[Text IID]]&amp;Data[[#This Row],[transaction number]]</f>
        <v>190034</v>
      </c>
      <c r="B185" s="48">
        <v>4</v>
      </c>
      <c r="C185" s="49">
        <v>19003</v>
      </c>
      <c r="D185" s="50" t="str">
        <f>Data[[#This Row],[Text IID]]&amp;" - "&amp;Data[[#This Row],[Facility Name]]</f>
        <v>19003 - Trinity Care Center</v>
      </c>
      <c r="E185" s="46">
        <v>19003</v>
      </c>
      <c r="F185" s="51" t="s">
        <v>109</v>
      </c>
      <c r="G185" s="52">
        <v>43705</v>
      </c>
      <c r="H185" s="51" t="s">
        <v>27</v>
      </c>
      <c r="I185" s="47"/>
      <c r="J185" s="47">
        <v>8</v>
      </c>
      <c r="K185" s="47">
        <f>+Data[[#This Row],[BC Bed Change]]+Data[[#This Row],[NH Bed Change]]</f>
        <v>8</v>
      </c>
      <c r="L185" s="47">
        <f t="shared" si="8"/>
        <v>0</v>
      </c>
      <c r="M185" s="47">
        <f t="shared" si="9"/>
        <v>8</v>
      </c>
      <c r="N185" s="47">
        <f>+Data[[#This Row],[BC Active]]+Data[[#This Row],[NH Active]]</f>
        <v>8</v>
      </c>
      <c r="O185" s="47">
        <f t="shared" si="10"/>
        <v>0</v>
      </c>
      <c r="P185" s="47">
        <f t="shared" si="11"/>
        <v>0</v>
      </c>
      <c r="Q185" s="47">
        <f>+Data[[#This Row],[BC Layaway]]+Data[[#This Row],[NH Layaway]]</f>
        <v>0</v>
      </c>
      <c r="R185" s="47">
        <f>+Data[[#This Row],[BC Active]]+Data[[#This Row],[BC Layaway]]</f>
        <v>0</v>
      </c>
      <c r="S185" s="47">
        <f>+Data[[#This Row],[NH Active]]+Data[[#This Row],[NH Layaway]]</f>
        <v>8</v>
      </c>
      <c r="T185" s="47">
        <f>+Data[[#This Row],[BC Total]]+Data[[#This Row],[NH Total]]</f>
        <v>8</v>
      </c>
      <c r="Y185" s="53">
        <v>47002</v>
      </c>
      <c r="Z185" s="41" t="s">
        <v>221</v>
      </c>
    </row>
    <row r="186" spans="1:26" x14ac:dyDescent="0.25">
      <c r="A186" s="47" t="str">
        <f>Data[[#This Row],[Text IID]]&amp;Data[[#This Row],[transaction number]]</f>
        <v>190035</v>
      </c>
      <c r="B186" s="48">
        <v>5</v>
      </c>
      <c r="C186" s="49">
        <v>19003</v>
      </c>
      <c r="D186" s="50" t="str">
        <f>Data[[#This Row],[Text IID]]&amp;" - "&amp;Data[[#This Row],[Facility Name]]</f>
        <v>19003 - Trinity Care Center</v>
      </c>
      <c r="E186" s="46">
        <v>19003</v>
      </c>
      <c r="F186" s="51" t="s">
        <v>109</v>
      </c>
      <c r="G186" s="52">
        <v>43705</v>
      </c>
      <c r="H186" s="51" t="s">
        <v>27</v>
      </c>
      <c r="I186" s="47"/>
      <c r="J186" s="47">
        <v>17</v>
      </c>
      <c r="K186" s="47">
        <f>+Data[[#This Row],[BC Bed Change]]+Data[[#This Row],[NH Bed Change]]</f>
        <v>17</v>
      </c>
      <c r="L186" s="47">
        <f t="shared" si="8"/>
        <v>0</v>
      </c>
      <c r="M186" s="47">
        <f t="shared" si="9"/>
        <v>17</v>
      </c>
      <c r="N186" s="47">
        <f>+Data[[#This Row],[BC Active]]+Data[[#This Row],[NH Active]]</f>
        <v>17</v>
      </c>
      <c r="O186" s="47">
        <f t="shared" si="10"/>
        <v>0</v>
      </c>
      <c r="P186" s="47">
        <f t="shared" si="11"/>
        <v>0</v>
      </c>
      <c r="Q186" s="47">
        <f>+Data[[#This Row],[BC Layaway]]+Data[[#This Row],[NH Layaway]]</f>
        <v>0</v>
      </c>
      <c r="R186" s="47">
        <f>+Data[[#This Row],[BC Active]]+Data[[#This Row],[BC Layaway]]</f>
        <v>0</v>
      </c>
      <c r="S186" s="47">
        <f>+Data[[#This Row],[NH Active]]+Data[[#This Row],[NH Layaway]]</f>
        <v>17</v>
      </c>
      <c r="T186" s="47">
        <f>+Data[[#This Row],[BC Total]]+Data[[#This Row],[NH Total]]</f>
        <v>17</v>
      </c>
      <c r="Y186" s="53">
        <v>47003</v>
      </c>
      <c r="Z186" s="41" t="s">
        <v>222</v>
      </c>
    </row>
    <row r="187" spans="1:26" x14ac:dyDescent="0.25">
      <c r="A187" s="47" t="str">
        <f>Data[[#This Row],[Text IID]]&amp;Data[[#This Row],[transaction number]]</f>
        <v>190051</v>
      </c>
      <c r="B187" s="48">
        <v>1</v>
      </c>
      <c r="C187" s="49">
        <v>19005</v>
      </c>
      <c r="D187" s="50" t="str">
        <f>Data[[#This Row],[Text IID]]&amp;" - "&amp;Data[[#This Row],[Facility Name]]</f>
        <v>19005 - Woodlyn Heights Healthcare Ctr</v>
      </c>
      <c r="E187" s="46">
        <v>19005</v>
      </c>
      <c r="F187" s="51" t="s">
        <v>110</v>
      </c>
      <c r="G187" s="52">
        <v>40451</v>
      </c>
      <c r="H187" s="51" t="s">
        <v>17</v>
      </c>
      <c r="I187" s="47">
        <v>0</v>
      </c>
      <c r="J187" s="47">
        <v>105</v>
      </c>
      <c r="K187" s="47">
        <f>+Data[[#This Row],[BC Bed Change]]+Data[[#This Row],[NH Bed Change]]</f>
        <v>105</v>
      </c>
      <c r="L187" s="47">
        <f t="shared" si="8"/>
        <v>0</v>
      </c>
      <c r="M187" s="47">
        <f t="shared" si="9"/>
        <v>105</v>
      </c>
      <c r="N187" s="47">
        <f>+Data[[#This Row],[BC Active]]+Data[[#This Row],[NH Active]]</f>
        <v>105</v>
      </c>
      <c r="O187" s="47">
        <f t="shared" si="10"/>
        <v>0</v>
      </c>
      <c r="P187" s="47">
        <f t="shared" si="11"/>
        <v>0</v>
      </c>
      <c r="Q187" s="47">
        <f>+Data[[#This Row],[BC Layaway]]+Data[[#This Row],[NH Layaway]]</f>
        <v>0</v>
      </c>
      <c r="R187" s="47">
        <f>+Data[[#This Row],[BC Active]]+Data[[#This Row],[BC Layaway]]</f>
        <v>0</v>
      </c>
      <c r="S187" s="47">
        <f>+Data[[#This Row],[NH Active]]+Data[[#This Row],[NH Layaway]]</f>
        <v>105</v>
      </c>
      <c r="T187" s="47">
        <f>+Data[[#This Row],[BC Total]]+Data[[#This Row],[NH Total]]</f>
        <v>105</v>
      </c>
      <c r="Y187" s="53">
        <v>47005</v>
      </c>
      <c r="Z187" s="41" t="s">
        <v>223</v>
      </c>
    </row>
    <row r="188" spans="1:26" x14ac:dyDescent="0.25">
      <c r="A188" s="47" t="str">
        <f>Data[[#This Row],[Text IID]]&amp;Data[[#This Row],[transaction number]]</f>
        <v>190052</v>
      </c>
      <c r="B188" s="48">
        <v>2</v>
      </c>
      <c r="C188" s="49">
        <v>19005</v>
      </c>
      <c r="D188" s="50" t="str">
        <f>Data[[#This Row],[Text IID]]&amp;" - "&amp;Data[[#This Row],[Facility Name]]</f>
        <v>19005 - Woodlyn Heights Healthcare Ctr</v>
      </c>
      <c r="E188" s="46">
        <v>19005</v>
      </c>
      <c r="F188" s="51" t="s">
        <v>110</v>
      </c>
      <c r="G188" s="52">
        <v>41275</v>
      </c>
      <c r="H188" s="51" t="s">
        <v>20</v>
      </c>
      <c r="I188" s="47">
        <v>0</v>
      </c>
      <c r="J188" s="47">
        <v>6</v>
      </c>
      <c r="K188" s="47">
        <f>+Data[[#This Row],[BC Bed Change]]+Data[[#This Row],[NH Bed Change]]</f>
        <v>6</v>
      </c>
      <c r="L188" s="47">
        <f t="shared" si="8"/>
        <v>0</v>
      </c>
      <c r="M188" s="47">
        <f t="shared" si="9"/>
        <v>-6</v>
      </c>
      <c r="N188" s="47">
        <f>+Data[[#This Row],[BC Active]]+Data[[#This Row],[NH Active]]</f>
        <v>-6</v>
      </c>
      <c r="O188" s="47">
        <f t="shared" si="10"/>
        <v>0</v>
      </c>
      <c r="P188" s="47">
        <f t="shared" si="11"/>
        <v>6</v>
      </c>
      <c r="Q188" s="47">
        <f>+Data[[#This Row],[BC Layaway]]+Data[[#This Row],[NH Layaway]]</f>
        <v>6</v>
      </c>
      <c r="R188" s="47">
        <f>+Data[[#This Row],[BC Active]]+Data[[#This Row],[BC Layaway]]</f>
        <v>0</v>
      </c>
      <c r="S188" s="47">
        <f>+Data[[#This Row],[NH Active]]+Data[[#This Row],[NH Layaway]]</f>
        <v>0</v>
      </c>
      <c r="T188" s="47">
        <f>+Data[[#This Row],[BC Total]]+Data[[#This Row],[NH Total]]</f>
        <v>0</v>
      </c>
      <c r="Y188" s="53">
        <v>48001</v>
      </c>
      <c r="Z188" s="41" t="s">
        <v>224</v>
      </c>
    </row>
    <row r="189" spans="1:26" x14ac:dyDescent="0.25">
      <c r="A189" s="47" t="str">
        <f>Data[[#This Row],[Text IID]]&amp;Data[[#This Row],[transaction number]]</f>
        <v>190053</v>
      </c>
      <c r="B189" s="48">
        <v>3</v>
      </c>
      <c r="C189" s="49">
        <v>19005</v>
      </c>
      <c r="D189" s="50" t="str">
        <f>Data[[#This Row],[Text IID]]&amp;" - "&amp;Data[[#This Row],[Facility Name]]</f>
        <v>19005 - Woodlyn Heights Healthcare Ctr</v>
      </c>
      <c r="E189" s="46">
        <v>19005</v>
      </c>
      <c r="F189" s="51" t="s">
        <v>110</v>
      </c>
      <c r="G189" s="52">
        <v>42855</v>
      </c>
      <c r="H189" s="51" t="s">
        <v>22</v>
      </c>
      <c r="I189" s="47"/>
      <c r="J189" s="47">
        <v>6</v>
      </c>
      <c r="K189" s="47">
        <f>+Data[[#This Row],[BC Bed Change]]+Data[[#This Row],[NH Bed Change]]</f>
        <v>6</v>
      </c>
      <c r="L189" s="47">
        <f t="shared" si="8"/>
        <v>0</v>
      </c>
      <c r="M189" s="47">
        <f t="shared" si="9"/>
        <v>6</v>
      </c>
      <c r="N189" s="47">
        <f>+Data[[#This Row],[BC Active]]+Data[[#This Row],[NH Active]]</f>
        <v>6</v>
      </c>
      <c r="O189" s="47">
        <f t="shared" si="10"/>
        <v>0</v>
      </c>
      <c r="P189" s="47">
        <f t="shared" si="11"/>
        <v>-6</v>
      </c>
      <c r="Q189" s="47">
        <f>+Data[[#This Row],[BC Layaway]]+Data[[#This Row],[NH Layaway]]</f>
        <v>-6</v>
      </c>
      <c r="R189" s="47">
        <f>+Data[[#This Row],[BC Active]]+Data[[#This Row],[BC Layaway]]</f>
        <v>0</v>
      </c>
      <c r="S189" s="47">
        <f>+Data[[#This Row],[NH Active]]+Data[[#This Row],[NH Layaway]]</f>
        <v>0</v>
      </c>
      <c r="T189" s="47">
        <f>+Data[[#This Row],[BC Total]]+Data[[#This Row],[NH Total]]</f>
        <v>0</v>
      </c>
      <c r="Y189" s="53">
        <v>48002</v>
      </c>
      <c r="Z189" s="41" t="s">
        <v>225</v>
      </c>
    </row>
    <row r="190" spans="1:26" x14ac:dyDescent="0.25">
      <c r="A190" s="47" t="str">
        <f>Data[[#This Row],[Text IID]]&amp;Data[[#This Row],[transaction number]]</f>
        <v>190054</v>
      </c>
      <c r="B190" s="48">
        <v>4</v>
      </c>
      <c r="C190" s="49">
        <v>19005</v>
      </c>
      <c r="D190" s="50" t="str">
        <f>Data[[#This Row],[Text IID]]&amp;" - "&amp;Data[[#This Row],[Facility Name]]</f>
        <v>19005 - Woodlyn Heights Healthcare Ctr</v>
      </c>
      <c r="E190" s="46">
        <v>19005</v>
      </c>
      <c r="F190" s="51" t="s">
        <v>110</v>
      </c>
      <c r="G190" s="52">
        <v>42855</v>
      </c>
      <c r="H190" s="51" t="s">
        <v>23</v>
      </c>
      <c r="I190" s="47"/>
      <c r="J190" s="47">
        <v>6</v>
      </c>
      <c r="K190" s="47">
        <f>+Data[[#This Row],[BC Bed Change]]+Data[[#This Row],[NH Bed Change]]</f>
        <v>6</v>
      </c>
      <c r="L190" s="47">
        <f t="shared" si="8"/>
        <v>0</v>
      </c>
      <c r="M190" s="47">
        <f t="shared" si="9"/>
        <v>-6</v>
      </c>
      <c r="N190" s="47">
        <f>+Data[[#This Row],[BC Active]]+Data[[#This Row],[NH Active]]</f>
        <v>-6</v>
      </c>
      <c r="O190" s="47">
        <f t="shared" si="10"/>
        <v>0</v>
      </c>
      <c r="P190" s="47">
        <f t="shared" si="11"/>
        <v>0</v>
      </c>
      <c r="Q190" s="47">
        <f>+Data[[#This Row],[BC Layaway]]+Data[[#This Row],[NH Layaway]]</f>
        <v>0</v>
      </c>
      <c r="R190" s="47">
        <f>+Data[[#This Row],[BC Active]]+Data[[#This Row],[BC Layaway]]</f>
        <v>0</v>
      </c>
      <c r="S190" s="47">
        <f>+Data[[#This Row],[NH Active]]+Data[[#This Row],[NH Layaway]]</f>
        <v>-6</v>
      </c>
      <c r="T190" s="47">
        <f>+Data[[#This Row],[BC Total]]+Data[[#This Row],[NH Total]]</f>
        <v>-6</v>
      </c>
      <c r="Y190" s="53">
        <v>48003</v>
      </c>
      <c r="Z190" s="41" t="s">
        <v>226</v>
      </c>
    </row>
    <row r="191" spans="1:26" x14ac:dyDescent="0.25">
      <c r="A191" s="47" t="str">
        <f>Data[[#This Row],[Text IID]]&amp;Data[[#This Row],[transaction number]]</f>
        <v>190055</v>
      </c>
      <c r="B191" s="48">
        <v>5</v>
      </c>
      <c r="C191" s="49">
        <v>19005</v>
      </c>
      <c r="D191" s="50" t="str">
        <f>Data[[#This Row],[Text IID]]&amp;" - "&amp;Data[[#This Row],[Facility Name]]</f>
        <v>19005 - Woodlyn Heights Healthcare Ctr</v>
      </c>
      <c r="E191" s="46">
        <v>19005</v>
      </c>
      <c r="F191" s="51" t="s">
        <v>110</v>
      </c>
      <c r="G191" s="52">
        <v>43069</v>
      </c>
      <c r="H191" s="51" t="s">
        <v>23</v>
      </c>
      <c r="I191" s="47"/>
      <c r="J191" s="47">
        <v>20</v>
      </c>
      <c r="K191" s="47">
        <f>+Data[[#This Row],[BC Bed Change]]+Data[[#This Row],[NH Bed Change]]</f>
        <v>20</v>
      </c>
      <c r="L191" s="47">
        <f t="shared" si="8"/>
        <v>0</v>
      </c>
      <c r="M191" s="47">
        <f t="shared" si="9"/>
        <v>-20</v>
      </c>
      <c r="N191" s="47">
        <f>+Data[[#This Row],[BC Active]]+Data[[#This Row],[NH Active]]</f>
        <v>-20</v>
      </c>
      <c r="O191" s="47">
        <f t="shared" si="10"/>
        <v>0</v>
      </c>
      <c r="P191" s="47">
        <f t="shared" si="11"/>
        <v>0</v>
      </c>
      <c r="Q191" s="47">
        <f>+Data[[#This Row],[BC Layaway]]+Data[[#This Row],[NH Layaway]]</f>
        <v>0</v>
      </c>
      <c r="R191" s="47">
        <f>+Data[[#This Row],[BC Active]]+Data[[#This Row],[BC Layaway]]</f>
        <v>0</v>
      </c>
      <c r="S191" s="47">
        <f>+Data[[#This Row],[NH Active]]+Data[[#This Row],[NH Layaway]]</f>
        <v>-20</v>
      </c>
      <c r="T191" s="47">
        <f>+Data[[#This Row],[BC Total]]+Data[[#This Row],[NH Total]]</f>
        <v>-20</v>
      </c>
      <c r="Y191" s="53">
        <v>49001</v>
      </c>
      <c r="Z191" s="41" t="s">
        <v>227</v>
      </c>
    </row>
    <row r="192" spans="1:26" x14ac:dyDescent="0.25">
      <c r="A192" s="47" t="str">
        <f>Data[[#This Row],[Text IID]]&amp;Data[[#This Row],[transaction number]]</f>
        <v>190071</v>
      </c>
      <c r="B192" s="48">
        <v>1</v>
      </c>
      <c r="C192" s="49">
        <v>19007</v>
      </c>
      <c r="D192" s="50" t="str">
        <f>Data[[#This Row],[Text IID]]&amp;" - "&amp;Data[[#This Row],[Facility Name]]</f>
        <v>19007 - Augustana HCC Of Apple Valley</v>
      </c>
      <c r="E192" s="46">
        <v>19007</v>
      </c>
      <c r="F192" s="51" t="s">
        <v>111</v>
      </c>
      <c r="G192" s="52">
        <v>40451</v>
      </c>
      <c r="H192" s="51" t="s">
        <v>17</v>
      </c>
      <c r="I192" s="47">
        <v>0</v>
      </c>
      <c r="J192" s="47">
        <v>200</v>
      </c>
      <c r="K192" s="47">
        <f>+Data[[#This Row],[BC Bed Change]]+Data[[#This Row],[NH Bed Change]]</f>
        <v>200</v>
      </c>
      <c r="L192" s="47">
        <f t="shared" si="8"/>
        <v>0</v>
      </c>
      <c r="M192" s="47">
        <f t="shared" si="9"/>
        <v>200</v>
      </c>
      <c r="N192" s="47">
        <f>+Data[[#This Row],[BC Active]]+Data[[#This Row],[NH Active]]</f>
        <v>200</v>
      </c>
      <c r="O192" s="47">
        <f t="shared" si="10"/>
        <v>0</v>
      </c>
      <c r="P192" s="47">
        <f t="shared" si="11"/>
        <v>0</v>
      </c>
      <c r="Q192" s="47">
        <f>+Data[[#This Row],[BC Layaway]]+Data[[#This Row],[NH Layaway]]</f>
        <v>0</v>
      </c>
      <c r="R192" s="47">
        <f>+Data[[#This Row],[BC Active]]+Data[[#This Row],[BC Layaway]]</f>
        <v>0</v>
      </c>
      <c r="S192" s="47">
        <f>+Data[[#This Row],[NH Active]]+Data[[#This Row],[NH Layaway]]</f>
        <v>200</v>
      </c>
      <c r="T192" s="47">
        <f>+Data[[#This Row],[BC Total]]+Data[[#This Row],[NH Total]]</f>
        <v>200</v>
      </c>
      <c r="Y192" s="53">
        <v>49002</v>
      </c>
      <c r="Z192" s="41" t="s">
        <v>228</v>
      </c>
    </row>
    <row r="193" spans="1:26" x14ac:dyDescent="0.25">
      <c r="A193" s="47" t="str">
        <f>Data[[#This Row],[Text IID]]&amp;Data[[#This Row],[transaction number]]</f>
        <v>190072</v>
      </c>
      <c r="B193" s="48">
        <v>2</v>
      </c>
      <c r="C193" s="49">
        <v>19007</v>
      </c>
      <c r="D193" s="50" t="str">
        <f>Data[[#This Row],[Text IID]]&amp;" - "&amp;Data[[#This Row],[Facility Name]]</f>
        <v>19007 - Augustana HCC Of Apple Valley</v>
      </c>
      <c r="E193" s="46">
        <v>19007</v>
      </c>
      <c r="F193" s="51" t="s">
        <v>111</v>
      </c>
      <c r="G193" s="52">
        <v>40816</v>
      </c>
      <c r="H193" s="51" t="s">
        <v>23</v>
      </c>
      <c r="I193" s="47">
        <v>0</v>
      </c>
      <c r="J193" s="47">
        <v>12</v>
      </c>
      <c r="K193" s="47">
        <f>+Data[[#This Row],[BC Bed Change]]+Data[[#This Row],[NH Bed Change]]</f>
        <v>12</v>
      </c>
      <c r="L193" s="47">
        <f t="shared" si="8"/>
        <v>0</v>
      </c>
      <c r="M193" s="47">
        <f t="shared" si="9"/>
        <v>-12</v>
      </c>
      <c r="N193" s="47">
        <f>+Data[[#This Row],[BC Active]]+Data[[#This Row],[NH Active]]</f>
        <v>-12</v>
      </c>
      <c r="O193" s="47">
        <f t="shared" si="10"/>
        <v>0</v>
      </c>
      <c r="P193" s="47">
        <f t="shared" si="11"/>
        <v>0</v>
      </c>
      <c r="Q193" s="47">
        <f>+Data[[#This Row],[BC Layaway]]+Data[[#This Row],[NH Layaway]]</f>
        <v>0</v>
      </c>
      <c r="R193" s="47">
        <f>+Data[[#This Row],[BC Active]]+Data[[#This Row],[BC Layaway]]</f>
        <v>0</v>
      </c>
      <c r="S193" s="47">
        <f>+Data[[#This Row],[NH Active]]+Data[[#This Row],[NH Layaway]]</f>
        <v>-12</v>
      </c>
      <c r="T193" s="47">
        <f>+Data[[#This Row],[BC Total]]+Data[[#This Row],[NH Total]]</f>
        <v>-12</v>
      </c>
      <c r="Y193" s="53">
        <v>49003</v>
      </c>
      <c r="Z193" s="41" t="s">
        <v>229</v>
      </c>
    </row>
    <row r="194" spans="1:26" x14ac:dyDescent="0.25">
      <c r="A194" s="47" t="str">
        <f>Data[[#This Row],[Text IID]]&amp;Data[[#This Row],[transaction number]]</f>
        <v>190073</v>
      </c>
      <c r="B194" s="48">
        <v>3</v>
      </c>
      <c r="C194" s="49">
        <v>19007</v>
      </c>
      <c r="D194" s="50" t="str">
        <f>Data[[#This Row],[Text IID]]&amp;" - "&amp;Data[[#This Row],[Facility Name]]</f>
        <v>19007 - Augustana HCC Of Apple Valley</v>
      </c>
      <c r="E194" s="46">
        <v>19007</v>
      </c>
      <c r="F194" s="51" t="s">
        <v>111</v>
      </c>
      <c r="G194" s="52">
        <v>41182</v>
      </c>
      <c r="H194" s="51" t="s">
        <v>23</v>
      </c>
      <c r="I194" s="47">
        <v>0</v>
      </c>
      <c r="J194" s="47">
        <v>10</v>
      </c>
      <c r="K194" s="47">
        <f>+Data[[#This Row],[BC Bed Change]]+Data[[#This Row],[NH Bed Change]]</f>
        <v>10</v>
      </c>
      <c r="L194" s="47">
        <f t="shared" ref="L194:L257" si="12">IF(OR($H194=$W$1,$H194=$W$4,$H194=$W$6),I194,IF($H194=$W$2,0,-I194))</f>
        <v>0</v>
      </c>
      <c r="M194" s="47">
        <f t="shared" ref="M194:M257" si="13">IF(OR($H194=$W$1,$H194=$W$4,$H194=$W$6),J194,IF($H194=$W$2,0,-J194))</f>
        <v>-10</v>
      </c>
      <c r="N194" s="47">
        <f>+Data[[#This Row],[BC Active]]+Data[[#This Row],[NH Active]]</f>
        <v>-10</v>
      </c>
      <c r="O194" s="47">
        <f t="shared" ref="O194:O257" si="14">IF(OR($H194=$W$3,$H194=$W$2),I194,IF($H194=$W$4,-I194,0))</f>
        <v>0</v>
      </c>
      <c r="P194" s="47">
        <f t="shared" ref="P194:P257" si="15">IF(OR($H194=$W$3,$H194=$W$2),J194,IF($H194=$W$4,-J194,0))</f>
        <v>0</v>
      </c>
      <c r="Q194" s="47">
        <f>+Data[[#This Row],[BC Layaway]]+Data[[#This Row],[NH Layaway]]</f>
        <v>0</v>
      </c>
      <c r="R194" s="47">
        <f>+Data[[#This Row],[BC Active]]+Data[[#This Row],[BC Layaway]]</f>
        <v>0</v>
      </c>
      <c r="S194" s="47">
        <f>+Data[[#This Row],[NH Active]]+Data[[#This Row],[NH Layaway]]</f>
        <v>-10</v>
      </c>
      <c r="T194" s="47">
        <f>+Data[[#This Row],[BC Total]]+Data[[#This Row],[NH Total]]</f>
        <v>-10</v>
      </c>
      <c r="Y194" s="53">
        <v>50001</v>
      </c>
      <c r="Z194" s="41" t="s">
        <v>230</v>
      </c>
    </row>
    <row r="195" spans="1:26" x14ac:dyDescent="0.25">
      <c r="A195" s="47" t="str">
        <f>Data[[#This Row],[Text IID]]&amp;Data[[#This Row],[transaction number]]</f>
        <v>190081</v>
      </c>
      <c r="B195" s="48">
        <v>1</v>
      </c>
      <c r="C195" s="49">
        <v>19008</v>
      </c>
      <c r="D195" s="50" t="str">
        <f>Data[[#This Row],[Text IID]]&amp;" - "&amp;Data[[#This Row],[Facility Name]]</f>
        <v>19008 - Regina Senior Living</v>
      </c>
      <c r="E195" s="46">
        <v>19008</v>
      </c>
      <c r="F195" s="51" t="s">
        <v>112</v>
      </c>
      <c r="G195" s="52">
        <v>40451</v>
      </c>
      <c r="H195" s="51" t="s">
        <v>17</v>
      </c>
      <c r="I195" s="47">
        <v>0</v>
      </c>
      <c r="J195" s="47">
        <v>61</v>
      </c>
      <c r="K195" s="47">
        <f>+Data[[#This Row],[BC Bed Change]]+Data[[#This Row],[NH Bed Change]]</f>
        <v>61</v>
      </c>
      <c r="L195" s="47">
        <f t="shared" si="12"/>
        <v>0</v>
      </c>
      <c r="M195" s="47">
        <f t="shared" si="13"/>
        <v>61</v>
      </c>
      <c r="N195" s="47">
        <f>+Data[[#This Row],[BC Active]]+Data[[#This Row],[NH Active]]</f>
        <v>61</v>
      </c>
      <c r="O195" s="47">
        <f t="shared" si="14"/>
        <v>0</v>
      </c>
      <c r="P195" s="47">
        <f t="shared" si="15"/>
        <v>0</v>
      </c>
      <c r="Q195" s="47">
        <f>+Data[[#This Row],[BC Layaway]]+Data[[#This Row],[NH Layaway]]</f>
        <v>0</v>
      </c>
      <c r="R195" s="47">
        <f>+Data[[#This Row],[BC Active]]+Data[[#This Row],[BC Layaway]]</f>
        <v>0</v>
      </c>
      <c r="S195" s="47">
        <f>+Data[[#This Row],[NH Active]]+Data[[#This Row],[NH Layaway]]</f>
        <v>61</v>
      </c>
      <c r="T195" s="47">
        <f>+Data[[#This Row],[BC Total]]+Data[[#This Row],[NH Total]]</f>
        <v>61</v>
      </c>
      <c r="Y195" s="53">
        <v>50003</v>
      </c>
      <c r="Z195" s="41" t="s">
        <v>231</v>
      </c>
    </row>
    <row r="196" spans="1:26" x14ac:dyDescent="0.25">
      <c r="A196" s="47" t="str">
        <f>Data[[#This Row],[Text IID]]&amp;Data[[#This Row],[transaction number]]</f>
        <v>190082</v>
      </c>
      <c r="B196" s="48">
        <v>2</v>
      </c>
      <c r="C196" s="49">
        <v>19008</v>
      </c>
      <c r="D196" s="50" t="str">
        <f>Data[[#This Row],[Text IID]]&amp;" - "&amp;Data[[#This Row],[Facility Name]]</f>
        <v>19008 - Regina Senior Living</v>
      </c>
      <c r="E196" s="46">
        <v>19008</v>
      </c>
      <c r="F196" s="51" t="s">
        <v>112</v>
      </c>
      <c r="G196" s="52">
        <v>42856</v>
      </c>
      <c r="H196" s="51" t="s">
        <v>20</v>
      </c>
      <c r="I196" s="47"/>
      <c r="J196" s="47">
        <v>4</v>
      </c>
      <c r="K196" s="47">
        <f>+Data[[#This Row],[BC Bed Change]]+Data[[#This Row],[NH Bed Change]]</f>
        <v>4</v>
      </c>
      <c r="L196" s="47">
        <f t="shared" si="12"/>
        <v>0</v>
      </c>
      <c r="M196" s="47">
        <f t="shared" si="13"/>
        <v>-4</v>
      </c>
      <c r="N196" s="47">
        <f>+Data[[#This Row],[BC Active]]+Data[[#This Row],[NH Active]]</f>
        <v>-4</v>
      </c>
      <c r="O196" s="47">
        <f t="shared" si="14"/>
        <v>0</v>
      </c>
      <c r="P196" s="47">
        <f t="shared" si="15"/>
        <v>4</v>
      </c>
      <c r="Q196" s="47">
        <f>+Data[[#This Row],[BC Layaway]]+Data[[#This Row],[NH Layaway]]</f>
        <v>4</v>
      </c>
      <c r="R196" s="47">
        <f>+Data[[#This Row],[BC Active]]+Data[[#This Row],[BC Layaway]]</f>
        <v>0</v>
      </c>
      <c r="S196" s="47">
        <f>+Data[[#This Row],[NH Active]]+Data[[#This Row],[NH Layaway]]</f>
        <v>0</v>
      </c>
      <c r="T196" s="47">
        <f>+Data[[#This Row],[BC Total]]+Data[[#This Row],[NH Total]]</f>
        <v>0</v>
      </c>
      <c r="Y196" s="53">
        <v>50005</v>
      </c>
      <c r="Z196" s="41" t="s">
        <v>232</v>
      </c>
    </row>
    <row r="197" spans="1:26" x14ac:dyDescent="0.25">
      <c r="A197" s="47" t="str">
        <f>Data[[#This Row],[Text IID]]&amp;Data[[#This Row],[transaction number]]</f>
        <v>190091</v>
      </c>
      <c r="B197" s="48">
        <v>1</v>
      </c>
      <c r="C197" s="49">
        <v>19009</v>
      </c>
      <c r="D197" s="50" t="str">
        <f>Data[[#This Row],[Text IID]]&amp;" - "&amp;Data[[#This Row],[Facility Name]]</f>
        <v>19009 - Good Sam Society Inver Gr Hgts</v>
      </c>
      <c r="E197" s="46">
        <v>19009</v>
      </c>
      <c r="F197" s="51" t="s">
        <v>113</v>
      </c>
      <c r="G197" s="52">
        <v>40451</v>
      </c>
      <c r="H197" s="51" t="s">
        <v>17</v>
      </c>
      <c r="I197" s="47">
        <v>0</v>
      </c>
      <c r="J197" s="47">
        <v>64</v>
      </c>
      <c r="K197" s="47">
        <f>+Data[[#This Row],[BC Bed Change]]+Data[[#This Row],[NH Bed Change]]</f>
        <v>64</v>
      </c>
      <c r="L197" s="47">
        <f t="shared" si="12"/>
        <v>0</v>
      </c>
      <c r="M197" s="47">
        <f t="shared" si="13"/>
        <v>64</v>
      </c>
      <c r="N197" s="47">
        <f>+Data[[#This Row],[BC Active]]+Data[[#This Row],[NH Active]]</f>
        <v>64</v>
      </c>
      <c r="O197" s="47">
        <f t="shared" si="14"/>
        <v>0</v>
      </c>
      <c r="P197" s="47">
        <f t="shared" si="15"/>
        <v>0</v>
      </c>
      <c r="Q197" s="47">
        <f>+Data[[#This Row],[BC Layaway]]+Data[[#This Row],[NH Layaway]]</f>
        <v>0</v>
      </c>
      <c r="R197" s="47">
        <f>+Data[[#This Row],[BC Active]]+Data[[#This Row],[BC Layaway]]</f>
        <v>0</v>
      </c>
      <c r="S197" s="47">
        <f>+Data[[#This Row],[NH Active]]+Data[[#This Row],[NH Layaway]]</f>
        <v>64</v>
      </c>
      <c r="T197" s="47">
        <f>+Data[[#This Row],[BC Total]]+Data[[#This Row],[NH Total]]</f>
        <v>64</v>
      </c>
      <c r="Y197" s="53">
        <v>50006</v>
      </c>
      <c r="Z197" s="41" t="s">
        <v>233</v>
      </c>
    </row>
    <row r="198" spans="1:26" x14ac:dyDescent="0.25">
      <c r="A198" s="47" t="str">
        <f>Data[[#This Row],[Text IID]]&amp;Data[[#This Row],[transaction number]]</f>
        <v>190092</v>
      </c>
      <c r="B198" s="48">
        <v>2</v>
      </c>
      <c r="C198" s="49">
        <v>19009</v>
      </c>
      <c r="D198" s="50" t="str">
        <f>Data[[#This Row],[Text IID]]&amp;" - "&amp;Data[[#This Row],[Facility Name]]</f>
        <v>19009 - Good Sam Society Inver Gr Hgts</v>
      </c>
      <c r="E198" s="46">
        <v>19009</v>
      </c>
      <c r="F198" s="51" t="s">
        <v>113</v>
      </c>
      <c r="G198" s="52">
        <v>40812</v>
      </c>
      <c r="H198" s="51" t="s">
        <v>23</v>
      </c>
      <c r="I198" s="47">
        <v>0</v>
      </c>
      <c r="J198" s="47">
        <v>7</v>
      </c>
      <c r="K198" s="47">
        <f>+Data[[#This Row],[BC Bed Change]]+Data[[#This Row],[NH Bed Change]]</f>
        <v>7</v>
      </c>
      <c r="L198" s="47">
        <f t="shared" si="12"/>
        <v>0</v>
      </c>
      <c r="M198" s="47">
        <f t="shared" si="13"/>
        <v>-7</v>
      </c>
      <c r="N198" s="47">
        <f>+Data[[#This Row],[BC Active]]+Data[[#This Row],[NH Active]]</f>
        <v>-7</v>
      </c>
      <c r="O198" s="47">
        <f t="shared" si="14"/>
        <v>0</v>
      </c>
      <c r="P198" s="47">
        <f t="shared" si="15"/>
        <v>0</v>
      </c>
      <c r="Q198" s="47">
        <f>+Data[[#This Row],[BC Layaway]]+Data[[#This Row],[NH Layaway]]</f>
        <v>0</v>
      </c>
      <c r="R198" s="47">
        <f>+Data[[#This Row],[BC Active]]+Data[[#This Row],[BC Layaway]]</f>
        <v>0</v>
      </c>
      <c r="S198" s="47">
        <f>+Data[[#This Row],[NH Active]]+Data[[#This Row],[NH Layaway]]</f>
        <v>-7</v>
      </c>
      <c r="T198" s="47">
        <f>+Data[[#This Row],[BC Total]]+Data[[#This Row],[NH Total]]</f>
        <v>-7</v>
      </c>
      <c r="Y198" s="53">
        <v>51002</v>
      </c>
      <c r="Z198" s="41" t="s">
        <v>234</v>
      </c>
    </row>
    <row r="199" spans="1:26" x14ac:dyDescent="0.25">
      <c r="A199" s="47" t="str">
        <f>Data[[#This Row],[Text IID]]&amp;Data[[#This Row],[transaction number]]</f>
        <v>190093</v>
      </c>
      <c r="B199" s="48">
        <v>3</v>
      </c>
      <c r="C199" s="49">
        <v>19009</v>
      </c>
      <c r="D199" s="50" t="str">
        <f>Data[[#This Row],[Text IID]]&amp;" - "&amp;Data[[#This Row],[Facility Name]]</f>
        <v>19009 - Good Sam Society Inver Gr Hgts</v>
      </c>
      <c r="E199" s="46">
        <v>19009</v>
      </c>
      <c r="F199" s="51" t="s">
        <v>113</v>
      </c>
      <c r="G199" s="52">
        <v>41609</v>
      </c>
      <c r="H199" s="51" t="s">
        <v>23</v>
      </c>
      <c r="I199" s="47">
        <v>0</v>
      </c>
      <c r="J199" s="47">
        <v>5</v>
      </c>
      <c r="K199" s="47">
        <f>+Data[[#This Row],[BC Bed Change]]+Data[[#This Row],[NH Bed Change]]</f>
        <v>5</v>
      </c>
      <c r="L199" s="47">
        <f t="shared" si="12"/>
        <v>0</v>
      </c>
      <c r="M199" s="47">
        <f t="shared" si="13"/>
        <v>-5</v>
      </c>
      <c r="N199" s="47">
        <f>+Data[[#This Row],[BC Active]]+Data[[#This Row],[NH Active]]</f>
        <v>-5</v>
      </c>
      <c r="O199" s="47">
        <f t="shared" si="14"/>
        <v>0</v>
      </c>
      <c r="P199" s="47">
        <f t="shared" si="15"/>
        <v>0</v>
      </c>
      <c r="Q199" s="47">
        <f>+Data[[#This Row],[BC Layaway]]+Data[[#This Row],[NH Layaway]]</f>
        <v>0</v>
      </c>
      <c r="R199" s="47">
        <f>+Data[[#This Row],[BC Active]]+Data[[#This Row],[BC Layaway]]</f>
        <v>0</v>
      </c>
      <c r="S199" s="47">
        <f>+Data[[#This Row],[NH Active]]+Data[[#This Row],[NH Layaway]]</f>
        <v>-5</v>
      </c>
      <c r="T199" s="47">
        <f>+Data[[#This Row],[BC Total]]+Data[[#This Row],[NH Total]]</f>
        <v>-5</v>
      </c>
      <c r="Y199" s="53">
        <v>52003</v>
      </c>
      <c r="Z199" s="41" t="s">
        <v>235</v>
      </c>
    </row>
    <row r="200" spans="1:26" x14ac:dyDescent="0.25">
      <c r="A200" s="47" t="str">
        <f>Data[[#This Row],[Text IID]]&amp;Data[[#This Row],[transaction number]]</f>
        <v>190094</v>
      </c>
      <c r="B200" s="48">
        <v>4</v>
      </c>
      <c r="C200" s="49">
        <v>19009</v>
      </c>
      <c r="D200" s="50" t="str">
        <f>Data[[#This Row],[Text IID]]&amp;" - "&amp;Data[[#This Row],[Facility Name]]</f>
        <v>19009 - Good Sam Society Inver Gr Hgts</v>
      </c>
      <c r="E200" s="46">
        <v>19009</v>
      </c>
      <c r="F200" s="51" t="s">
        <v>113</v>
      </c>
      <c r="G200" s="52">
        <v>42561</v>
      </c>
      <c r="H200" s="51" t="s">
        <v>20</v>
      </c>
      <c r="I200" s="47">
        <v>0</v>
      </c>
      <c r="J200" s="47">
        <v>6</v>
      </c>
      <c r="K200" s="47">
        <f>+Data[[#This Row],[BC Bed Change]]+Data[[#This Row],[NH Bed Change]]</f>
        <v>6</v>
      </c>
      <c r="L200" s="47">
        <f t="shared" si="12"/>
        <v>0</v>
      </c>
      <c r="M200" s="47">
        <f t="shared" si="13"/>
        <v>-6</v>
      </c>
      <c r="N200" s="47">
        <f>+Data[[#This Row],[BC Active]]+Data[[#This Row],[NH Active]]</f>
        <v>-6</v>
      </c>
      <c r="O200" s="47">
        <f t="shared" si="14"/>
        <v>0</v>
      </c>
      <c r="P200" s="47">
        <f t="shared" si="15"/>
        <v>6</v>
      </c>
      <c r="Q200" s="47">
        <f>+Data[[#This Row],[BC Layaway]]+Data[[#This Row],[NH Layaway]]</f>
        <v>6</v>
      </c>
      <c r="R200" s="47">
        <f>+Data[[#This Row],[BC Active]]+Data[[#This Row],[BC Layaway]]</f>
        <v>0</v>
      </c>
      <c r="S200" s="47">
        <f>+Data[[#This Row],[NH Active]]+Data[[#This Row],[NH Layaway]]</f>
        <v>0</v>
      </c>
      <c r="T200" s="47">
        <f>+Data[[#This Row],[BC Total]]+Data[[#This Row],[NH Total]]</f>
        <v>0</v>
      </c>
      <c r="Y200" s="53">
        <v>53002</v>
      </c>
      <c r="Z200" s="41" t="s">
        <v>236</v>
      </c>
    </row>
    <row r="201" spans="1:26" x14ac:dyDescent="0.25">
      <c r="A201" s="47" t="str">
        <f>Data[[#This Row],[Text IID]]&amp;Data[[#This Row],[transaction number]]</f>
        <v>190095</v>
      </c>
      <c r="B201" s="48">
        <v>5</v>
      </c>
      <c r="C201" s="49">
        <v>19009</v>
      </c>
      <c r="D201" s="50" t="str">
        <f>Data[[#This Row],[Text IID]]&amp;" - "&amp;Data[[#This Row],[Facility Name]]</f>
        <v>19009 - Good Sam Society Inver Gr Hgts</v>
      </c>
      <c r="E201" s="46">
        <v>19009</v>
      </c>
      <c r="F201" s="51" t="s">
        <v>113</v>
      </c>
      <c r="G201" s="52">
        <v>44196</v>
      </c>
      <c r="H201" s="51" t="s">
        <v>22</v>
      </c>
      <c r="I201" s="47"/>
      <c r="J201" s="47">
        <v>6</v>
      </c>
      <c r="K201" s="47">
        <f>+Data[[#This Row],[BC Bed Change]]+Data[[#This Row],[NH Bed Change]]</f>
        <v>6</v>
      </c>
      <c r="L201" s="47">
        <f t="shared" si="12"/>
        <v>0</v>
      </c>
      <c r="M201" s="47">
        <f t="shared" si="13"/>
        <v>6</v>
      </c>
      <c r="N201" s="47">
        <f>+Data[[#This Row],[BC Active]]+Data[[#This Row],[NH Active]]</f>
        <v>6</v>
      </c>
      <c r="O201" s="47">
        <f t="shared" si="14"/>
        <v>0</v>
      </c>
      <c r="P201" s="47">
        <f t="shared" si="15"/>
        <v>-6</v>
      </c>
      <c r="Q201" s="47">
        <f>+Data[[#This Row],[BC Layaway]]+Data[[#This Row],[NH Layaway]]</f>
        <v>-6</v>
      </c>
      <c r="R201" s="47">
        <f>+Data[[#This Row],[BC Active]]+Data[[#This Row],[BC Layaway]]</f>
        <v>0</v>
      </c>
      <c r="S201" s="47">
        <f>+Data[[#This Row],[NH Active]]+Data[[#This Row],[NH Layaway]]</f>
        <v>0</v>
      </c>
      <c r="T201" s="47">
        <f>+Data[[#This Row],[BC Total]]+Data[[#This Row],[NH Total]]</f>
        <v>0</v>
      </c>
      <c r="Y201" s="53">
        <v>53004</v>
      </c>
      <c r="Z201" s="41" t="s">
        <v>237</v>
      </c>
    </row>
    <row r="202" spans="1:26" x14ac:dyDescent="0.25">
      <c r="A202" s="47" t="str">
        <f>Data[[#This Row],[Text IID]]&amp;Data[[#This Row],[transaction number]]</f>
        <v>190096</v>
      </c>
      <c r="B202" s="48">
        <v>6</v>
      </c>
      <c r="C202" s="49">
        <v>19009</v>
      </c>
      <c r="D202" s="50" t="str">
        <f>Data[[#This Row],[Text IID]]&amp;" - "&amp;Data[[#This Row],[Facility Name]]</f>
        <v>19009 - Good Sam Society Inver Gr Hgts</v>
      </c>
      <c r="E202" s="46">
        <v>19009</v>
      </c>
      <c r="F202" s="51" t="s">
        <v>113</v>
      </c>
      <c r="G202" s="52">
        <v>44196</v>
      </c>
      <c r="H202" s="51" t="s">
        <v>23</v>
      </c>
      <c r="I202" s="47"/>
      <c r="J202" s="47">
        <v>6</v>
      </c>
      <c r="K202" s="47">
        <f>+Data[[#This Row],[BC Bed Change]]+Data[[#This Row],[NH Bed Change]]</f>
        <v>6</v>
      </c>
      <c r="L202" s="47">
        <f t="shared" si="12"/>
        <v>0</v>
      </c>
      <c r="M202" s="47">
        <f t="shared" si="13"/>
        <v>-6</v>
      </c>
      <c r="N202" s="47">
        <f>+Data[[#This Row],[BC Active]]+Data[[#This Row],[NH Active]]</f>
        <v>-6</v>
      </c>
      <c r="O202" s="47">
        <f t="shared" si="14"/>
        <v>0</v>
      </c>
      <c r="P202" s="47">
        <f t="shared" si="15"/>
        <v>0</v>
      </c>
      <c r="Q202" s="47">
        <f>+Data[[#This Row],[BC Layaway]]+Data[[#This Row],[NH Layaway]]</f>
        <v>0</v>
      </c>
      <c r="R202" s="47">
        <f>+Data[[#This Row],[BC Active]]+Data[[#This Row],[BC Layaway]]</f>
        <v>0</v>
      </c>
      <c r="S202" s="47">
        <f>+Data[[#This Row],[NH Active]]+Data[[#This Row],[NH Layaway]]</f>
        <v>-6</v>
      </c>
      <c r="T202" s="47">
        <f>+Data[[#This Row],[BC Total]]+Data[[#This Row],[NH Total]]</f>
        <v>-6</v>
      </c>
      <c r="Y202" s="53">
        <v>53005</v>
      </c>
      <c r="Z202" s="41" t="s">
        <v>238</v>
      </c>
    </row>
    <row r="203" spans="1:26" x14ac:dyDescent="0.25">
      <c r="A203" s="47" t="str">
        <f>Data[[#This Row],[Text IID]]&amp;Data[[#This Row],[transaction number]]</f>
        <v>190101</v>
      </c>
      <c r="B203" s="48">
        <v>1</v>
      </c>
      <c r="C203" s="49">
        <v>19010</v>
      </c>
      <c r="D203" s="50" t="str">
        <f>Data[[#This Row],[Text IID]]&amp;" - "&amp;Data[[#This Row],[Facility Name]]</f>
        <v>19010 - Augustana HCC Of Hastings</v>
      </c>
      <c r="E203" s="46">
        <v>19010</v>
      </c>
      <c r="F203" s="51" t="s">
        <v>114</v>
      </c>
      <c r="G203" s="52">
        <v>40451</v>
      </c>
      <c r="H203" s="51" t="s">
        <v>17</v>
      </c>
      <c r="I203" s="47">
        <v>0</v>
      </c>
      <c r="J203" s="47">
        <v>91</v>
      </c>
      <c r="K203" s="47">
        <f>+Data[[#This Row],[BC Bed Change]]+Data[[#This Row],[NH Bed Change]]</f>
        <v>91</v>
      </c>
      <c r="L203" s="47">
        <f t="shared" si="12"/>
        <v>0</v>
      </c>
      <c r="M203" s="47">
        <f t="shared" si="13"/>
        <v>91</v>
      </c>
      <c r="N203" s="47">
        <f>+Data[[#This Row],[BC Active]]+Data[[#This Row],[NH Active]]</f>
        <v>91</v>
      </c>
      <c r="O203" s="47">
        <f t="shared" si="14"/>
        <v>0</v>
      </c>
      <c r="P203" s="47">
        <f t="shared" si="15"/>
        <v>0</v>
      </c>
      <c r="Q203" s="47">
        <f>+Data[[#This Row],[BC Layaway]]+Data[[#This Row],[NH Layaway]]</f>
        <v>0</v>
      </c>
      <c r="R203" s="47">
        <f>+Data[[#This Row],[BC Active]]+Data[[#This Row],[BC Layaway]]</f>
        <v>0</v>
      </c>
      <c r="S203" s="47">
        <f>+Data[[#This Row],[NH Active]]+Data[[#This Row],[NH Layaway]]</f>
        <v>91</v>
      </c>
      <c r="T203" s="47">
        <f>+Data[[#This Row],[BC Total]]+Data[[#This Row],[NH Total]]</f>
        <v>91</v>
      </c>
      <c r="Y203" s="53">
        <v>54002</v>
      </c>
      <c r="Z203" s="41" t="s">
        <v>239</v>
      </c>
    </row>
    <row r="204" spans="1:26" x14ac:dyDescent="0.25">
      <c r="A204" s="47" t="str">
        <f>Data[[#This Row],[Text IID]]&amp;Data[[#This Row],[transaction number]]</f>
        <v>190102</v>
      </c>
      <c r="B204" s="48">
        <v>2</v>
      </c>
      <c r="C204" s="49">
        <v>19010</v>
      </c>
      <c r="D204" s="50" t="str">
        <f>Data[[#This Row],[Text IID]]&amp;" - "&amp;Data[[#This Row],[Facility Name]]</f>
        <v>19010 - Augustana HCC Of Hastings</v>
      </c>
      <c r="E204" s="46">
        <v>19010</v>
      </c>
      <c r="F204" s="51" t="s">
        <v>114</v>
      </c>
      <c r="G204" s="52">
        <v>40451</v>
      </c>
      <c r="H204" s="51" t="s">
        <v>19</v>
      </c>
      <c r="I204" s="47">
        <v>0</v>
      </c>
      <c r="J204" s="47">
        <v>6</v>
      </c>
      <c r="K204" s="47">
        <f>+Data[[#This Row],[BC Bed Change]]+Data[[#This Row],[NH Bed Change]]</f>
        <v>6</v>
      </c>
      <c r="L204" s="47">
        <f t="shared" si="12"/>
        <v>0</v>
      </c>
      <c r="M204" s="47">
        <f t="shared" si="13"/>
        <v>0</v>
      </c>
      <c r="N204" s="47">
        <f>+Data[[#This Row],[BC Active]]+Data[[#This Row],[NH Active]]</f>
        <v>0</v>
      </c>
      <c r="O204" s="47">
        <f t="shared" si="14"/>
        <v>0</v>
      </c>
      <c r="P204" s="47">
        <f t="shared" si="15"/>
        <v>6</v>
      </c>
      <c r="Q204" s="47">
        <f>+Data[[#This Row],[BC Layaway]]+Data[[#This Row],[NH Layaway]]</f>
        <v>6</v>
      </c>
      <c r="R204" s="47">
        <f>+Data[[#This Row],[BC Active]]+Data[[#This Row],[BC Layaway]]</f>
        <v>0</v>
      </c>
      <c r="S204" s="47">
        <f>+Data[[#This Row],[NH Active]]+Data[[#This Row],[NH Layaway]]</f>
        <v>6</v>
      </c>
      <c r="T204" s="47">
        <f>+Data[[#This Row],[BC Total]]+Data[[#This Row],[NH Total]]</f>
        <v>6</v>
      </c>
      <c r="Y204" s="53">
        <v>54003</v>
      </c>
      <c r="Z204" s="41" t="s">
        <v>240</v>
      </c>
    </row>
    <row r="205" spans="1:26" x14ac:dyDescent="0.25">
      <c r="A205" s="47" t="str">
        <f>Data[[#This Row],[Text IID]]&amp;Data[[#This Row],[transaction number]]</f>
        <v>190103</v>
      </c>
      <c r="B205" s="48">
        <v>3</v>
      </c>
      <c r="C205" s="49">
        <v>19010</v>
      </c>
      <c r="D205" s="50" t="str">
        <f>Data[[#This Row],[Text IID]]&amp;" - "&amp;Data[[#This Row],[Facility Name]]</f>
        <v>19010 - Augustana HCC Of Hastings</v>
      </c>
      <c r="E205" s="46">
        <v>19010</v>
      </c>
      <c r="F205" s="51" t="s">
        <v>114</v>
      </c>
      <c r="G205" s="52">
        <v>42289</v>
      </c>
      <c r="H205" s="51" t="s">
        <v>20</v>
      </c>
      <c r="I205" s="47">
        <v>0</v>
      </c>
      <c r="J205" s="47">
        <v>11</v>
      </c>
      <c r="K205" s="47">
        <f>+Data[[#This Row],[BC Bed Change]]+Data[[#This Row],[NH Bed Change]]</f>
        <v>11</v>
      </c>
      <c r="L205" s="47">
        <f t="shared" si="12"/>
        <v>0</v>
      </c>
      <c r="M205" s="47">
        <f t="shared" si="13"/>
        <v>-11</v>
      </c>
      <c r="N205" s="47">
        <f>+Data[[#This Row],[BC Active]]+Data[[#This Row],[NH Active]]</f>
        <v>-11</v>
      </c>
      <c r="O205" s="47">
        <f t="shared" si="14"/>
        <v>0</v>
      </c>
      <c r="P205" s="47">
        <f t="shared" si="15"/>
        <v>11</v>
      </c>
      <c r="Q205" s="47">
        <f>+Data[[#This Row],[BC Layaway]]+Data[[#This Row],[NH Layaway]]</f>
        <v>11</v>
      </c>
      <c r="R205" s="47">
        <f>+Data[[#This Row],[BC Active]]+Data[[#This Row],[BC Layaway]]</f>
        <v>0</v>
      </c>
      <c r="S205" s="47">
        <f>+Data[[#This Row],[NH Active]]+Data[[#This Row],[NH Layaway]]</f>
        <v>0</v>
      </c>
      <c r="T205" s="47">
        <f>+Data[[#This Row],[BC Total]]+Data[[#This Row],[NH Total]]</f>
        <v>0</v>
      </c>
      <c r="Y205" s="53">
        <v>55001</v>
      </c>
      <c r="Z205" s="41" t="s">
        <v>241</v>
      </c>
    </row>
    <row r="206" spans="1:26" x14ac:dyDescent="0.25">
      <c r="A206" s="47" t="str">
        <f>Data[[#This Row],[Text IID]]&amp;Data[[#This Row],[transaction number]]</f>
        <v>190104</v>
      </c>
      <c r="B206" s="48">
        <v>4</v>
      </c>
      <c r="C206" s="49">
        <v>19010</v>
      </c>
      <c r="D206" s="50" t="str">
        <f>Data[[#This Row],[Text IID]]&amp;" - "&amp;Data[[#This Row],[Facility Name]]</f>
        <v>19010 - Augustana HCC Of Hastings</v>
      </c>
      <c r="E206" s="46">
        <v>19010</v>
      </c>
      <c r="F206" s="51" t="s">
        <v>114</v>
      </c>
      <c r="G206" s="52">
        <v>43040</v>
      </c>
      <c r="H206" s="51" t="s">
        <v>22</v>
      </c>
      <c r="I206" s="47"/>
      <c r="J206" s="47">
        <v>2</v>
      </c>
      <c r="K206" s="47">
        <f>+Data[[#This Row],[BC Bed Change]]+Data[[#This Row],[NH Bed Change]]</f>
        <v>2</v>
      </c>
      <c r="L206" s="47">
        <f t="shared" si="12"/>
        <v>0</v>
      </c>
      <c r="M206" s="47">
        <f t="shared" si="13"/>
        <v>2</v>
      </c>
      <c r="N206" s="47">
        <f>+Data[[#This Row],[BC Active]]+Data[[#This Row],[NH Active]]</f>
        <v>2</v>
      </c>
      <c r="O206" s="47">
        <f t="shared" si="14"/>
        <v>0</v>
      </c>
      <c r="P206" s="47">
        <f t="shared" si="15"/>
        <v>-2</v>
      </c>
      <c r="Q206" s="47">
        <f>+Data[[#This Row],[BC Layaway]]+Data[[#This Row],[NH Layaway]]</f>
        <v>-2</v>
      </c>
      <c r="R206" s="47">
        <f>+Data[[#This Row],[BC Active]]+Data[[#This Row],[BC Layaway]]</f>
        <v>0</v>
      </c>
      <c r="S206" s="47">
        <f>+Data[[#This Row],[NH Active]]+Data[[#This Row],[NH Layaway]]</f>
        <v>0</v>
      </c>
      <c r="T206" s="47">
        <f>+Data[[#This Row],[BC Total]]+Data[[#This Row],[NH Total]]</f>
        <v>0</v>
      </c>
      <c r="Y206" s="53">
        <v>55002</v>
      </c>
      <c r="Z206" s="41" t="s">
        <v>242</v>
      </c>
    </row>
    <row r="207" spans="1:26" x14ac:dyDescent="0.25">
      <c r="A207" s="47" t="str">
        <f>Data[[#This Row],[Text IID]]&amp;Data[[#This Row],[transaction number]]</f>
        <v>190105</v>
      </c>
      <c r="B207" s="48">
        <v>5</v>
      </c>
      <c r="C207" s="49">
        <v>19010</v>
      </c>
      <c r="D207" s="50" t="str">
        <f>Data[[#This Row],[Text IID]]&amp;" - "&amp;Data[[#This Row],[Facility Name]]</f>
        <v>19010 - Augustana HCC Of Hastings</v>
      </c>
      <c r="E207" s="46">
        <v>19010</v>
      </c>
      <c r="F207" s="51" t="s">
        <v>114</v>
      </c>
      <c r="G207" s="52">
        <v>43040</v>
      </c>
      <c r="H207" s="51" t="s">
        <v>23</v>
      </c>
      <c r="I207" s="47"/>
      <c r="J207" s="47">
        <v>2</v>
      </c>
      <c r="K207" s="47">
        <f>+Data[[#This Row],[BC Bed Change]]+Data[[#This Row],[NH Bed Change]]</f>
        <v>2</v>
      </c>
      <c r="L207" s="47">
        <f t="shared" si="12"/>
        <v>0</v>
      </c>
      <c r="M207" s="47">
        <f t="shared" si="13"/>
        <v>-2</v>
      </c>
      <c r="N207" s="47">
        <f>+Data[[#This Row],[BC Active]]+Data[[#This Row],[NH Active]]</f>
        <v>-2</v>
      </c>
      <c r="O207" s="47">
        <f t="shared" si="14"/>
        <v>0</v>
      </c>
      <c r="P207" s="47">
        <f t="shared" si="15"/>
        <v>0</v>
      </c>
      <c r="Q207" s="47">
        <f>+Data[[#This Row],[BC Layaway]]+Data[[#This Row],[NH Layaway]]</f>
        <v>0</v>
      </c>
      <c r="R207" s="47">
        <f>+Data[[#This Row],[BC Active]]+Data[[#This Row],[BC Layaway]]</f>
        <v>0</v>
      </c>
      <c r="S207" s="47">
        <f>+Data[[#This Row],[NH Active]]+Data[[#This Row],[NH Layaway]]</f>
        <v>-2</v>
      </c>
      <c r="T207" s="47">
        <f>+Data[[#This Row],[BC Total]]+Data[[#This Row],[NH Total]]</f>
        <v>-2</v>
      </c>
      <c r="Y207" s="53">
        <v>55003</v>
      </c>
      <c r="Z207" s="41" t="s">
        <v>403</v>
      </c>
    </row>
    <row r="208" spans="1:26" x14ac:dyDescent="0.25">
      <c r="A208" s="47" t="str">
        <f>Data[[#This Row],[Text IID]]&amp;Data[[#This Row],[transaction number]]</f>
        <v>190106</v>
      </c>
      <c r="B208" s="48">
        <v>6</v>
      </c>
      <c r="C208" s="49">
        <v>19010</v>
      </c>
      <c r="D208" s="50" t="str">
        <f>Data[[#This Row],[Text IID]]&amp;" - "&amp;Data[[#This Row],[Facility Name]]</f>
        <v>19010 - Augustana HCC Of Hastings</v>
      </c>
      <c r="E208" s="46">
        <v>19010</v>
      </c>
      <c r="F208" s="51" t="s">
        <v>114</v>
      </c>
      <c r="G208" s="52">
        <v>43663</v>
      </c>
      <c r="H208" s="51" t="s">
        <v>22</v>
      </c>
      <c r="I208" s="47"/>
      <c r="J208" s="47">
        <v>4</v>
      </c>
      <c r="K208" s="47">
        <f>+Data[[#This Row],[BC Bed Change]]+Data[[#This Row],[NH Bed Change]]</f>
        <v>4</v>
      </c>
      <c r="L208" s="47">
        <f t="shared" si="12"/>
        <v>0</v>
      </c>
      <c r="M208" s="47">
        <f t="shared" si="13"/>
        <v>4</v>
      </c>
      <c r="N208" s="47">
        <f>+Data[[#This Row],[BC Active]]+Data[[#This Row],[NH Active]]</f>
        <v>4</v>
      </c>
      <c r="O208" s="47">
        <f t="shared" si="14"/>
        <v>0</v>
      </c>
      <c r="P208" s="47">
        <f t="shared" si="15"/>
        <v>-4</v>
      </c>
      <c r="Q208" s="47">
        <f>+Data[[#This Row],[BC Layaway]]+Data[[#This Row],[NH Layaway]]</f>
        <v>-4</v>
      </c>
      <c r="R208" s="47">
        <f>+Data[[#This Row],[BC Active]]+Data[[#This Row],[BC Layaway]]</f>
        <v>0</v>
      </c>
      <c r="S208" s="47">
        <f>+Data[[#This Row],[NH Active]]+Data[[#This Row],[NH Layaway]]</f>
        <v>0</v>
      </c>
      <c r="T208" s="47">
        <f>+Data[[#This Row],[BC Total]]+Data[[#This Row],[NH Total]]</f>
        <v>0</v>
      </c>
      <c r="Y208" s="53">
        <v>55004</v>
      </c>
      <c r="Z208" s="41" t="s">
        <v>243</v>
      </c>
    </row>
    <row r="209" spans="1:26" x14ac:dyDescent="0.25">
      <c r="A209" s="47" t="str">
        <f>Data[[#This Row],[Text IID]]&amp;Data[[#This Row],[transaction number]]</f>
        <v>190107</v>
      </c>
      <c r="B209" s="48">
        <v>7</v>
      </c>
      <c r="C209" s="49">
        <v>19010</v>
      </c>
      <c r="D209" s="50" t="str">
        <f>Data[[#This Row],[Text IID]]&amp;" - "&amp;Data[[#This Row],[Facility Name]]</f>
        <v>19010 - Augustana HCC Of Hastings</v>
      </c>
      <c r="E209" s="46">
        <v>19010</v>
      </c>
      <c r="F209" s="51" t="s">
        <v>114</v>
      </c>
      <c r="G209" s="52">
        <v>43663</v>
      </c>
      <c r="H209" s="51" t="s">
        <v>23</v>
      </c>
      <c r="I209" s="47"/>
      <c r="J209" s="47">
        <v>4</v>
      </c>
      <c r="K209" s="47">
        <f>+Data[[#This Row],[BC Bed Change]]+Data[[#This Row],[NH Bed Change]]</f>
        <v>4</v>
      </c>
      <c r="L209" s="47">
        <f t="shared" si="12"/>
        <v>0</v>
      </c>
      <c r="M209" s="47">
        <f t="shared" si="13"/>
        <v>-4</v>
      </c>
      <c r="N209" s="47">
        <f>+Data[[#This Row],[BC Active]]+Data[[#This Row],[NH Active]]</f>
        <v>-4</v>
      </c>
      <c r="O209" s="47">
        <f t="shared" si="14"/>
        <v>0</v>
      </c>
      <c r="P209" s="47">
        <f t="shared" si="15"/>
        <v>0</v>
      </c>
      <c r="Q209" s="47">
        <f>+Data[[#This Row],[BC Layaway]]+Data[[#This Row],[NH Layaway]]</f>
        <v>0</v>
      </c>
      <c r="R209" s="47">
        <f>+Data[[#This Row],[BC Active]]+Data[[#This Row],[BC Layaway]]</f>
        <v>0</v>
      </c>
      <c r="S209" s="47">
        <f>+Data[[#This Row],[NH Active]]+Data[[#This Row],[NH Layaway]]</f>
        <v>-4</v>
      </c>
      <c r="T209" s="47">
        <f>+Data[[#This Row],[BC Total]]+Data[[#This Row],[NH Total]]</f>
        <v>-4</v>
      </c>
      <c r="Y209" s="53">
        <v>55005</v>
      </c>
      <c r="Z209" s="41" t="s">
        <v>404</v>
      </c>
    </row>
    <row r="210" spans="1:26" x14ac:dyDescent="0.25">
      <c r="A210" s="47" t="str">
        <f>Data[[#This Row],[Text IID]]&amp;Data[[#This Row],[transaction number]]</f>
        <v>190111</v>
      </c>
      <c r="B210" s="48">
        <v>1</v>
      </c>
      <c r="C210" s="49">
        <v>19011</v>
      </c>
      <c r="D210" s="50" t="str">
        <f>Data[[#This Row],[Text IID]]&amp;" - "&amp;Data[[#This Row],[Facility Name]]</f>
        <v>19011 - Northfield City Hospital &amp; Nsg</v>
      </c>
      <c r="E210" s="46">
        <v>19011</v>
      </c>
      <c r="F210" s="51" t="s">
        <v>115</v>
      </c>
      <c r="G210" s="52">
        <v>40451</v>
      </c>
      <c r="H210" s="51" t="s">
        <v>17</v>
      </c>
      <c r="I210" s="47">
        <v>0</v>
      </c>
      <c r="J210" s="47">
        <v>40</v>
      </c>
      <c r="K210" s="47">
        <f>+Data[[#This Row],[BC Bed Change]]+Data[[#This Row],[NH Bed Change]]</f>
        <v>40</v>
      </c>
      <c r="L210" s="47">
        <f t="shared" si="12"/>
        <v>0</v>
      </c>
      <c r="M210" s="47">
        <f t="shared" si="13"/>
        <v>40</v>
      </c>
      <c r="N210" s="47">
        <f>+Data[[#This Row],[BC Active]]+Data[[#This Row],[NH Active]]</f>
        <v>40</v>
      </c>
      <c r="O210" s="47">
        <f t="shared" si="14"/>
        <v>0</v>
      </c>
      <c r="P210" s="47">
        <f t="shared" si="15"/>
        <v>0</v>
      </c>
      <c r="Q210" s="47">
        <f>+Data[[#This Row],[BC Layaway]]+Data[[#This Row],[NH Layaway]]</f>
        <v>0</v>
      </c>
      <c r="R210" s="47">
        <f>+Data[[#This Row],[BC Active]]+Data[[#This Row],[BC Layaway]]</f>
        <v>0</v>
      </c>
      <c r="S210" s="47">
        <f>+Data[[#This Row],[NH Active]]+Data[[#This Row],[NH Layaway]]</f>
        <v>40</v>
      </c>
      <c r="T210" s="47">
        <f>+Data[[#This Row],[BC Total]]+Data[[#This Row],[NH Total]]</f>
        <v>40</v>
      </c>
      <c r="Y210" s="53">
        <v>55007</v>
      </c>
      <c r="Z210" s="41" t="s">
        <v>244</v>
      </c>
    </row>
    <row r="211" spans="1:26" x14ac:dyDescent="0.25">
      <c r="A211" s="47" t="str">
        <f>Data[[#This Row],[Text IID]]&amp;Data[[#This Row],[transaction number]]</f>
        <v>200011</v>
      </c>
      <c r="B211" s="48">
        <v>1</v>
      </c>
      <c r="C211" s="49">
        <v>20001</v>
      </c>
      <c r="D211" s="50" t="str">
        <f>Data[[#This Row],[Text IID]]&amp;" - "&amp;Data[[#This Row],[Facility Name]]</f>
        <v>20001 - Fairview Care Center</v>
      </c>
      <c r="E211" s="46">
        <v>20001</v>
      </c>
      <c r="F211" s="51" t="s">
        <v>116</v>
      </c>
      <c r="G211" s="52">
        <v>40451</v>
      </c>
      <c r="H211" s="51" t="s">
        <v>17</v>
      </c>
      <c r="I211" s="47">
        <v>0</v>
      </c>
      <c r="J211" s="47">
        <v>55</v>
      </c>
      <c r="K211" s="47">
        <f>+Data[[#This Row],[BC Bed Change]]+Data[[#This Row],[NH Bed Change]]</f>
        <v>55</v>
      </c>
      <c r="L211" s="47">
        <f t="shared" si="12"/>
        <v>0</v>
      </c>
      <c r="M211" s="47">
        <f t="shared" si="13"/>
        <v>55</v>
      </c>
      <c r="N211" s="47">
        <f>+Data[[#This Row],[BC Active]]+Data[[#This Row],[NH Active]]</f>
        <v>55</v>
      </c>
      <c r="O211" s="47">
        <f t="shared" si="14"/>
        <v>0</v>
      </c>
      <c r="P211" s="47">
        <f t="shared" si="15"/>
        <v>0</v>
      </c>
      <c r="Q211" s="47">
        <f>+Data[[#This Row],[BC Layaway]]+Data[[#This Row],[NH Layaway]]</f>
        <v>0</v>
      </c>
      <c r="R211" s="47">
        <f>+Data[[#This Row],[BC Active]]+Data[[#This Row],[BC Layaway]]</f>
        <v>0</v>
      </c>
      <c r="S211" s="47">
        <f>+Data[[#This Row],[NH Active]]+Data[[#This Row],[NH Layaway]]</f>
        <v>55</v>
      </c>
      <c r="T211" s="47">
        <f>+Data[[#This Row],[BC Total]]+Data[[#This Row],[NH Total]]</f>
        <v>55</v>
      </c>
      <c r="Y211" s="53">
        <v>55009</v>
      </c>
      <c r="Z211" s="41" t="s">
        <v>245</v>
      </c>
    </row>
    <row r="212" spans="1:26" x14ac:dyDescent="0.25">
      <c r="A212" s="47" t="str">
        <f>Data[[#This Row],[Text IID]]&amp;Data[[#This Row],[transaction number]]</f>
        <v>200021</v>
      </c>
      <c r="B212" s="48">
        <v>1</v>
      </c>
      <c r="C212" s="49">
        <v>20002</v>
      </c>
      <c r="D212" s="50" t="str">
        <f>Data[[#This Row],[Text IID]]&amp;" - "&amp;Data[[#This Row],[Facility Name]]</f>
        <v>20002 - Field Crest Care Center</v>
      </c>
      <c r="E212" s="46">
        <v>20002</v>
      </c>
      <c r="F212" s="51" t="s">
        <v>117</v>
      </c>
      <c r="G212" s="52">
        <v>40451</v>
      </c>
      <c r="H212" s="51" t="s">
        <v>17</v>
      </c>
      <c r="I212" s="47">
        <v>0</v>
      </c>
      <c r="J212" s="47">
        <v>51</v>
      </c>
      <c r="K212" s="47">
        <f>+Data[[#This Row],[BC Bed Change]]+Data[[#This Row],[NH Bed Change]]</f>
        <v>51</v>
      </c>
      <c r="L212" s="47">
        <f t="shared" si="12"/>
        <v>0</v>
      </c>
      <c r="M212" s="47">
        <f t="shared" si="13"/>
        <v>51</v>
      </c>
      <c r="N212" s="47">
        <f>+Data[[#This Row],[BC Active]]+Data[[#This Row],[NH Active]]</f>
        <v>51</v>
      </c>
      <c r="O212" s="47">
        <f t="shared" si="14"/>
        <v>0</v>
      </c>
      <c r="P212" s="47">
        <f t="shared" si="15"/>
        <v>0</v>
      </c>
      <c r="Q212" s="47">
        <f>+Data[[#This Row],[BC Layaway]]+Data[[#This Row],[NH Layaway]]</f>
        <v>0</v>
      </c>
      <c r="R212" s="47">
        <f>+Data[[#This Row],[BC Active]]+Data[[#This Row],[BC Layaway]]</f>
        <v>0</v>
      </c>
      <c r="S212" s="47">
        <f>+Data[[#This Row],[NH Active]]+Data[[#This Row],[NH Layaway]]</f>
        <v>51</v>
      </c>
      <c r="T212" s="47">
        <f>+Data[[#This Row],[BC Total]]+Data[[#This Row],[NH Total]]</f>
        <v>51</v>
      </c>
      <c r="Y212" s="53">
        <v>56001</v>
      </c>
      <c r="Z212" s="41" t="s">
        <v>246</v>
      </c>
    </row>
    <row r="213" spans="1:26" x14ac:dyDescent="0.25">
      <c r="A213" s="47" t="str">
        <f>Data[[#This Row],[Text IID]]&amp;Data[[#This Row],[transaction number]]</f>
        <v>200022</v>
      </c>
      <c r="B213" s="48">
        <v>2</v>
      </c>
      <c r="C213" s="49">
        <v>20002</v>
      </c>
      <c r="D213" s="50" t="str">
        <f>Data[[#This Row],[Text IID]]&amp;" - "&amp;Data[[#This Row],[Facility Name]]</f>
        <v>20002 - Field Crest Care Center</v>
      </c>
      <c r="E213" s="46">
        <v>20002</v>
      </c>
      <c r="F213" s="51" t="s">
        <v>117</v>
      </c>
      <c r="G213" s="52">
        <v>40451</v>
      </c>
      <c r="H213" s="51" t="s">
        <v>19</v>
      </c>
      <c r="I213" s="47">
        <v>0</v>
      </c>
      <c r="J213" s="47">
        <v>10</v>
      </c>
      <c r="K213" s="47">
        <f>+Data[[#This Row],[BC Bed Change]]+Data[[#This Row],[NH Bed Change]]</f>
        <v>10</v>
      </c>
      <c r="L213" s="47">
        <f t="shared" si="12"/>
        <v>0</v>
      </c>
      <c r="M213" s="47">
        <f t="shared" si="13"/>
        <v>0</v>
      </c>
      <c r="N213" s="47">
        <f>+Data[[#This Row],[BC Active]]+Data[[#This Row],[NH Active]]</f>
        <v>0</v>
      </c>
      <c r="O213" s="47">
        <f t="shared" si="14"/>
        <v>0</v>
      </c>
      <c r="P213" s="47">
        <f t="shared" si="15"/>
        <v>10</v>
      </c>
      <c r="Q213" s="47">
        <f>+Data[[#This Row],[BC Layaway]]+Data[[#This Row],[NH Layaway]]</f>
        <v>10</v>
      </c>
      <c r="R213" s="47">
        <f>+Data[[#This Row],[BC Active]]+Data[[#This Row],[BC Layaway]]</f>
        <v>0</v>
      </c>
      <c r="S213" s="47">
        <f>+Data[[#This Row],[NH Active]]+Data[[#This Row],[NH Layaway]]</f>
        <v>10</v>
      </c>
      <c r="T213" s="47">
        <f>+Data[[#This Row],[BC Total]]+Data[[#This Row],[NH Total]]</f>
        <v>10</v>
      </c>
      <c r="Y213" s="53">
        <v>56002</v>
      </c>
      <c r="Z213" s="41" t="s">
        <v>247</v>
      </c>
    </row>
    <row r="214" spans="1:26" x14ac:dyDescent="0.25">
      <c r="A214" s="47" t="str">
        <f>Data[[#This Row],[Text IID]]&amp;Data[[#This Row],[transaction number]]</f>
        <v>200023</v>
      </c>
      <c r="B214" s="48">
        <v>3</v>
      </c>
      <c r="C214" s="49">
        <v>20002</v>
      </c>
      <c r="D214" s="50" t="str">
        <f>Data[[#This Row],[Text IID]]&amp;" - "&amp;Data[[#This Row],[Facility Name]]</f>
        <v>20002 - Field Crest Care Center</v>
      </c>
      <c r="E214" s="46">
        <v>20002</v>
      </c>
      <c r="F214" s="51" t="s">
        <v>117</v>
      </c>
      <c r="G214" s="52">
        <v>40940</v>
      </c>
      <c r="H214" s="51" t="s">
        <v>22</v>
      </c>
      <c r="I214" s="47">
        <v>0</v>
      </c>
      <c r="J214" s="47">
        <v>10</v>
      </c>
      <c r="K214" s="47">
        <f>+Data[[#This Row],[BC Bed Change]]+Data[[#This Row],[NH Bed Change]]</f>
        <v>10</v>
      </c>
      <c r="L214" s="47">
        <f t="shared" si="12"/>
        <v>0</v>
      </c>
      <c r="M214" s="47">
        <f t="shared" si="13"/>
        <v>10</v>
      </c>
      <c r="N214" s="47">
        <f>+Data[[#This Row],[BC Active]]+Data[[#This Row],[NH Active]]</f>
        <v>10</v>
      </c>
      <c r="O214" s="47">
        <f t="shared" si="14"/>
        <v>0</v>
      </c>
      <c r="P214" s="47">
        <f t="shared" si="15"/>
        <v>-10</v>
      </c>
      <c r="Q214" s="47">
        <f>+Data[[#This Row],[BC Layaway]]+Data[[#This Row],[NH Layaway]]</f>
        <v>-10</v>
      </c>
      <c r="R214" s="47">
        <f>+Data[[#This Row],[BC Active]]+Data[[#This Row],[BC Layaway]]</f>
        <v>0</v>
      </c>
      <c r="S214" s="47">
        <f>+Data[[#This Row],[NH Active]]+Data[[#This Row],[NH Layaway]]</f>
        <v>0</v>
      </c>
      <c r="T214" s="47">
        <f>+Data[[#This Row],[BC Total]]+Data[[#This Row],[NH Total]]</f>
        <v>0</v>
      </c>
      <c r="Y214" s="53">
        <v>56004</v>
      </c>
      <c r="Z214" s="41" t="s">
        <v>248</v>
      </c>
    </row>
    <row r="215" spans="1:26" x14ac:dyDescent="0.25">
      <c r="A215" s="47" t="str">
        <f>Data[[#This Row],[Text IID]]&amp;Data[[#This Row],[transaction number]]</f>
        <v>200024</v>
      </c>
      <c r="B215" s="48">
        <v>4</v>
      </c>
      <c r="C215" s="49">
        <v>20002</v>
      </c>
      <c r="D215" s="50" t="str">
        <f>Data[[#This Row],[Text IID]]&amp;" - "&amp;Data[[#This Row],[Facility Name]]</f>
        <v>20002 - Field Crest Care Center</v>
      </c>
      <c r="E215" s="46">
        <v>20002</v>
      </c>
      <c r="F215" s="51" t="s">
        <v>117</v>
      </c>
      <c r="G215" s="52">
        <v>40940</v>
      </c>
      <c r="H215" s="51" t="s">
        <v>23</v>
      </c>
      <c r="I215" s="47">
        <v>0</v>
      </c>
      <c r="J215" s="47">
        <v>10</v>
      </c>
      <c r="K215" s="47">
        <f>+Data[[#This Row],[BC Bed Change]]+Data[[#This Row],[NH Bed Change]]</f>
        <v>10</v>
      </c>
      <c r="L215" s="47">
        <f t="shared" si="12"/>
        <v>0</v>
      </c>
      <c r="M215" s="47">
        <f t="shared" si="13"/>
        <v>-10</v>
      </c>
      <c r="N215" s="47">
        <f>+Data[[#This Row],[BC Active]]+Data[[#This Row],[NH Active]]</f>
        <v>-10</v>
      </c>
      <c r="O215" s="47">
        <f t="shared" si="14"/>
        <v>0</v>
      </c>
      <c r="P215" s="47">
        <f t="shared" si="15"/>
        <v>0</v>
      </c>
      <c r="Q215" s="47">
        <f>+Data[[#This Row],[BC Layaway]]+Data[[#This Row],[NH Layaway]]</f>
        <v>0</v>
      </c>
      <c r="R215" s="47">
        <f>+Data[[#This Row],[BC Active]]+Data[[#This Row],[BC Layaway]]</f>
        <v>0</v>
      </c>
      <c r="S215" s="47">
        <f>+Data[[#This Row],[NH Active]]+Data[[#This Row],[NH Layaway]]</f>
        <v>-10</v>
      </c>
      <c r="T215" s="47">
        <f>+Data[[#This Row],[BC Total]]+Data[[#This Row],[NH Total]]</f>
        <v>-10</v>
      </c>
      <c r="Y215" s="53">
        <v>56009</v>
      </c>
      <c r="Z215" s="41" t="s">
        <v>249</v>
      </c>
    </row>
    <row r="216" spans="1:26" x14ac:dyDescent="0.25">
      <c r="A216" s="47" t="str">
        <f>Data[[#This Row],[Text IID]]&amp;Data[[#This Row],[transaction number]]</f>
        <v>200025</v>
      </c>
      <c r="B216" s="48">
        <v>5</v>
      </c>
      <c r="C216" s="49">
        <v>20002</v>
      </c>
      <c r="D216" s="50" t="str">
        <f>Data[[#This Row],[Text IID]]&amp;" - "&amp;Data[[#This Row],[Facility Name]]</f>
        <v>20002 - Field Crest Care Center</v>
      </c>
      <c r="E216" s="46">
        <v>20002</v>
      </c>
      <c r="F216" s="51" t="s">
        <v>117</v>
      </c>
      <c r="G216" s="52">
        <v>41214</v>
      </c>
      <c r="H216" s="51" t="s">
        <v>20</v>
      </c>
      <c r="I216" s="47">
        <v>0</v>
      </c>
      <c r="J216" s="47">
        <v>6</v>
      </c>
      <c r="K216" s="47">
        <f>+Data[[#This Row],[BC Bed Change]]+Data[[#This Row],[NH Bed Change]]</f>
        <v>6</v>
      </c>
      <c r="L216" s="47">
        <f t="shared" si="12"/>
        <v>0</v>
      </c>
      <c r="M216" s="47">
        <f t="shared" si="13"/>
        <v>-6</v>
      </c>
      <c r="N216" s="47">
        <f>+Data[[#This Row],[BC Active]]+Data[[#This Row],[NH Active]]</f>
        <v>-6</v>
      </c>
      <c r="O216" s="47">
        <f t="shared" si="14"/>
        <v>0</v>
      </c>
      <c r="P216" s="47">
        <f t="shared" si="15"/>
        <v>6</v>
      </c>
      <c r="Q216" s="47">
        <f>+Data[[#This Row],[BC Layaway]]+Data[[#This Row],[NH Layaway]]</f>
        <v>6</v>
      </c>
      <c r="R216" s="47">
        <f>+Data[[#This Row],[BC Active]]+Data[[#This Row],[BC Layaway]]</f>
        <v>0</v>
      </c>
      <c r="S216" s="47">
        <f>+Data[[#This Row],[NH Active]]+Data[[#This Row],[NH Layaway]]</f>
        <v>0</v>
      </c>
      <c r="T216" s="47">
        <f>+Data[[#This Row],[BC Total]]+Data[[#This Row],[NH Total]]</f>
        <v>0</v>
      </c>
      <c r="Y216" s="53">
        <v>56010</v>
      </c>
      <c r="Z216" s="41" t="s">
        <v>250</v>
      </c>
    </row>
    <row r="217" spans="1:26" x14ac:dyDescent="0.25">
      <c r="A217" s="47" t="str">
        <f>Data[[#This Row],[Text IID]]&amp;Data[[#This Row],[transaction number]]</f>
        <v>210011</v>
      </c>
      <c r="B217" s="48">
        <v>1</v>
      </c>
      <c r="C217" s="49">
        <v>21001</v>
      </c>
      <c r="D217" s="50" t="str">
        <f>Data[[#This Row],[Text IID]]&amp;" - "&amp;Data[[#This Row],[Facility Name]]</f>
        <v>21001 - Knute Nelson</v>
      </c>
      <c r="E217" s="46">
        <v>21001</v>
      </c>
      <c r="F217" s="51" t="s">
        <v>118</v>
      </c>
      <c r="G217" s="52">
        <v>40451</v>
      </c>
      <c r="H217" s="51" t="s">
        <v>17</v>
      </c>
      <c r="I217" s="47">
        <v>0</v>
      </c>
      <c r="J217" s="47">
        <v>140</v>
      </c>
      <c r="K217" s="47">
        <f>+Data[[#This Row],[BC Bed Change]]+Data[[#This Row],[NH Bed Change]]</f>
        <v>140</v>
      </c>
      <c r="L217" s="47">
        <f t="shared" si="12"/>
        <v>0</v>
      </c>
      <c r="M217" s="47">
        <f t="shared" si="13"/>
        <v>140</v>
      </c>
      <c r="N217" s="47">
        <f>+Data[[#This Row],[BC Active]]+Data[[#This Row],[NH Active]]</f>
        <v>140</v>
      </c>
      <c r="O217" s="47">
        <f t="shared" si="14"/>
        <v>0</v>
      </c>
      <c r="P217" s="47">
        <f t="shared" si="15"/>
        <v>0</v>
      </c>
      <c r="Q217" s="47">
        <f>+Data[[#This Row],[BC Layaway]]+Data[[#This Row],[NH Layaway]]</f>
        <v>0</v>
      </c>
      <c r="R217" s="47">
        <f>+Data[[#This Row],[BC Active]]+Data[[#This Row],[BC Layaway]]</f>
        <v>0</v>
      </c>
      <c r="S217" s="47">
        <f>+Data[[#This Row],[NH Active]]+Data[[#This Row],[NH Layaway]]</f>
        <v>140</v>
      </c>
      <c r="T217" s="47">
        <f>+Data[[#This Row],[BC Total]]+Data[[#This Row],[NH Total]]</f>
        <v>140</v>
      </c>
      <c r="Y217" s="53">
        <v>56011</v>
      </c>
      <c r="Z217" s="41" t="s">
        <v>251</v>
      </c>
    </row>
    <row r="218" spans="1:26" x14ac:dyDescent="0.25">
      <c r="A218" s="47" t="str">
        <f>Data[[#This Row],[Text IID]]&amp;Data[[#This Row],[transaction number]]</f>
        <v>210012</v>
      </c>
      <c r="B218" s="48">
        <v>2</v>
      </c>
      <c r="C218" s="49">
        <v>21001</v>
      </c>
      <c r="D218" s="50" t="str">
        <f>Data[[#This Row],[Text IID]]&amp;" - "&amp;Data[[#This Row],[Facility Name]]</f>
        <v>21001 - Knute Nelson</v>
      </c>
      <c r="E218" s="46">
        <v>21001</v>
      </c>
      <c r="F218" s="51" t="s">
        <v>118</v>
      </c>
      <c r="G218" s="52">
        <v>40451</v>
      </c>
      <c r="H218" s="51" t="s">
        <v>19</v>
      </c>
      <c r="I218" s="47">
        <v>0</v>
      </c>
      <c r="J218" s="47">
        <v>27</v>
      </c>
      <c r="K218" s="47">
        <f>+Data[[#This Row],[BC Bed Change]]+Data[[#This Row],[NH Bed Change]]</f>
        <v>27</v>
      </c>
      <c r="L218" s="47">
        <f t="shared" si="12"/>
        <v>0</v>
      </c>
      <c r="M218" s="47">
        <f t="shared" si="13"/>
        <v>0</v>
      </c>
      <c r="N218" s="47">
        <f>+Data[[#This Row],[BC Active]]+Data[[#This Row],[NH Active]]</f>
        <v>0</v>
      </c>
      <c r="O218" s="47">
        <f t="shared" si="14"/>
        <v>0</v>
      </c>
      <c r="P218" s="47">
        <f t="shared" si="15"/>
        <v>27</v>
      </c>
      <c r="Q218" s="47">
        <f>+Data[[#This Row],[BC Layaway]]+Data[[#This Row],[NH Layaway]]</f>
        <v>27</v>
      </c>
      <c r="R218" s="47">
        <f>+Data[[#This Row],[BC Active]]+Data[[#This Row],[BC Layaway]]</f>
        <v>0</v>
      </c>
      <c r="S218" s="47">
        <f>+Data[[#This Row],[NH Active]]+Data[[#This Row],[NH Layaway]]</f>
        <v>27</v>
      </c>
      <c r="T218" s="47">
        <f>+Data[[#This Row],[BC Total]]+Data[[#This Row],[NH Total]]</f>
        <v>27</v>
      </c>
      <c r="Y218" s="53">
        <v>57001</v>
      </c>
      <c r="Z218" s="41" t="s">
        <v>252</v>
      </c>
    </row>
    <row r="219" spans="1:26" x14ac:dyDescent="0.25">
      <c r="A219" s="47" t="str">
        <f>Data[[#This Row],[Text IID]]&amp;Data[[#This Row],[transaction number]]</f>
        <v>210013</v>
      </c>
      <c r="B219" s="48">
        <v>3</v>
      </c>
      <c r="C219" s="49">
        <v>21001</v>
      </c>
      <c r="D219" s="50" t="str">
        <f>Data[[#This Row],[Text IID]]&amp;" - "&amp;Data[[#This Row],[Facility Name]]</f>
        <v>21001 - Knute Nelson</v>
      </c>
      <c r="E219" s="46">
        <v>21001</v>
      </c>
      <c r="F219" s="51" t="s">
        <v>118</v>
      </c>
      <c r="G219" s="52">
        <v>40717</v>
      </c>
      <c r="H219" s="51" t="s">
        <v>22</v>
      </c>
      <c r="I219" s="47">
        <v>0</v>
      </c>
      <c r="J219" s="47">
        <v>20</v>
      </c>
      <c r="K219" s="47">
        <f>+Data[[#This Row],[BC Bed Change]]+Data[[#This Row],[NH Bed Change]]</f>
        <v>20</v>
      </c>
      <c r="L219" s="47">
        <f t="shared" si="12"/>
        <v>0</v>
      </c>
      <c r="M219" s="47">
        <f t="shared" si="13"/>
        <v>20</v>
      </c>
      <c r="N219" s="47">
        <f>+Data[[#This Row],[BC Active]]+Data[[#This Row],[NH Active]]</f>
        <v>20</v>
      </c>
      <c r="O219" s="47">
        <f t="shared" si="14"/>
        <v>0</v>
      </c>
      <c r="P219" s="47">
        <f t="shared" si="15"/>
        <v>-20</v>
      </c>
      <c r="Q219" s="47">
        <f>+Data[[#This Row],[BC Layaway]]+Data[[#This Row],[NH Layaway]]</f>
        <v>-20</v>
      </c>
      <c r="R219" s="47">
        <f>+Data[[#This Row],[BC Active]]+Data[[#This Row],[BC Layaway]]</f>
        <v>0</v>
      </c>
      <c r="S219" s="47">
        <f>+Data[[#This Row],[NH Active]]+Data[[#This Row],[NH Layaway]]</f>
        <v>0</v>
      </c>
      <c r="T219" s="47">
        <f>+Data[[#This Row],[BC Total]]+Data[[#This Row],[NH Total]]</f>
        <v>0</v>
      </c>
      <c r="Y219" s="53">
        <v>57002</v>
      </c>
      <c r="Z219" s="41" t="s">
        <v>253</v>
      </c>
    </row>
    <row r="220" spans="1:26" x14ac:dyDescent="0.25">
      <c r="A220" s="47" t="str">
        <f>Data[[#This Row],[Text IID]]&amp;Data[[#This Row],[transaction number]]</f>
        <v>210014</v>
      </c>
      <c r="B220" s="48">
        <v>4</v>
      </c>
      <c r="C220" s="49">
        <v>21001</v>
      </c>
      <c r="D220" s="50" t="str">
        <f>Data[[#This Row],[Text IID]]&amp;" - "&amp;Data[[#This Row],[Facility Name]]</f>
        <v>21001 - Knute Nelson</v>
      </c>
      <c r="E220" s="46">
        <v>21001</v>
      </c>
      <c r="F220" s="51" t="s">
        <v>118</v>
      </c>
      <c r="G220" s="52">
        <v>40717</v>
      </c>
      <c r="H220" s="51" t="s">
        <v>24</v>
      </c>
      <c r="I220" s="47">
        <v>0</v>
      </c>
      <c r="J220" s="47">
        <v>20</v>
      </c>
      <c r="K220" s="47">
        <f>+Data[[#This Row],[BC Bed Change]]+Data[[#This Row],[NH Bed Change]]</f>
        <v>20</v>
      </c>
      <c r="L220" s="47">
        <f t="shared" si="12"/>
        <v>0</v>
      </c>
      <c r="M220" s="47">
        <f t="shared" si="13"/>
        <v>-20</v>
      </c>
      <c r="N220" s="47">
        <f>+Data[[#This Row],[BC Active]]+Data[[#This Row],[NH Active]]</f>
        <v>-20</v>
      </c>
      <c r="O220" s="47">
        <f t="shared" si="14"/>
        <v>0</v>
      </c>
      <c r="P220" s="47">
        <f t="shared" si="15"/>
        <v>0</v>
      </c>
      <c r="Q220" s="47">
        <f>+Data[[#This Row],[BC Layaway]]+Data[[#This Row],[NH Layaway]]</f>
        <v>0</v>
      </c>
      <c r="R220" s="47">
        <f>+Data[[#This Row],[BC Active]]+Data[[#This Row],[BC Layaway]]</f>
        <v>0</v>
      </c>
      <c r="S220" s="47">
        <f>+Data[[#This Row],[NH Active]]+Data[[#This Row],[NH Layaway]]</f>
        <v>-20</v>
      </c>
      <c r="T220" s="47">
        <f>+Data[[#This Row],[BC Total]]+Data[[#This Row],[NH Total]]</f>
        <v>-20</v>
      </c>
      <c r="Y220" s="53">
        <v>58001</v>
      </c>
      <c r="Z220" s="41" t="s">
        <v>254</v>
      </c>
    </row>
    <row r="221" spans="1:26" x14ac:dyDescent="0.25">
      <c r="A221" s="47" t="str">
        <f>Data[[#This Row],[Text IID]]&amp;Data[[#This Row],[transaction number]]</f>
        <v>210015</v>
      </c>
      <c r="B221" s="48">
        <v>5</v>
      </c>
      <c r="C221" s="49">
        <v>21001</v>
      </c>
      <c r="D221" s="50" t="str">
        <f>Data[[#This Row],[Text IID]]&amp;" - "&amp;Data[[#This Row],[Facility Name]]</f>
        <v>21001 - Knute Nelson</v>
      </c>
      <c r="E221" s="46">
        <v>21001</v>
      </c>
      <c r="F221" s="51" t="s">
        <v>118</v>
      </c>
      <c r="G221" s="52">
        <v>40817</v>
      </c>
      <c r="H221" s="51" t="s">
        <v>20</v>
      </c>
      <c r="I221" s="47">
        <v>0</v>
      </c>
      <c r="J221" s="47">
        <v>10</v>
      </c>
      <c r="K221" s="47">
        <f>+Data[[#This Row],[BC Bed Change]]+Data[[#This Row],[NH Bed Change]]</f>
        <v>10</v>
      </c>
      <c r="L221" s="47">
        <f t="shared" si="12"/>
        <v>0</v>
      </c>
      <c r="M221" s="47">
        <f t="shared" si="13"/>
        <v>-10</v>
      </c>
      <c r="N221" s="47">
        <f>+Data[[#This Row],[BC Active]]+Data[[#This Row],[NH Active]]</f>
        <v>-10</v>
      </c>
      <c r="O221" s="47">
        <f t="shared" si="14"/>
        <v>0</v>
      </c>
      <c r="P221" s="47">
        <f t="shared" si="15"/>
        <v>10</v>
      </c>
      <c r="Q221" s="47">
        <f>+Data[[#This Row],[BC Layaway]]+Data[[#This Row],[NH Layaway]]</f>
        <v>10</v>
      </c>
      <c r="R221" s="47">
        <f>+Data[[#This Row],[BC Active]]+Data[[#This Row],[BC Layaway]]</f>
        <v>0</v>
      </c>
      <c r="S221" s="47">
        <f>+Data[[#This Row],[NH Active]]+Data[[#This Row],[NH Layaway]]</f>
        <v>0</v>
      </c>
      <c r="T221" s="47">
        <f>+Data[[#This Row],[BC Total]]+Data[[#This Row],[NH Total]]</f>
        <v>0</v>
      </c>
      <c r="Y221" s="53">
        <v>58002</v>
      </c>
      <c r="Z221" s="41" t="s">
        <v>255</v>
      </c>
    </row>
    <row r="222" spans="1:26" x14ac:dyDescent="0.25">
      <c r="A222" s="47" t="str">
        <f>Data[[#This Row],[Text IID]]&amp;Data[[#This Row],[transaction number]]</f>
        <v>210016</v>
      </c>
      <c r="B222" s="48">
        <v>6</v>
      </c>
      <c r="C222" s="49">
        <v>21001</v>
      </c>
      <c r="D222" s="50" t="str">
        <f>Data[[#This Row],[Text IID]]&amp;" - "&amp;Data[[#This Row],[Facility Name]]</f>
        <v>21001 - Knute Nelson</v>
      </c>
      <c r="E222" s="46">
        <v>21001</v>
      </c>
      <c r="F222" s="51" t="s">
        <v>118</v>
      </c>
      <c r="G222" s="52">
        <v>41061</v>
      </c>
      <c r="H222" s="51" t="s">
        <v>20</v>
      </c>
      <c r="I222" s="47">
        <v>0</v>
      </c>
      <c r="J222" s="47">
        <v>6</v>
      </c>
      <c r="K222" s="47">
        <f>+Data[[#This Row],[BC Bed Change]]+Data[[#This Row],[NH Bed Change]]</f>
        <v>6</v>
      </c>
      <c r="L222" s="47">
        <f t="shared" si="12"/>
        <v>0</v>
      </c>
      <c r="M222" s="47">
        <f t="shared" si="13"/>
        <v>-6</v>
      </c>
      <c r="N222" s="47">
        <f>+Data[[#This Row],[BC Active]]+Data[[#This Row],[NH Active]]</f>
        <v>-6</v>
      </c>
      <c r="O222" s="47">
        <f t="shared" si="14"/>
        <v>0</v>
      </c>
      <c r="P222" s="47">
        <f t="shared" si="15"/>
        <v>6</v>
      </c>
      <c r="Q222" s="47">
        <f>+Data[[#This Row],[BC Layaway]]+Data[[#This Row],[NH Layaway]]</f>
        <v>6</v>
      </c>
      <c r="R222" s="47">
        <f>+Data[[#This Row],[BC Active]]+Data[[#This Row],[BC Layaway]]</f>
        <v>0</v>
      </c>
      <c r="S222" s="47">
        <f>+Data[[#This Row],[NH Active]]+Data[[#This Row],[NH Layaway]]</f>
        <v>0</v>
      </c>
      <c r="T222" s="47">
        <f>+Data[[#This Row],[BC Total]]+Data[[#This Row],[NH Total]]</f>
        <v>0</v>
      </c>
      <c r="Y222" s="53">
        <v>59001</v>
      </c>
      <c r="Z222" s="41" t="s">
        <v>256</v>
      </c>
    </row>
    <row r="223" spans="1:26" x14ac:dyDescent="0.25">
      <c r="A223" s="47" t="str">
        <f>Data[[#This Row],[Text IID]]&amp;Data[[#This Row],[transaction number]]</f>
        <v>210017</v>
      </c>
      <c r="B223" s="48">
        <v>7</v>
      </c>
      <c r="C223" s="49">
        <v>21001</v>
      </c>
      <c r="D223" s="50" t="str">
        <f>Data[[#This Row],[Text IID]]&amp;" - "&amp;Data[[#This Row],[Facility Name]]</f>
        <v>21001 - Knute Nelson</v>
      </c>
      <c r="E223" s="46">
        <v>21001</v>
      </c>
      <c r="F223" s="51" t="s">
        <v>118</v>
      </c>
      <c r="G223" s="52">
        <v>41395</v>
      </c>
      <c r="H223" s="51" t="s">
        <v>20</v>
      </c>
      <c r="I223" s="47">
        <v>0</v>
      </c>
      <c r="J223" s="47">
        <v>16</v>
      </c>
      <c r="K223" s="47">
        <f>+Data[[#This Row],[BC Bed Change]]+Data[[#This Row],[NH Bed Change]]</f>
        <v>16</v>
      </c>
      <c r="L223" s="47">
        <f t="shared" si="12"/>
        <v>0</v>
      </c>
      <c r="M223" s="47">
        <f t="shared" si="13"/>
        <v>-16</v>
      </c>
      <c r="N223" s="47">
        <f>+Data[[#This Row],[BC Active]]+Data[[#This Row],[NH Active]]</f>
        <v>-16</v>
      </c>
      <c r="O223" s="47">
        <f t="shared" si="14"/>
        <v>0</v>
      </c>
      <c r="P223" s="47">
        <f t="shared" si="15"/>
        <v>16</v>
      </c>
      <c r="Q223" s="47">
        <f>+Data[[#This Row],[BC Layaway]]+Data[[#This Row],[NH Layaway]]</f>
        <v>16</v>
      </c>
      <c r="R223" s="47">
        <f>+Data[[#This Row],[BC Active]]+Data[[#This Row],[BC Layaway]]</f>
        <v>0</v>
      </c>
      <c r="S223" s="47">
        <f>+Data[[#This Row],[NH Active]]+Data[[#This Row],[NH Layaway]]</f>
        <v>0</v>
      </c>
      <c r="T223" s="47">
        <f>+Data[[#This Row],[BC Total]]+Data[[#This Row],[NH Total]]</f>
        <v>0</v>
      </c>
      <c r="Y223" s="53">
        <v>59003</v>
      </c>
      <c r="Z223" s="41" t="s">
        <v>257</v>
      </c>
    </row>
    <row r="224" spans="1:26" x14ac:dyDescent="0.25">
      <c r="A224" s="47" t="str">
        <f>Data[[#This Row],[Text IID]]&amp;Data[[#This Row],[transaction number]]</f>
        <v>210018</v>
      </c>
      <c r="B224" s="48">
        <v>8</v>
      </c>
      <c r="C224" s="49">
        <v>21001</v>
      </c>
      <c r="D224" s="50" t="str">
        <f>Data[[#This Row],[Text IID]]&amp;" - "&amp;Data[[#This Row],[Facility Name]]</f>
        <v>21001 - Knute Nelson</v>
      </c>
      <c r="E224" s="46">
        <v>21001</v>
      </c>
      <c r="F224" s="51" t="s">
        <v>118</v>
      </c>
      <c r="G224" s="52">
        <v>41913</v>
      </c>
      <c r="H224" s="51" t="s">
        <v>20</v>
      </c>
      <c r="I224" s="47">
        <v>0</v>
      </c>
      <c r="J224" s="47">
        <v>23</v>
      </c>
      <c r="K224" s="47">
        <f>+Data[[#This Row],[BC Bed Change]]+Data[[#This Row],[NH Bed Change]]</f>
        <v>23</v>
      </c>
      <c r="L224" s="47">
        <f t="shared" si="12"/>
        <v>0</v>
      </c>
      <c r="M224" s="47">
        <f t="shared" si="13"/>
        <v>-23</v>
      </c>
      <c r="N224" s="47">
        <f>+Data[[#This Row],[BC Active]]+Data[[#This Row],[NH Active]]</f>
        <v>-23</v>
      </c>
      <c r="O224" s="47">
        <f t="shared" si="14"/>
        <v>0</v>
      </c>
      <c r="P224" s="47">
        <f t="shared" si="15"/>
        <v>23</v>
      </c>
      <c r="Q224" s="47">
        <f>+Data[[#This Row],[BC Layaway]]+Data[[#This Row],[NH Layaway]]</f>
        <v>23</v>
      </c>
      <c r="R224" s="47">
        <f>+Data[[#This Row],[BC Active]]+Data[[#This Row],[BC Layaway]]</f>
        <v>0</v>
      </c>
      <c r="S224" s="47">
        <f>+Data[[#This Row],[NH Active]]+Data[[#This Row],[NH Layaway]]</f>
        <v>0</v>
      </c>
      <c r="T224" s="47">
        <f>+Data[[#This Row],[BC Total]]+Data[[#This Row],[NH Total]]</f>
        <v>0</v>
      </c>
      <c r="Y224" s="53">
        <v>60001</v>
      </c>
      <c r="Z224" s="41" t="s">
        <v>258</v>
      </c>
    </row>
    <row r="225" spans="1:26" x14ac:dyDescent="0.25">
      <c r="A225" s="47" t="str">
        <f>Data[[#This Row],[Text IID]]&amp;Data[[#This Row],[transaction number]]</f>
        <v>210019</v>
      </c>
      <c r="B225" s="48">
        <v>9</v>
      </c>
      <c r="C225" s="49">
        <v>21001</v>
      </c>
      <c r="D225" s="50" t="str">
        <f>Data[[#This Row],[Text IID]]&amp;" - "&amp;Data[[#This Row],[Facility Name]]</f>
        <v>21001 - Knute Nelson</v>
      </c>
      <c r="E225" s="46">
        <v>21001</v>
      </c>
      <c r="F225" s="51" t="s">
        <v>118</v>
      </c>
      <c r="G225" s="52">
        <v>42104</v>
      </c>
      <c r="H225" s="51" t="s">
        <v>22</v>
      </c>
      <c r="I225" s="47">
        <v>0</v>
      </c>
      <c r="J225" s="47">
        <v>36</v>
      </c>
      <c r="K225" s="47">
        <f>+Data[[#This Row],[BC Bed Change]]+Data[[#This Row],[NH Bed Change]]</f>
        <v>36</v>
      </c>
      <c r="L225" s="47">
        <f t="shared" si="12"/>
        <v>0</v>
      </c>
      <c r="M225" s="47">
        <f t="shared" si="13"/>
        <v>36</v>
      </c>
      <c r="N225" s="47">
        <f>+Data[[#This Row],[BC Active]]+Data[[#This Row],[NH Active]]</f>
        <v>36</v>
      </c>
      <c r="O225" s="47">
        <f t="shared" si="14"/>
        <v>0</v>
      </c>
      <c r="P225" s="47">
        <f t="shared" si="15"/>
        <v>-36</v>
      </c>
      <c r="Q225" s="47">
        <f>+Data[[#This Row],[BC Layaway]]+Data[[#This Row],[NH Layaway]]</f>
        <v>-36</v>
      </c>
      <c r="R225" s="47">
        <f>+Data[[#This Row],[BC Active]]+Data[[#This Row],[BC Layaway]]</f>
        <v>0</v>
      </c>
      <c r="S225" s="47">
        <f>+Data[[#This Row],[NH Active]]+Data[[#This Row],[NH Layaway]]</f>
        <v>0</v>
      </c>
      <c r="T225" s="47">
        <f>+Data[[#This Row],[BC Total]]+Data[[#This Row],[NH Total]]</f>
        <v>0</v>
      </c>
      <c r="Y225" s="53">
        <v>60002</v>
      </c>
      <c r="Z225" s="41" t="s">
        <v>259</v>
      </c>
    </row>
    <row r="226" spans="1:26" x14ac:dyDescent="0.25">
      <c r="A226" s="47" t="str">
        <f>Data[[#This Row],[Text IID]]&amp;Data[[#This Row],[transaction number]]</f>
        <v>2100110</v>
      </c>
      <c r="B226" s="48">
        <v>10</v>
      </c>
      <c r="C226" s="49">
        <v>21001</v>
      </c>
      <c r="D226" s="50" t="str">
        <f>Data[[#This Row],[Text IID]]&amp;" - "&amp;Data[[#This Row],[Facility Name]]</f>
        <v>21001 - Knute Nelson</v>
      </c>
      <c r="E226" s="46">
        <v>21001</v>
      </c>
      <c r="F226" s="51" t="s">
        <v>118</v>
      </c>
      <c r="G226" s="52">
        <v>42104</v>
      </c>
      <c r="H226" s="51" t="s">
        <v>24</v>
      </c>
      <c r="I226" s="47">
        <v>0</v>
      </c>
      <c r="J226" s="47">
        <v>36</v>
      </c>
      <c r="K226" s="47">
        <f>+Data[[#This Row],[BC Bed Change]]+Data[[#This Row],[NH Bed Change]]</f>
        <v>36</v>
      </c>
      <c r="L226" s="47">
        <f t="shared" si="12"/>
        <v>0</v>
      </c>
      <c r="M226" s="47">
        <f t="shared" si="13"/>
        <v>-36</v>
      </c>
      <c r="N226" s="47">
        <f>+Data[[#This Row],[BC Active]]+Data[[#This Row],[NH Active]]</f>
        <v>-36</v>
      </c>
      <c r="O226" s="47">
        <f t="shared" si="14"/>
        <v>0</v>
      </c>
      <c r="P226" s="47">
        <f t="shared" si="15"/>
        <v>0</v>
      </c>
      <c r="Q226" s="47">
        <f>+Data[[#This Row],[BC Layaway]]+Data[[#This Row],[NH Layaway]]</f>
        <v>0</v>
      </c>
      <c r="R226" s="47">
        <f>+Data[[#This Row],[BC Active]]+Data[[#This Row],[BC Layaway]]</f>
        <v>0</v>
      </c>
      <c r="S226" s="47">
        <f>+Data[[#This Row],[NH Active]]+Data[[#This Row],[NH Layaway]]</f>
        <v>-36</v>
      </c>
      <c r="T226" s="47">
        <f>+Data[[#This Row],[BC Total]]+Data[[#This Row],[NH Total]]</f>
        <v>-36</v>
      </c>
      <c r="Y226" s="53">
        <v>60003</v>
      </c>
      <c r="Z226" s="41" t="s">
        <v>260</v>
      </c>
    </row>
    <row r="227" spans="1:26" x14ac:dyDescent="0.25">
      <c r="A227" s="47" t="str">
        <f>Data[[#This Row],[Text IID]]&amp;Data[[#This Row],[transaction number]]</f>
        <v>2100111</v>
      </c>
      <c r="B227" s="48">
        <v>11</v>
      </c>
      <c r="C227" s="49">
        <v>21001</v>
      </c>
      <c r="D227" s="50" t="str">
        <f>Data[[#This Row],[Text IID]]&amp;" - "&amp;Data[[#This Row],[Facility Name]]</f>
        <v>21001 - Knute Nelson</v>
      </c>
      <c r="E227" s="46">
        <v>21001</v>
      </c>
      <c r="F227" s="51" t="s">
        <v>118</v>
      </c>
      <c r="G227" s="52">
        <v>42445</v>
      </c>
      <c r="H227" s="51" t="s">
        <v>22</v>
      </c>
      <c r="I227" s="47">
        <v>0</v>
      </c>
      <c r="J227" s="47">
        <v>8</v>
      </c>
      <c r="K227" s="47">
        <f>+Data[[#This Row],[BC Bed Change]]+Data[[#This Row],[NH Bed Change]]</f>
        <v>8</v>
      </c>
      <c r="L227" s="47">
        <f t="shared" si="12"/>
        <v>0</v>
      </c>
      <c r="M227" s="47">
        <f t="shared" si="13"/>
        <v>8</v>
      </c>
      <c r="N227" s="47">
        <f>+Data[[#This Row],[BC Active]]+Data[[#This Row],[NH Active]]</f>
        <v>8</v>
      </c>
      <c r="O227" s="47">
        <f t="shared" si="14"/>
        <v>0</v>
      </c>
      <c r="P227" s="47">
        <f t="shared" si="15"/>
        <v>-8</v>
      </c>
      <c r="Q227" s="47">
        <f>+Data[[#This Row],[BC Layaway]]+Data[[#This Row],[NH Layaway]]</f>
        <v>-8</v>
      </c>
      <c r="R227" s="47">
        <f>+Data[[#This Row],[BC Active]]+Data[[#This Row],[BC Layaway]]</f>
        <v>0</v>
      </c>
      <c r="S227" s="47">
        <f>+Data[[#This Row],[NH Active]]+Data[[#This Row],[NH Layaway]]</f>
        <v>0</v>
      </c>
      <c r="T227" s="47">
        <f>+Data[[#This Row],[BC Total]]+Data[[#This Row],[NH Total]]</f>
        <v>0</v>
      </c>
      <c r="Y227" s="53">
        <v>60006</v>
      </c>
      <c r="Z227" s="41" t="s">
        <v>261</v>
      </c>
    </row>
    <row r="228" spans="1:26" x14ac:dyDescent="0.25">
      <c r="A228" s="47" t="str">
        <f>Data[[#This Row],[Text IID]]&amp;Data[[#This Row],[transaction number]]</f>
        <v>2100112</v>
      </c>
      <c r="B228" s="48">
        <v>12</v>
      </c>
      <c r="C228" s="49">
        <v>21001</v>
      </c>
      <c r="D228" s="50" t="str">
        <f>Data[[#This Row],[Text IID]]&amp;" - "&amp;Data[[#This Row],[Facility Name]]</f>
        <v>21001 - Knute Nelson</v>
      </c>
      <c r="E228" s="46">
        <v>21001</v>
      </c>
      <c r="F228" s="51" t="s">
        <v>118</v>
      </c>
      <c r="G228" s="52">
        <v>44044</v>
      </c>
      <c r="H228" s="51" t="s">
        <v>20</v>
      </c>
      <c r="I228" s="47"/>
      <c r="J228" s="47">
        <v>10</v>
      </c>
      <c r="K228" s="47">
        <f>+Data[[#This Row],[BC Bed Change]]+Data[[#This Row],[NH Bed Change]]</f>
        <v>10</v>
      </c>
      <c r="L228" s="47">
        <f t="shared" si="12"/>
        <v>0</v>
      </c>
      <c r="M228" s="47">
        <f t="shared" si="13"/>
        <v>-10</v>
      </c>
      <c r="N228" s="47">
        <f>+Data[[#This Row],[BC Active]]+Data[[#This Row],[NH Active]]</f>
        <v>-10</v>
      </c>
      <c r="O228" s="47">
        <f t="shared" si="14"/>
        <v>0</v>
      </c>
      <c r="P228" s="47">
        <f t="shared" si="15"/>
        <v>10</v>
      </c>
      <c r="Q228" s="47">
        <f>+Data[[#This Row],[BC Layaway]]+Data[[#This Row],[NH Layaway]]</f>
        <v>10</v>
      </c>
      <c r="R228" s="47">
        <f>+Data[[#This Row],[BC Active]]+Data[[#This Row],[BC Layaway]]</f>
        <v>0</v>
      </c>
      <c r="S228" s="47">
        <f>+Data[[#This Row],[NH Active]]+Data[[#This Row],[NH Layaway]]</f>
        <v>0</v>
      </c>
      <c r="T228" s="47">
        <f>+Data[[#This Row],[BC Total]]+Data[[#This Row],[NH Total]]</f>
        <v>0</v>
      </c>
      <c r="Y228" s="53">
        <v>60007</v>
      </c>
      <c r="Z228" s="41" t="s">
        <v>262</v>
      </c>
    </row>
    <row r="229" spans="1:26" x14ac:dyDescent="0.25">
      <c r="A229" s="47" t="str">
        <f>Data[[#This Row],[Text IID]]&amp;Data[[#This Row],[transaction number]]</f>
        <v>210021</v>
      </c>
      <c r="B229" s="48">
        <v>1</v>
      </c>
      <c r="C229" s="49">
        <v>21002</v>
      </c>
      <c r="D229" s="50" t="str">
        <f>Data[[#This Row],[Text IID]]&amp;" - "&amp;Data[[#This Row],[Facility Name]]</f>
        <v>21002 - Evansville Care Center</v>
      </c>
      <c r="E229" s="46">
        <v>21002</v>
      </c>
      <c r="F229" s="51" t="s">
        <v>119</v>
      </c>
      <c r="G229" s="52">
        <v>40451</v>
      </c>
      <c r="H229" s="51" t="s">
        <v>17</v>
      </c>
      <c r="I229" s="47">
        <v>0</v>
      </c>
      <c r="J229" s="47">
        <v>40</v>
      </c>
      <c r="K229" s="47">
        <f>+Data[[#This Row],[BC Bed Change]]+Data[[#This Row],[NH Bed Change]]</f>
        <v>40</v>
      </c>
      <c r="L229" s="47">
        <f t="shared" si="12"/>
        <v>0</v>
      </c>
      <c r="M229" s="47">
        <f t="shared" si="13"/>
        <v>40</v>
      </c>
      <c r="N229" s="47">
        <f>+Data[[#This Row],[BC Active]]+Data[[#This Row],[NH Active]]</f>
        <v>40</v>
      </c>
      <c r="O229" s="47">
        <f t="shared" si="14"/>
        <v>0</v>
      </c>
      <c r="P229" s="47">
        <f t="shared" si="15"/>
        <v>0</v>
      </c>
      <c r="Q229" s="47">
        <f>+Data[[#This Row],[BC Layaway]]+Data[[#This Row],[NH Layaway]]</f>
        <v>0</v>
      </c>
      <c r="R229" s="47">
        <f>+Data[[#This Row],[BC Active]]+Data[[#This Row],[BC Layaway]]</f>
        <v>0</v>
      </c>
      <c r="S229" s="47">
        <f>+Data[[#This Row],[NH Active]]+Data[[#This Row],[NH Layaway]]</f>
        <v>40</v>
      </c>
      <c r="T229" s="47">
        <f>+Data[[#This Row],[BC Total]]+Data[[#This Row],[NH Total]]</f>
        <v>40</v>
      </c>
      <c r="Y229" s="53">
        <v>60008</v>
      </c>
      <c r="Z229" s="41" t="s">
        <v>263</v>
      </c>
    </row>
    <row r="230" spans="1:26" x14ac:dyDescent="0.25">
      <c r="A230" s="47" t="str">
        <f>Data[[#This Row],[Text IID]]&amp;Data[[#This Row],[transaction number]]</f>
        <v>210022</v>
      </c>
      <c r="B230" s="48">
        <v>2</v>
      </c>
      <c r="C230" s="49">
        <v>21002</v>
      </c>
      <c r="D230" s="50" t="str">
        <f>Data[[#This Row],[Text IID]]&amp;" - "&amp;Data[[#This Row],[Facility Name]]</f>
        <v>21002 - Evansville Care Center</v>
      </c>
      <c r="E230" s="46">
        <v>21002</v>
      </c>
      <c r="F230" s="51" t="s">
        <v>119</v>
      </c>
      <c r="G230" s="52">
        <v>40603</v>
      </c>
      <c r="H230" s="51" t="s">
        <v>20</v>
      </c>
      <c r="I230" s="47">
        <v>0</v>
      </c>
      <c r="J230" s="47">
        <v>5</v>
      </c>
      <c r="K230" s="47">
        <f>+Data[[#This Row],[BC Bed Change]]+Data[[#This Row],[NH Bed Change]]</f>
        <v>5</v>
      </c>
      <c r="L230" s="47">
        <f t="shared" si="12"/>
        <v>0</v>
      </c>
      <c r="M230" s="47">
        <f t="shared" si="13"/>
        <v>-5</v>
      </c>
      <c r="N230" s="47">
        <f>+Data[[#This Row],[BC Active]]+Data[[#This Row],[NH Active]]</f>
        <v>-5</v>
      </c>
      <c r="O230" s="47">
        <f t="shared" si="14"/>
        <v>0</v>
      </c>
      <c r="P230" s="47">
        <f t="shared" si="15"/>
        <v>5</v>
      </c>
      <c r="Q230" s="47">
        <f>+Data[[#This Row],[BC Layaway]]+Data[[#This Row],[NH Layaway]]</f>
        <v>5</v>
      </c>
      <c r="R230" s="47">
        <f>+Data[[#This Row],[BC Active]]+Data[[#This Row],[BC Layaway]]</f>
        <v>0</v>
      </c>
      <c r="S230" s="47">
        <f>+Data[[#This Row],[NH Active]]+Data[[#This Row],[NH Layaway]]</f>
        <v>0</v>
      </c>
      <c r="T230" s="47">
        <f>+Data[[#This Row],[BC Total]]+Data[[#This Row],[NH Total]]</f>
        <v>0</v>
      </c>
      <c r="Y230" s="53">
        <v>61002</v>
      </c>
      <c r="Z230" s="41" t="s">
        <v>264</v>
      </c>
    </row>
    <row r="231" spans="1:26" x14ac:dyDescent="0.25">
      <c r="A231" s="47" t="str">
        <f>Data[[#This Row],[Text IID]]&amp;Data[[#This Row],[transaction number]]</f>
        <v>210023</v>
      </c>
      <c r="B231" s="48">
        <v>3</v>
      </c>
      <c r="C231" s="49">
        <v>21002</v>
      </c>
      <c r="D231" s="50" t="str">
        <f>Data[[#This Row],[Text IID]]&amp;" - "&amp;Data[[#This Row],[Facility Name]]</f>
        <v>21002 - Evansville Care Center</v>
      </c>
      <c r="E231" s="46">
        <v>21002</v>
      </c>
      <c r="F231" s="51" t="s">
        <v>119</v>
      </c>
      <c r="G231" s="52">
        <v>41000</v>
      </c>
      <c r="H231" s="51" t="s">
        <v>22</v>
      </c>
      <c r="I231" s="47">
        <v>0</v>
      </c>
      <c r="J231" s="47">
        <v>3</v>
      </c>
      <c r="K231" s="47">
        <f>+Data[[#This Row],[BC Bed Change]]+Data[[#This Row],[NH Bed Change]]</f>
        <v>3</v>
      </c>
      <c r="L231" s="47">
        <f t="shared" si="12"/>
        <v>0</v>
      </c>
      <c r="M231" s="47">
        <f t="shared" si="13"/>
        <v>3</v>
      </c>
      <c r="N231" s="47">
        <f>+Data[[#This Row],[BC Active]]+Data[[#This Row],[NH Active]]</f>
        <v>3</v>
      </c>
      <c r="O231" s="47">
        <f t="shared" si="14"/>
        <v>0</v>
      </c>
      <c r="P231" s="47">
        <f t="shared" si="15"/>
        <v>-3</v>
      </c>
      <c r="Q231" s="47">
        <f>+Data[[#This Row],[BC Layaway]]+Data[[#This Row],[NH Layaway]]</f>
        <v>-3</v>
      </c>
      <c r="R231" s="47">
        <f>+Data[[#This Row],[BC Active]]+Data[[#This Row],[BC Layaway]]</f>
        <v>0</v>
      </c>
      <c r="S231" s="47">
        <f>+Data[[#This Row],[NH Active]]+Data[[#This Row],[NH Layaway]]</f>
        <v>0</v>
      </c>
      <c r="T231" s="47">
        <f>+Data[[#This Row],[BC Total]]+Data[[#This Row],[NH Total]]</f>
        <v>0</v>
      </c>
      <c r="Y231" s="53">
        <v>61003</v>
      </c>
      <c r="Z231" s="41" t="s">
        <v>265</v>
      </c>
    </row>
    <row r="232" spans="1:26" x14ac:dyDescent="0.25">
      <c r="A232" s="47" t="str">
        <f>Data[[#This Row],[Text IID]]&amp;Data[[#This Row],[transaction number]]</f>
        <v>210024</v>
      </c>
      <c r="B232" s="48">
        <v>4</v>
      </c>
      <c r="C232" s="49">
        <v>21002</v>
      </c>
      <c r="D232" s="50" t="str">
        <f>Data[[#This Row],[Text IID]]&amp;" - "&amp;Data[[#This Row],[Facility Name]]</f>
        <v>21002 - Evansville Care Center</v>
      </c>
      <c r="E232" s="46">
        <v>21002</v>
      </c>
      <c r="F232" s="51" t="s">
        <v>119</v>
      </c>
      <c r="G232" s="52">
        <v>41285</v>
      </c>
      <c r="H232" s="51" t="s">
        <v>22</v>
      </c>
      <c r="I232" s="47">
        <v>0</v>
      </c>
      <c r="J232" s="47">
        <v>2</v>
      </c>
      <c r="K232" s="47">
        <f>+Data[[#This Row],[BC Bed Change]]+Data[[#This Row],[NH Bed Change]]</f>
        <v>2</v>
      </c>
      <c r="L232" s="47">
        <f t="shared" si="12"/>
        <v>0</v>
      </c>
      <c r="M232" s="47">
        <f t="shared" si="13"/>
        <v>2</v>
      </c>
      <c r="N232" s="47">
        <f>+Data[[#This Row],[BC Active]]+Data[[#This Row],[NH Active]]</f>
        <v>2</v>
      </c>
      <c r="O232" s="47">
        <f t="shared" si="14"/>
        <v>0</v>
      </c>
      <c r="P232" s="47">
        <f t="shared" si="15"/>
        <v>-2</v>
      </c>
      <c r="Q232" s="47">
        <f>+Data[[#This Row],[BC Layaway]]+Data[[#This Row],[NH Layaway]]</f>
        <v>-2</v>
      </c>
      <c r="R232" s="47">
        <f>+Data[[#This Row],[BC Active]]+Data[[#This Row],[BC Layaway]]</f>
        <v>0</v>
      </c>
      <c r="S232" s="47">
        <f>+Data[[#This Row],[NH Active]]+Data[[#This Row],[NH Layaway]]</f>
        <v>0</v>
      </c>
      <c r="T232" s="47">
        <f>+Data[[#This Row],[BC Total]]+Data[[#This Row],[NH Total]]</f>
        <v>0</v>
      </c>
      <c r="Y232" s="53">
        <v>62001</v>
      </c>
      <c r="Z232" s="41" t="s">
        <v>266</v>
      </c>
    </row>
    <row r="233" spans="1:26" x14ac:dyDescent="0.25">
      <c r="A233" s="47" t="str">
        <f>Data[[#This Row],[Text IID]]&amp;Data[[#This Row],[transaction number]]</f>
        <v>210025</v>
      </c>
      <c r="B233" s="48">
        <v>5</v>
      </c>
      <c r="C233" s="49">
        <v>21002</v>
      </c>
      <c r="D233" s="50" t="str">
        <f>Data[[#This Row],[Text IID]]&amp;" - "&amp;Data[[#This Row],[Facility Name]]</f>
        <v>21002 - Evansville Care Center</v>
      </c>
      <c r="E233" s="46">
        <v>21002</v>
      </c>
      <c r="F233" s="51" t="s">
        <v>119</v>
      </c>
      <c r="G233" s="52">
        <v>43647</v>
      </c>
      <c r="H233" s="51" t="s">
        <v>20</v>
      </c>
      <c r="I233" s="47"/>
      <c r="J233" s="47">
        <v>3</v>
      </c>
      <c r="K233" s="47">
        <f>+Data[[#This Row],[BC Bed Change]]+Data[[#This Row],[NH Bed Change]]</f>
        <v>3</v>
      </c>
      <c r="L233" s="47">
        <f t="shared" si="12"/>
        <v>0</v>
      </c>
      <c r="M233" s="47">
        <f t="shared" si="13"/>
        <v>-3</v>
      </c>
      <c r="N233" s="47">
        <f>+Data[[#This Row],[BC Active]]+Data[[#This Row],[NH Active]]</f>
        <v>-3</v>
      </c>
      <c r="O233" s="47">
        <f t="shared" si="14"/>
        <v>0</v>
      </c>
      <c r="P233" s="47">
        <f t="shared" si="15"/>
        <v>3</v>
      </c>
      <c r="Q233" s="47">
        <f>+Data[[#This Row],[BC Layaway]]+Data[[#This Row],[NH Layaway]]</f>
        <v>3</v>
      </c>
      <c r="R233" s="47">
        <f>+Data[[#This Row],[BC Active]]+Data[[#This Row],[BC Layaway]]</f>
        <v>0</v>
      </c>
      <c r="S233" s="47">
        <f>+Data[[#This Row],[NH Active]]+Data[[#This Row],[NH Layaway]]</f>
        <v>0</v>
      </c>
      <c r="T233" s="47">
        <f>+Data[[#This Row],[BC Total]]+Data[[#This Row],[NH Total]]</f>
        <v>0</v>
      </c>
      <c r="Y233" s="53">
        <v>62002</v>
      </c>
      <c r="Z233" s="41" t="s">
        <v>267</v>
      </c>
    </row>
    <row r="234" spans="1:26" x14ac:dyDescent="0.25">
      <c r="A234" s="47" t="str">
        <f>Data[[#This Row],[Text IID]]&amp;Data[[#This Row],[transaction number]]</f>
        <v>210031</v>
      </c>
      <c r="B234" s="48">
        <v>1</v>
      </c>
      <c r="C234" s="49">
        <v>21003</v>
      </c>
      <c r="D234" s="50" t="str">
        <f>Data[[#This Row],[Text IID]]&amp;" - "&amp;Data[[#This Row],[Facility Name]]</f>
        <v>21003 - Bethany on the Lake LLC</v>
      </c>
      <c r="E234" s="46">
        <v>21003</v>
      </c>
      <c r="F234" s="51" t="s">
        <v>389</v>
      </c>
      <c r="G234" s="52">
        <v>40451</v>
      </c>
      <c r="H234" s="51" t="s">
        <v>17</v>
      </c>
      <c r="I234" s="47">
        <v>0</v>
      </c>
      <c r="J234" s="47">
        <v>92</v>
      </c>
      <c r="K234" s="47">
        <f>+Data[[#This Row],[BC Bed Change]]+Data[[#This Row],[NH Bed Change]]</f>
        <v>92</v>
      </c>
      <c r="L234" s="47">
        <f t="shared" si="12"/>
        <v>0</v>
      </c>
      <c r="M234" s="47">
        <f t="shared" si="13"/>
        <v>92</v>
      </c>
      <c r="N234" s="47">
        <f>+Data[[#This Row],[BC Active]]+Data[[#This Row],[NH Active]]</f>
        <v>92</v>
      </c>
      <c r="O234" s="47">
        <f t="shared" si="14"/>
        <v>0</v>
      </c>
      <c r="P234" s="47">
        <f t="shared" si="15"/>
        <v>0</v>
      </c>
      <c r="Q234" s="47">
        <f>+Data[[#This Row],[BC Layaway]]+Data[[#This Row],[NH Layaway]]</f>
        <v>0</v>
      </c>
      <c r="R234" s="47">
        <f>+Data[[#This Row],[BC Active]]+Data[[#This Row],[BC Layaway]]</f>
        <v>0</v>
      </c>
      <c r="S234" s="47">
        <f>+Data[[#This Row],[NH Active]]+Data[[#This Row],[NH Layaway]]</f>
        <v>92</v>
      </c>
      <c r="T234" s="47">
        <f>+Data[[#This Row],[BC Total]]+Data[[#This Row],[NH Total]]</f>
        <v>92</v>
      </c>
      <c r="Y234" s="53">
        <v>62003</v>
      </c>
      <c r="Z234" s="41" t="s">
        <v>268</v>
      </c>
    </row>
    <row r="235" spans="1:26" x14ac:dyDescent="0.25">
      <c r="A235" s="47" t="str">
        <f>Data[[#This Row],[Text IID]]&amp;Data[[#This Row],[transaction number]]</f>
        <v>210032</v>
      </c>
      <c r="B235" s="48">
        <v>2</v>
      </c>
      <c r="C235" s="49">
        <v>21003</v>
      </c>
      <c r="D235" s="50" t="str">
        <f>Data[[#This Row],[Text IID]]&amp;" - "&amp;Data[[#This Row],[Facility Name]]</f>
        <v>21003 - Bethany on the Lake LLC</v>
      </c>
      <c r="E235" s="46">
        <v>21003</v>
      </c>
      <c r="F235" s="51" t="s">
        <v>389</v>
      </c>
      <c r="G235" s="52">
        <v>40725</v>
      </c>
      <c r="H235" s="51" t="s">
        <v>23</v>
      </c>
      <c r="I235" s="47">
        <v>0</v>
      </c>
      <c r="J235" s="47">
        <v>9</v>
      </c>
      <c r="K235" s="47">
        <f>+Data[[#This Row],[BC Bed Change]]+Data[[#This Row],[NH Bed Change]]</f>
        <v>9</v>
      </c>
      <c r="L235" s="47">
        <f t="shared" si="12"/>
        <v>0</v>
      </c>
      <c r="M235" s="47">
        <f t="shared" si="13"/>
        <v>-9</v>
      </c>
      <c r="N235" s="47">
        <f>+Data[[#This Row],[BC Active]]+Data[[#This Row],[NH Active]]</f>
        <v>-9</v>
      </c>
      <c r="O235" s="47">
        <f t="shared" si="14"/>
        <v>0</v>
      </c>
      <c r="P235" s="47">
        <f t="shared" si="15"/>
        <v>0</v>
      </c>
      <c r="Q235" s="47">
        <f>+Data[[#This Row],[BC Layaway]]+Data[[#This Row],[NH Layaway]]</f>
        <v>0</v>
      </c>
      <c r="R235" s="47">
        <f>+Data[[#This Row],[BC Active]]+Data[[#This Row],[BC Layaway]]</f>
        <v>0</v>
      </c>
      <c r="S235" s="47">
        <f>+Data[[#This Row],[NH Active]]+Data[[#This Row],[NH Layaway]]</f>
        <v>-9</v>
      </c>
      <c r="T235" s="47">
        <f>+Data[[#This Row],[BC Total]]+Data[[#This Row],[NH Total]]</f>
        <v>-9</v>
      </c>
      <c r="Y235" s="53">
        <v>62004</v>
      </c>
      <c r="Z235" s="41" t="s">
        <v>269</v>
      </c>
    </row>
    <row r="236" spans="1:26" x14ac:dyDescent="0.25">
      <c r="A236" s="47" t="str">
        <f>Data[[#This Row],[Text IID]]&amp;Data[[#This Row],[transaction number]]</f>
        <v>210041</v>
      </c>
      <c r="B236" s="48">
        <v>1</v>
      </c>
      <c r="C236" s="49">
        <v>21004</v>
      </c>
      <c r="D236" s="50" t="str">
        <f>Data[[#This Row],[Text IID]]&amp;" - "&amp;Data[[#This Row],[Facility Name]]</f>
        <v>21004 - Galeon</v>
      </c>
      <c r="E236" s="46">
        <v>21004</v>
      </c>
      <c r="F236" s="51" t="s">
        <v>120</v>
      </c>
      <c r="G236" s="52">
        <v>40451</v>
      </c>
      <c r="H236" s="51" t="s">
        <v>17</v>
      </c>
      <c r="I236" s="47">
        <v>0</v>
      </c>
      <c r="J236" s="47">
        <v>54</v>
      </c>
      <c r="K236" s="47">
        <f>+Data[[#This Row],[BC Bed Change]]+Data[[#This Row],[NH Bed Change]]</f>
        <v>54</v>
      </c>
      <c r="L236" s="47">
        <f t="shared" si="12"/>
        <v>0</v>
      </c>
      <c r="M236" s="47">
        <f t="shared" si="13"/>
        <v>54</v>
      </c>
      <c r="N236" s="47">
        <f>+Data[[#This Row],[BC Active]]+Data[[#This Row],[NH Active]]</f>
        <v>54</v>
      </c>
      <c r="O236" s="47">
        <f t="shared" si="14"/>
        <v>0</v>
      </c>
      <c r="P236" s="47">
        <f t="shared" si="15"/>
        <v>0</v>
      </c>
      <c r="Q236" s="47">
        <f>+Data[[#This Row],[BC Layaway]]+Data[[#This Row],[NH Layaway]]</f>
        <v>0</v>
      </c>
      <c r="R236" s="47">
        <f>+Data[[#This Row],[BC Active]]+Data[[#This Row],[BC Layaway]]</f>
        <v>0</v>
      </c>
      <c r="S236" s="47">
        <f>+Data[[#This Row],[NH Active]]+Data[[#This Row],[NH Layaway]]</f>
        <v>54</v>
      </c>
      <c r="T236" s="47">
        <f>+Data[[#This Row],[BC Total]]+Data[[#This Row],[NH Total]]</f>
        <v>54</v>
      </c>
      <c r="Y236" s="53">
        <v>62006</v>
      </c>
      <c r="Z236" s="41" t="s">
        <v>270</v>
      </c>
    </row>
    <row r="237" spans="1:26" x14ac:dyDescent="0.25">
      <c r="A237" s="47" t="str">
        <f>Data[[#This Row],[Text IID]]&amp;Data[[#This Row],[transaction number]]</f>
        <v>210042</v>
      </c>
      <c r="B237" s="48">
        <v>2</v>
      </c>
      <c r="C237" s="49">
        <v>21004</v>
      </c>
      <c r="D237" s="50" t="str">
        <f>Data[[#This Row],[Text IID]]&amp;" - "&amp;Data[[#This Row],[Facility Name]]</f>
        <v>21004 - Galeon</v>
      </c>
      <c r="E237" s="46">
        <v>21004</v>
      </c>
      <c r="F237" s="51" t="s">
        <v>120</v>
      </c>
      <c r="G237" s="52">
        <v>40787</v>
      </c>
      <c r="H237" s="51" t="s">
        <v>23</v>
      </c>
      <c r="I237" s="47">
        <v>0</v>
      </c>
      <c r="J237" s="47">
        <v>2</v>
      </c>
      <c r="K237" s="47">
        <f>+Data[[#This Row],[BC Bed Change]]+Data[[#This Row],[NH Bed Change]]</f>
        <v>2</v>
      </c>
      <c r="L237" s="47">
        <f t="shared" si="12"/>
        <v>0</v>
      </c>
      <c r="M237" s="47">
        <f t="shared" si="13"/>
        <v>-2</v>
      </c>
      <c r="N237" s="47">
        <f>+Data[[#This Row],[BC Active]]+Data[[#This Row],[NH Active]]</f>
        <v>-2</v>
      </c>
      <c r="O237" s="47">
        <f t="shared" si="14"/>
        <v>0</v>
      </c>
      <c r="P237" s="47">
        <f t="shared" si="15"/>
        <v>0</v>
      </c>
      <c r="Q237" s="47">
        <f>+Data[[#This Row],[BC Layaway]]+Data[[#This Row],[NH Layaway]]</f>
        <v>0</v>
      </c>
      <c r="R237" s="47">
        <f>+Data[[#This Row],[BC Active]]+Data[[#This Row],[BC Layaway]]</f>
        <v>0</v>
      </c>
      <c r="S237" s="47">
        <f>+Data[[#This Row],[NH Active]]+Data[[#This Row],[NH Layaway]]</f>
        <v>-2</v>
      </c>
      <c r="T237" s="47">
        <f>+Data[[#This Row],[BC Total]]+Data[[#This Row],[NH Total]]</f>
        <v>-2</v>
      </c>
      <c r="Y237" s="53">
        <v>62007</v>
      </c>
      <c r="Z237" s="41" t="s">
        <v>271</v>
      </c>
    </row>
    <row r="238" spans="1:26" x14ac:dyDescent="0.25">
      <c r="A238" s="47" t="str">
        <f>Data[[#This Row],[Text IID]]&amp;Data[[#This Row],[transaction number]]</f>
        <v>210043</v>
      </c>
      <c r="B238" s="48">
        <v>3</v>
      </c>
      <c r="C238" s="49">
        <v>21004</v>
      </c>
      <c r="D238" s="50" t="str">
        <f>Data[[#This Row],[Text IID]]&amp;" - "&amp;Data[[#This Row],[Facility Name]]</f>
        <v>21004 - Galeon</v>
      </c>
      <c r="E238" s="46">
        <v>21004</v>
      </c>
      <c r="F238" s="51" t="s">
        <v>120</v>
      </c>
      <c r="G238" s="52">
        <v>41609</v>
      </c>
      <c r="H238" s="51" t="s">
        <v>23</v>
      </c>
      <c r="I238" s="47">
        <v>0</v>
      </c>
      <c r="J238" s="47">
        <v>2</v>
      </c>
      <c r="K238" s="47">
        <f>+Data[[#This Row],[BC Bed Change]]+Data[[#This Row],[NH Bed Change]]</f>
        <v>2</v>
      </c>
      <c r="L238" s="47">
        <f t="shared" si="12"/>
        <v>0</v>
      </c>
      <c r="M238" s="47">
        <f t="shared" si="13"/>
        <v>-2</v>
      </c>
      <c r="N238" s="47">
        <f>+Data[[#This Row],[BC Active]]+Data[[#This Row],[NH Active]]</f>
        <v>-2</v>
      </c>
      <c r="O238" s="47">
        <f t="shared" si="14"/>
        <v>0</v>
      </c>
      <c r="P238" s="47">
        <f t="shared" si="15"/>
        <v>0</v>
      </c>
      <c r="Q238" s="47">
        <f>+Data[[#This Row],[BC Layaway]]+Data[[#This Row],[NH Layaway]]</f>
        <v>0</v>
      </c>
      <c r="R238" s="47">
        <f>+Data[[#This Row],[BC Active]]+Data[[#This Row],[BC Layaway]]</f>
        <v>0</v>
      </c>
      <c r="S238" s="47">
        <f>+Data[[#This Row],[NH Active]]+Data[[#This Row],[NH Layaway]]</f>
        <v>-2</v>
      </c>
      <c r="T238" s="47">
        <f>+Data[[#This Row],[BC Total]]+Data[[#This Row],[NH Total]]</f>
        <v>-2</v>
      </c>
      <c r="Y238" s="53">
        <v>62008</v>
      </c>
      <c r="Z238" s="41" t="s">
        <v>272</v>
      </c>
    </row>
    <row r="239" spans="1:26" x14ac:dyDescent="0.25">
      <c r="A239" s="47" t="str">
        <f>Data[[#This Row],[Text IID]]&amp;Data[[#This Row],[transaction number]]</f>
        <v>210044</v>
      </c>
      <c r="B239" s="48">
        <v>4</v>
      </c>
      <c r="C239" s="49">
        <v>21004</v>
      </c>
      <c r="D239" s="50" t="str">
        <f>Data[[#This Row],[Text IID]]&amp;" - "&amp;Data[[#This Row],[Facility Name]]</f>
        <v>21004 - Galeon</v>
      </c>
      <c r="E239" s="46">
        <v>21004</v>
      </c>
      <c r="F239" s="51" t="s">
        <v>120</v>
      </c>
      <c r="G239" s="52">
        <v>42614</v>
      </c>
      <c r="H239" s="51" t="s">
        <v>23</v>
      </c>
      <c r="I239" s="47"/>
      <c r="J239" s="47">
        <v>5</v>
      </c>
      <c r="K239" s="47">
        <f>+Data[[#This Row],[BC Bed Change]]+Data[[#This Row],[NH Bed Change]]</f>
        <v>5</v>
      </c>
      <c r="L239" s="47">
        <f t="shared" si="12"/>
        <v>0</v>
      </c>
      <c r="M239" s="47">
        <f t="shared" si="13"/>
        <v>-5</v>
      </c>
      <c r="N239" s="47">
        <f>+Data[[#This Row],[BC Active]]+Data[[#This Row],[NH Active]]</f>
        <v>-5</v>
      </c>
      <c r="O239" s="47">
        <f t="shared" si="14"/>
        <v>0</v>
      </c>
      <c r="P239" s="47">
        <f t="shared" si="15"/>
        <v>0</v>
      </c>
      <c r="Q239" s="47">
        <f>+Data[[#This Row],[BC Layaway]]+Data[[#This Row],[NH Layaway]]</f>
        <v>0</v>
      </c>
      <c r="R239" s="47">
        <f>+Data[[#This Row],[BC Active]]+Data[[#This Row],[BC Layaway]]</f>
        <v>0</v>
      </c>
      <c r="S239" s="47">
        <f>+Data[[#This Row],[NH Active]]+Data[[#This Row],[NH Layaway]]</f>
        <v>-5</v>
      </c>
      <c r="T239" s="47">
        <f>+Data[[#This Row],[BC Total]]+Data[[#This Row],[NH Total]]</f>
        <v>-5</v>
      </c>
      <c r="Y239" s="53">
        <v>62009</v>
      </c>
      <c r="Z239" s="41" t="s">
        <v>273</v>
      </c>
    </row>
    <row r="240" spans="1:26" x14ac:dyDescent="0.25">
      <c r="A240" s="47" t="str">
        <f>Data[[#This Row],[Text IID]]&amp;Data[[#This Row],[transaction number]]</f>
        <v>210045</v>
      </c>
      <c r="B240" s="48">
        <v>5</v>
      </c>
      <c r="C240" s="49">
        <v>21004</v>
      </c>
      <c r="D240" s="50" t="str">
        <f>Data[[#This Row],[Text IID]]&amp;" - "&amp;Data[[#This Row],[Facility Name]]</f>
        <v>21004 - Galeon</v>
      </c>
      <c r="E240" s="46">
        <v>21004</v>
      </c>
      <c r="F240" s="51" t="s">
        <v>120</v>
      </c>
      <c r="G240" s="52">
        <v>42856</v>
      </c>
      <c r="H240" s="51" t="s">
        <v>23</v>
      </c>
      <c r="I240" s="47"/>
      <c r="J240" s="47">
        <v>5</v>
      </c>
      <c r="K240" s="47">
        <f>+Data[[#This Row],[BC Bed Change]]+Data[[#This Row],[NH Bed Change]]</f>
        <v>5</v>
      </c>
      <c r="L240" s="47">
        <f t="shared" si="12"/>
        <v>0</v>
      </c>
      <c r="M240" s="47">
        <f t="shared" si="13"/>
        <v>-5</v>
      </c>
      <c r="N240" s="47">
        <f>+Data[[#This Row],[BC Active]]+Data[[#This Row],[NH Active]]</f>
        <v>-5</v>
      </c>
      <c r="O240" s="47">
        <f t="shared" si="14"/>
        <v>0</v>
      </c>
      <c r="P240" s="47">
        <f t="shared" si="15"/>
        <v>0</v>
      </c>
      <c r="Q240" s="47">
        <f>+Data[[#This Row],[BC Layaway]]+Data[[#This Row],[NH Layaway]]</f>
        <v>0</v>
      </c>
      <c r="R240" s="47">
        <f>+Data[[#This Row],[BC Active]]+Data[[#This Row],[BC Layaway]]</f>
        <v>0</v>
      </c>
      <c r="S240" s="47">
        <f>+Data[[#This Row],[NH Active]]+Data[[#This Row],[NH Layaway]]</f>
        <v>-5</v>
      </c>
      <c r="T240" s="47">
        <f>+Data[[#This Row],[BC Total]]+Data[[#This Row],[NH Total]]</f>
        <v>-5</v>
      </c>
      <c r="Y240" s="53">
        <v>62010</v>
      </c>
      <c r="Z240" s="41" t="s">
        <v>274</v>
      </c>
    </row>
    <row r="241" spans="1:26" x14ac:dyDescent="0.25">
      <c r="A241" s="47" t="str">
        <f>Data[[#This Row],[Text IID]]&amp;Data[[#This Row],[transaction number]]</f>
        <v>220011</v>
      </c>
      <c r="B241" s="48">
        <v>1</v>
      </c>
      <c r="C241" s="49">
        <v>22001</v>
      </c>
      <c r="D241" s="50" t="str">
        <f>Data[[#This Row],[Text IID]]&amp;" - "&amp;Data[[#This Row],[Facility Name]]</f>
        <v>22001 - St Lukes Lutheran Care Center</v>
      </c>
      <c r="E241" s="46">
        <v>22001</v>
      </c>
      <c r="F241" s="51" t="s">
        <v>121</v>
      </c>
      <c r="G241" s="52">
        <v>40451</v>
      </c>
      <c r="H241" s="51" t="s">
        <v>17</v>
      </c>
      <c r="I241" s="47">
        <v>0</v>
      </c>
      <c r="J241" s="47">
        <v>127</v>
      </c>
      <c r="K241" s="47">
        <f>+Data[[#This Row],[BC Bed Change]]+Data[[#This Row],[NH Bed Change]]</f>
        <v>127</v>
      </c>
      <c r="L241" s="47">
        <f t="shared" si="12"/>
        <v>0</v>
      </c>
      <c r="M241" s="47">
        <f t="shared" si="13"/>
        <v>127</v>
      </c>
      <c r="N241" s="47">
        <f>+Data[[#This Row],[BC Active]]+Data[[#This Row],[NH Active]]</f>
        <v>127</v>
      </c>
      <c r="O241" s="47">
        <f t="shared" si="14"/>
        <v>0</v>
      </c>
      <c r="P241" s="47">
        <f t="shared" si="15"/>
        <v>0</v>
      </c>
      <c r="Q241" s="47">
        <f>+Data[[#This Row],[BC Layaway]]+Data[[#This Row],[NH Layaway]]</f>
        <v>0</v>
      </c>
      <c r="R241" s="47">
        <f>+Data[[#This Row],[BC Active]]+Data[[#This Row],[BC Layaway]]</f>
        <v>0</v>
      </c>
      <c r="S241" s="47">
        <f>+Data[[#This Row],[NH Active]]+Data[[#This Row],[NH Layaway]]</f>
        <v>127</v>
      </c>
      <c r="T241" s="47">
        <f>+Data[[#This Row],[BC Total]]+Data[[#This Row],[NH Total]]</f>
        <v>127</v>
      </c>
      <c r="Y241" s="53">
        <v>62011</v>
      </c>
      <c r="Z241" s="41" t="s">
        <v>275</v>
      </c>
    </row>
    <row r="242" spans="1:26" x14ac:dyDescent="0.25">
      <c r="A242" s="47" t="str">
        <f>Data[[#This Row],[Text IID]]&amp;Data[[#This Row],[transaction number]]</f>
        <v>220012</v>
      </c>
      <c r="B242" s="48">
        <v>2</v>
      </c>
      <c r="C242" s="49">
        <v>22001</v>
      </c>
      <c r="D242" s="50" t="str">
        <f>Data[[#This Row],[Text IID]]&amp;" - "&amp;Data[[#This Row],[Facility Name]]</f>
        <v>22001 - St Lukes Lutheran Care Center</v>
      </c>
      <c r="E242" s="46">
        <v>22001</v>
      </c>
      <c r="F242" s="51" t="s">
        <v>121</v>
      </c>
      <c r="G242" s="52">
        <v>40725</v>
      </c>
      <c r="H242" s="51" t="s">
        <v>20</v>
      </c>
      <c r="I242" s="47">
        <v>0</v>
      </c>
      <c r="J242" s="47">
        <v>7</v>
      </c>
      <c r="K242" s="47">
        <f>+Data[[#This Row],[BC Bed Change]]+Data[[#This Row],[NH Bed Change]]</f>
        <v>7</v>
      </c>
      <c r="L242" s="47">
        <f t="shared" si="12"/>
        <v>0</v>
      </c>
      <c r="M242" s="47">
        <f t="shared" si="13"/>
        <v>-7</v>
      </c>
      <c r="N242" s="47">
        <f>+Data[[#This Row],[BC Active]]+Data[[#This Row],[NH Active]]</f>
        <v>-7</v>
      </c>
      <c r="O242" s="47">
        <f t="shared" si="14"/>
        <v>0</v>
      </c>
      <c r="P242" s="47">
        <f t="shared" si="15"/>
        <v>7</v>
      </c>
      <c r="Q242" s="47">
        <f>+Data[[#This Row],[BC Layaway]]+Data[[#This Row],[NH Layaway]]</f>
        <v>7</v>
      </c>
      <c r="R242" s="47">
        <f>+Data[[#This Row],[BC Active]]+Data[[#This Row],[BC Layaway]]</f>
        <v>0</v>
      </c>
      <c r="S242" s="47">
        <f>+Data[[#This Row],[NH Active]]+Data[[#This Row],[NH Layaway]]</f>
        <v>0</v>
      </c>
      <c r="T242" s="47">
        <f>+Data[[#This Row],[BC Total]]+Data[[#This Row],[NH Total]]</f>
        <v>0</v>
      </c>
      <c r="Y242" s="53">
        <v>62012</v>
      </c>
      <c r="Z242" s="41" t="s">
        <v>276</v>
      </c>
    </row>
    <row r="243" spans="1:26" x14ac:dyDescent="0.25">
      <c r="A243" s="47" t="str">
        <f>Data[[#This Row],[Text IID]]&amp;Data[[#This Row],[transaction number]]</f>
        <v>220013</v>
      </c>
      <c r="B243" s="48">
        <v>3</v>
      </c>
      <c r="C243" s="49">
        <v>22001</v>
      </c>
      <c r="D243" s="50" t="str">
        <f>Data[[#This Row],[Text IID]]&amp;" - "&amp;Data[[#This Row],[Facility Name]]</f>
        <v>22001 - St Lukes Lutheran Care Center</v>
      </c>
      <c r="E243" s="46">
        <v>22001</v>
      </c>
      <c r="F243" s="51" t="s">
        <v>121</v>
      </c>
      <c r="G243" s="52">
        <v>41195</v>
      </c>
      <c r="H243" s="51" t="s">
        <v>20</v>
      </c>
      <c r="I243" s="47">
        <v>0</v>
      </c>
      <c r="J243" s="47">
        <v>8</v>
      </c>
      <c r="K243" s="47">
        <f>+Data[[#This Row],[BC Bed Change]]+Data[[#This Row],[NH Bed Change]]</f>
        <v>8</v>
      </c>
      <c r="L243" s="47">
        <f t="shared" si="12"/>
        <v>0</v>
      </c>
      <c r="M243" s="47">
        <f t="shared" si="13"/>
        <v>-8</v>
      </c>
      <c r="N243" s="47">
        <f>+Data[[#This Row],[BC Active]]+Data[[#This Row],[NH Active]]</f>
        <v>-8</v>
      </c>
      <c r="O243" s="47">
        <f t="shared" si="14"/>
        <v>0</v>
      </c>
      <c r="P243" s="47">
        <f t="shared" si="15"/>
        <v>8</v>
      </c>
      <c r="Q243" s="47">
        <f>+Data[[#This Row],[BC Layaway]]+Data[[#This Row],[NH Layaway]]</f>
        <v>8</v>
      </c>
      <c r="R243" s="47">
        <f>+Data[[#This Row],[BC Active]]+Data[[#This Row],[BC Layaway]]</f>
        <v>0</v>
      </c>
      <c r="S243" s="47">
        <f>+Data[[#This Row],[NH Active]]+Data[[#This Row],[NH Layaway]]</f>
        <v>0</v>
      </c>
      <c r="T243" s="47">
        <f>+Data[[#This Row],[BC Total]]+Data[[#This Row],[NH Total]]</f>
        <v>0</v>
      </c>
      <c r="Y243" s="53">
        <v>62013</v>
      </c>
      <c r="Z243" s="41" t="s">
        <v>277</v>
      </c>
    </row>
    <row r="244" spans="1:26" x14ac:dyDescent="0.25">
      <c r="A244" s="47" t="str">
        <f>Data[[#This Row],[Text IID]]&amp;Data[[#This Row],[transaction number]]</f>
        <v>220014</v>
      </c>
      <c r="B244" s="48">
        <v>4</v>
      </c>
      <c r="C244" s="49">
        <v>22001</v>
      </c>
      <c r="D244" s="50" t="str">
        <f>Data[[#This Row],[Text IID]]&amp;" - "&amp;Data[[#This Row],[Facility Name]]</f>
        <v>22001 - St Lukes Lutheran Care Center</v>
      </c>
      <c r="E244" s="46">
        <v>22001</v>
      </c>
      <c r="F244" s="51" t="s">
        <v>121</v>
      </c>
      <c r="G244" s="52">
        <v>41787</v>
      </c>
      <c r="H244" s="51" t="s">
        <v>20</v>
      </c>
      <c r="I244" s="47">
        <v>0</v>
      </c>
      <c r="J244" s="47">
        <v>4</v>
      </c>
      <c r="K244" s="47">
        <f>+Data[[#This Row],[BC Bed Change]]+Data[[#This Row],[NH Bed Change]]</f>
        <v>4</v>
      </c>
      <c r="L244" s="47">
        <f t="shared" si="12"/>
        <v>0</v>
      </c>
      <c r="M244" s="47">
        <f t="shared" si="13"/>
        <v>-4</v>
      </c>
      <c r="N244" s="47">
        <f>+Data[[#This Row],[BC Active]]+Data[[#This Row],[NH Active]]</f>
        <v>-4</v>
      </c>
      <c r="O244" s="47">
        <f t="shared" si="14"/>
        <v>0</v>
      </c>
      <c r="P244" s="47">
        <f t="shared" si="15"/>
        <v>4</v>
      </c>
      <c r="Q244" s="47">
        <f>+Data[[#This Row],[BC Layaway]]+Data[[#This Row],[NH Layaway]]</f>
        <v>4</v>
      </c>
      <c r="R244" s="47">
        <f>+Data[[#This Row],[BC Active]]+Data[[#This Row],[BC Layaway]]</f>
        <v>0</v>
      </c>
      <c r="S244" s="47">
        <f>+Data[[#This Row],[NH Active]]+Data[[#This Row],[NH Layaway]]</f>
        <v>0</v>
      </c>
      <c r="T244" s="47">
        <f>+Data[[#This Row],[BC Total]]+Data[[#This Row],[NH Total]]</f>
        <v>0</v>
      </c>
      <c r="Y244" s="53">
        <v>62015</v>
      </c>
      <c r="Z244" s="41" t="s">
        <v>278</v>
      </c>
    </row>
    <row r="245" spans="1:26" x14ac:dyDescent="0.25">
      <c r="A245" s="47" t="str">
        <f>Data[[#This Row],[Text IID]]&amp;Data[[#This Row],[transaction number]]</f>
        <v>220015</v>
      </c>
      <c r="B245" s="48">
        <v>5</v>
      </c>
      <c r="C245" s="49">
        <v>22001</v>
      </c>
      <c r="D245" s="50" t="str">
        <f>Data[[#This Row],[Text IID]]&amp;" - "&amp;Data[[#This Row],[Facility Name]]</f>
        <v>22001 - St Lukes Lutheran Care Center</v>
      </c>
      <c r="E245" s="46">
        <v>22001</v>
      </c>
      <c r="F245" s="51" t="s">
        <v>121</v>
      </c>
      <c r="G245" s="52">
        <v>42095</v>
      </c>
      <c r="H245" s="51" t="s">
        <v>20</v>
      </c>
      <c r="I245" s="47"/>
      <c r="J245" s="47">
        <v>4</v>
      </c>
      <c r="K245" s="47">
        <f>+Data[[#This Row],[BC Bed Change]]+Data[[#This Row],[NH Bed Change]]</f>
        <v>4</v>
      </c>
      <c r="L245" s="47">
        <f t="shared" si="12"/>
        <v>0</v>
      </c>
      <c r="M245" s="47">
        <f t="shared" si="13"/>
        <v>-4</v>
      </c>
      <c r="N245" s="47">
        <f>+Data[[#This Row],[BC Active]]+Data[[#This Row],[NH Active]]</f>
        <v>-4</v>
      </c>
      <c r="O245" s="47">
        <f t="shared" si="14"/>
        <v>0</v>
      </c>
      <c r="P245" s="47">
        <f t="shared" si="15"/>
        <v>4</v>
      </c>
      <c r="Q245" s="47">
        <f>+Data[[#This Row],[BC Layaway]]+Data[[#This Row],[NH Layaway]]</f>
        <v>4</v>
      </c>
      <c r="R245" s="47">
        <f>+Data[[#This Row],[BC Active]]+Data[[#This Row],[BC Layaway]]</f>
        <v>0</v>
      </c>
      <c r="S245" s="47">
        <f>+Data[[#This Row],[NH Active]]+Data[[#This Row],[NH Layaway]]</f>
        <v>0</v>
      </c>
      <c r="T245" s="47">
        <f>+Data[[#This Row],[BC Total]]+Data[[#This Row],[NH Total]]</f>
        <v>0</v>
      </c>
      <c r="Y245" s="53">
        <v>62016</v>
      </c>
      <c r="Z245" s="41" t="s">
        <v>279</v>
      </c>
    </row>
    <row r="246" spans="1:26" x14ac:dyDescent="0.25">
      <c r="A246" s="47" t="str">
        <f>Data[[#This Row],[Text IID]]&amp;Data[[#This Row],[transaction number]]</f>
        <v>220016</v>
      </c>
      <c r="B246" s="48">
        <v>6</v>
      </c>
      <c r="C246" s="49">
        <v>22001</v>
      </c>
      <c r="D246" s="50" t="str">
        <f>Data[[#This Row],[Text IID]]&amp;" - "&amp;Data[[#This Row],[Facility Name]]</f>
        <v>22001 - St Lukes Lutheran Care Center</v>
      </c>
      <c r="E246" s="46">
        <v>22001</v>
      </c>
      <c r="F246" s="51" t="s">
        <v>121</v>
      </c>
      <c r="G246" s="52">
        <v>42125</v>
      </c>
      <c r="H246" s="51" t="s">
        <v>22</v>
      </c>
      <c r="I246" s="47">
        <v>0</v>
      </c>
      <c r="J246" s="47">
        <v>15</v>
      </c>
      <c r="K246" s="47">
        <f>+Data[[#This Row],[BC Bed Change]]+Data[[#This Row],[NH Bed Change]]</f>
        <v>15</v>
      </c>
      <c r="L246" s="47">
        <f t="shared" si="12"/>
        <v>0</v>
      </c>
      <c r="M246" s="47">
        <f t="shared" si="13"/>
        <v>15</v>
      </c>
      <c r="N246" s="47">
        <f>+Data[[#This Row],[BC Active]]+Data[[#This Row],[NH Active]]</f>
        <v>15</v>
      </c>
      <c r="O246" s="47">
        <f t="shared" si="14"/>
        <v>0</v>
      </c>
      <c r="P246" s="47">
        <f t="shared" si="15"/>
        <v>-15</v>
      </c>
      <c r="Q246" s="47">
        <f>+Data[[#This Row],[BC Layaway]]+Data[[#This Row],[NH Layaway]]</f>
        <v>-15</v>
      </c>
      <c r="R246" s="47">
        <f>+Data[[#This Row],[BC Active]]+Data[[#This Row],[BC Layaway]]</f>
        <v>0</v>
      </c>
      <c r="S246" s="47">
        <f>+Data[[#This Row],[NH Active]]+Data[[#This Row],[NH Layaway]]</f>
        <v>0</v>
      </c>
      <c r="T246" s="47">
        <f>+Data[[#This Row],[BC Total]]+Data[[#This Row],[NH Total]]</f>
        <v>0</v>
      </c>
      <c r="Y246" s="53">
        <v>62017</v>
      </c>
      <c r="Z246" s="41" t="s">
        <v>280</v>
      </c>
    </row>
    <row r="247" spans="1:26" x14ac:dyDescent="0.25">
      <c r="A247" s="47" t="str">
        <f>Data[[#This Row],[Text IID]]&amp;Data[[#This Row],[transaction number]]</f>
        <v>220017</v>
      </c>
      <c r="B247" s="48">
        <v>7</v>
      </c>
      <c r="C247" s="49">
        <v>22001</v>
      </c>
      <c r="D247" s="50" t="str">
        <f>Data[[#This Row],[Text IID]]&amp;" - "&amp;Data[[#This Row],[Facility Name]]</f>
        <v>22001 - St Lukes Lutheran Care Center</v>
      </c>
      <c r="E247" s="46">
        <v>22001</v>
      </c>
      <c r="F247" s="51" t="s">
        <v>121</v>
      </c>
      <c r="G247" s="52">
        <v>42125</v>
      </c>
      <c r="H247" s="51" t="s">
        <v>23</v>
      </c>
      <c r="I247" s="47">
        <v>0</v>
      </c>
      <c r="J247" s="47">
        <v>15</v>
      </c>
      <c r="K247" s="47">
        <f>+Data[[#This Row],[BC Bed Change]]+Data[[#This Row],[NH Bed Change]]</f>
        <v>15</v>
      </c>
      <c r="L247" s="47">
        <f t="shared" si="12"/>
        <v>0</v>
      </c>
      <c r="M247" s="47">
        <f t="shared" si="13"/>
        <v>-15</v>
      </c>
      <c r="N247" s="47">
        <f>+Data[[#This Row],[BC Active]]+Data[[#This Row],[NH Active]]</f>
        <v>-15</v>
      </c>
      <c r="O247" s="47">
        <f t="shared" si="14"/>
        <v>0</v>
      </c>
      <c r="P247" s="47">
        <f t="shared" si="15"/>
        <v>0</v>
      </c>
      <c r="Q247" s="47">
        <f>+Data[[#This Row],[BC Layaway]]+Data[[#This Row],[NH Layaway]]</f>
        <v>0</v>
      </c>
      <c r="R247" s="47">
        <f>+Data[[#This Row],[BC Active]]+Data[[#This Row],[BC Layaway]]</f>
        <v>0</v>
      </c>
      <c r="S247" s="47">
        <f>+Data[[#This Row],[NH Active]]+Data[[#This Row],[NH Layaway]]</f>
        <v>-15</v>
      </c>
      <c r="T247" s="47">
        <f>+Data[[#This Row],[BC Total]]+Data[[#This Row],[NH Total]]</f>
        <v>-15</v>
      </c>
      <c r="Y247" s="53">
        <v>62019</v>
      </c>
      <c r="Z247" s="41" t="s">
        <v>405</v>
      </c>
    </row>
    <row r="248" spans="1:26" x14ac:dyDescent="0.25">
      <c r="A248" s="47" t="str">
        <f>Data[[#This Row],[Text IID]]&amp;Data[[#This Row],[transaction number]]</f>
        <v>220018</v>
      </c>
      <c r="B248" s="48">
        <v>8</v>
      </c>
      <c r="C248" s="49">
        <v>22001</v>
      </c>
      <c r="D248" s="50" t="str">
        <f>Data[[#This Row],[Text IID]]&amp;" - "&amp;Data[[#This Row],[Facility Name]]</f>
        <v>22001 - St Lukes Lutheran Care Center</v>
      </c>
      <c r="E248" s="46">
        <v>22001</v>
      </c>
      <c r="F248" s="51" t="s">
        <v>121</v>
      </c>
      <c r="G248" s="52">
        <v>42736</v>
      </c>
      <c r="H248" s="51" t="s">
        <v>20</v>
      </c>
      <c r="I248" s="47"/>
      <c r="J248" s="47">
        <v>15</v>
      </c>
      <c r="K248" s="47">
        <f>+Data[[#This Row],[BC Bed Change]]+Data[[#This Row],[NH Bed Change]]</f>
        <v>15</v>
      </c>
      <c r="L248" s="47">
        <f t="shared" si="12"/>
        <v>0</v>
      </c>
      <c r="M248" s="47">
        <f t="shared" si="13"/>
        <v>-15</v>
      </c>
      <c r="N248" s="47">
        <f>+Data[[#This Row],[BC Active]]+Data[[#This Row],[NH Active]]</f>
        <v>-15</v>
      </c>
      <c r="O248" s="47">
        <f t="shared" si="14"/>
        <v>0</v>
      </c>
      <c r="P248" s="47">
        <f t="shared" si="15"/>
        <v>15</v>
      </c>
      <c r="Q248" s="47">
        <f>+Data[[#This Row],[BC Layaway]]+Data[[#This Row],[NH Layaway]]</f>
        <v>15</v>
      </c>
      <c r="R248" s="47">
        <f>+Data[[#This Row],[BC Active]]+Data[[#This Row],[BC Layaway]]</f>
        <v>0</v>
      </c>
      <c r="S248" s="47">
        <f>+Data[[#This Row],[NH Active]]+Data[[#This Row],[NH Layaway]]</f>
        <v>0</v>
      </c>
      <c r="T248" s="47">
        <f>+Data[[#This Row],[BC Total]]+Data[[#This Row],[NH Total]]</f>
        <v>0</v>
      </c>
      <c r="Y248" s="53">
        <v>62022</v>
      </c>
      <c r="Z248" s="41" t="s">
        <v>281</v>
      </c>
    </row>
    <row r="249" spans="1:26" x14ac:dyDescent="0.25">
      <c r="A249" s="47" t="str">
        <f>Data[[#This Row],[Text IID]]&amp;Data[[#This Row],[transaction number]]</f>
        <v>220019</v>
      </c>
      <c r="B249" s="48">
        <v>9</v>
      </c>
      <c r="C249" s="49">
        <v>22001</v>
      </c>
      <c r="D249" s="50" t="str">
        <f>Data[[#This Row],[Text IID]]&amp;" - "&amp;Data[[#This Row],[Facility Name]]</f>
        <v>22001 - St Lukes Lutheran Care Center</v>
      </c>
      <c r="E249" s="46">
        <v>22001</v>
      </c>
      <c r="F249" s="51" t="s">
        <v>121</v>
      </c>
      <c r="G249" s="52">
        <v>43466</v>
      </c>
      <c r="H249" s="51" t="s">
        <v>20</v>
      </c>
      <c r="I249" s="47"/>
      <c r="J249" s="47">
        <v>10</v>
      </c>
      <c r="K249" s="47">
        <f>+Data[[#This Row],[BC Bed Change]]+Data[[#This Row],[NH Bed Change]]</f>
        <v>10</v>
      </c>
      <c r="L249" s="47">
        <f t="shared" si="12"/>
        <v>0</v>
      </c>
      <c r="M249" s="47">
        <f t="shared" si="13"/>
        <v>-10</v>
      </c>
      <c r="N249" s="47">
        <f>+Data[[#This Row],[BC Active]]+Data[[#This Row],[NH Active]]</f>
        <v>-10</v>
      </c>
      <c r="O249" s="47">
        <f t="shared" si="14"/>
        <v>0</v>
      </c>
      <c r="P249" s="47">
        <f t="shared" si="15"/>
        <v>10</v>
      </c>
      <c r="Q249" s="47">
        <f>+Data[[#This Row],[BC Layaway]]+Data[[#This Row],[NH Layaway]]</f>
        <v>10</v>
      </c>
      <c r="R249" s="47">
        <f>+Data[[#This Row],[BC Active]]+Data[[#This Row],[BC Layaway]]</f>
        <v>0</v>
      </c>
      <c r="S249" s="47">
        <f>+Data[[#This Row],[NH Active]]+Data[[#This Row],[NH Layaway]]</f>
        <v>0</v>
      </c>
      <c r="T249" s="47">
        <f>+Data[[#This Row],[BC Total]]+Data[[#This Row],[NH Total]]</f>
        <v>0</v>
      </c>
      <c r="Y249" s="53">
        <v>62026</v>
      </c>
      <c r="Z249" s="41" t="s">
        <v>406</v>
      </c>
    </row>
    <row r="250" spans="1:26" x14ac:dyDescent="0.25">
      <c r="A250" s="47" t="str">
        <f>Data[[#This Row],[Text IID]]&amp;Data[[#This Row],[transaction number]]</f>
        <v>220031</v>
      </c>
      <c r="B250" s="48">
        <v>1</v>
      </c>
      <c r="C250" s="49">
        <v>22003</v>
      </c>
      <c r="D250" s="50" t="str">
        <f>Data[[#This Row],[Text IID]]&amp;" - "&amp;Data[[#This Row],[Facility Name]]</f>
        <v>22003 - PARKVIEW CARE CENTER WELLS</v>
      </c>
      <c r="E250" s="46">
        <v>22003</v>
      </c>
      <c r="F250" s="51" t="s">
        <v>122</v>
      </c>
      <c r="G250" s="52">
        <v>40451</v>
      </c>
      <c r="H250" s="51" t="s">
        <v>17</v>
      </c>
      <c r="I250" s="47">
        <v>0</v>
      </c>
      <c r="J250" s="47">
        <v>55</v>
      </c>
      <c r="K250" s="47">
        <f>+Data[[#This Row],[BC Bed Change]]+Data[[#This Row],[NH Bed Change]]</f>
        <v>55</v>
      </c>
      <c r="L250" s="47">
        <f t="shared" si="12"/>
        <v>0</v>
      </c>
      <c r="M250" s="47">
        <f t="shared" si="13"/>
        <v>55</v>
      </c>
      <c r="N250" s="47">
        <f>+Data[[#This Row],[BC Active]]+Data[[#This Row],[NH Active]]</f>
        <v>55</v>
      </c>
      <c r="O250" s="47">
        <f t="shared" si="14"/>
        <v>0</v>
      </c>
      <c r="P250" s="47">
        <f t="shared" si="15"/>
        <v>0</v>
      </c>
      <c r="Q250" s="47">
        <f>+Data[[#This Row],[BC Layaway]]+Data[[#This Row],[NH Layaway]]</f>
        <v>0</v>
      </c>
      <c r="R250" s="47">
        <f>+Data[[#This Row],[BC Active]]+Data[[#This Row],[BC Layaway]]</f>
        <v>0</v>
      </c>
      <c r="S250" s="47">
        <f>+Data[[#This Row],[NH Active]]+Data[[#This Row],[NH Layaway]]</f>
        <v>55</v>
      </c>
      <c r="T250" s="47">
        <f>+Data[[#This Row],[BC Total]]+Data[[#This Row],[NH Total]]</f>
        <v>55</v>
      </c>
      <c r="Y250" s="53">
        <v>62027</v>
      </c>
      <c r="Z250" s="41" t="s">
        <v>282</v>
      </c>
    </row>
    <row r="251" spans="1:26" x14ac:dyDescent="0.25">
      <c r="A251" s="47" t="str">
        <f>Data[[#This Row],[Text IID]]&amp;Data[[#This Row],[transaction number]]</f>
        <v>220032</v>
      </c>
      <c r="B251" s="48">
        <v>2</v>
      </c>
      <c r="C251" s="49">
        <v>22003</v>
      </c>
      <c r="D251" s="50" t="str">
        <f>Data[[#This Row],[Text IID]]&amp;" - "&amp;Data[[#This Row],[Facility Name]]</f>
        <v>22003 - PARKVIEW CARE CENTER WELLS</v>
      </c>
      <c r="E251" s="46">
        <v>22003</v>
      </c>
      <c r="F251" s="51" t="s">
        <v>122</v>
      </c>
      <c r="G251" s="52">
        <v>40451</v>
      </c>
      <c r="H251" s="51" t="s">
        <v>19</v>
      </c>
      <c r="I251" s="47">
        <v>0</v>
      </c>
      <c r="J251" s="47">
        <v>6</v>
      </c>
      <c r="K251" s="47">
        <f>+Data[[#This Row],[BC Bed Change]]+Data[[#This Row],[NH Bed Change]]</f>
        <v>6</v>
      </c>
      <c r="L251" s="47">
        <f t="shared" si="12"/>
        <v>0</v>
      </c>
      <c r="M251" s="47">
        <f t="shared" si="13"/>
        <v>0</v>
      </c>
      <c r="N251" s="47">
        <f>+Data[[#This Row],[BC Active]]+Data[[#This Row],[NH Active]]</f>
        <v>0</v>
      </c>
      <c r="O251" s="47">
        <f t="shared" si="14"/>
        <v>0</v>
      </c>
      <c r="P251" s="47">
        <f t="shared" si="15"/>
        <v>6</v>
      </c>
      <c r="Q251" s="47">
        <f>+Data[[#This Row],[BC Layaway]]+Data[[#This Row],[NH Layaway]]</f>
        <v>6</v>
      </c>
      <c r="R251" s="47">
        <f>+Data[[#This Row],[BC Active]]+Data[[#This Row],[BC Layaway]]</f>
        <v>0</v>
      </c>
      <c r="S251" s="47">
        <f>+Data[[#This Row],[NH Active]]+Data[[#This Row],[NH Layaway]]</f>
        <v>6</v>
      </c>
      <c r="T251" s="47">
        <f>+Data[[#This Row],[BC Total]]+Data[[#This Row],[NH Total]]</f>
        <v>6</v>
      </c>
      <c r="Y251" s="53">
        <v>62028</v>
      </c>
      <c r="Z251" s="41" t="s">
        <v>283</v>
      </c>
    </row>
    <row r="252" spans="1:26" x14ac:dyDescent="0.25">
      <c r="A252" s="47" t="str">
        <f>Data[[#This Row],[Text IID]]&amp;Data[[#This Row],[transaction number]]</f>
        <v>220033</v>
      </c>
      <c r="B252" s="48">
        <v>3</v>
      </c>
      <c r="C252" s="49">
        <v>22003</v>
      </c>
      <c r="D252" s="50" t="str">
        <f>Data[[#This Row],[Text IID]]&amp;" - "&amp;Data[[#This Row],[Facility Name]]</f>
        <v>22003 - PARKVIEW CARE CENTER WELLS</v>
      </c>
      <c r="E252" s="46">
        <v>22003</v>
      </c>
      <c r="F252" s="51" t="s">
        <v>122</v>
      </c>
      <c r="G252" s="52">
        <v>42064</v>
      </c>
      <c r="H252" s="51" t="s">
        <v>22</v>
      </c>
      <c r="I252" s="47">
        <v>0</v>
      </c>
      <c r="J252" s="47">
        <v>6</v>
      </c>
      <c r="K252" s="47">
        <f>+Data[[#This Row],[BC Bed Change]]+Data[[#This Row],[NH Bed Change]]</f>
        <v>6</v>
      </c>
      <c r="L252" s="47">
        <f t="shared" si="12"/>
        <v>0</v>
      </c>
      <c r="M252" s="47">
        <f t="shared" si="13"/>
        <v>6</v>
      </c>
      <c r="N252" s="47">
        <f>+Data[[#This Row],[BC Active]]+Data[[#This Row],[NH Active]]</f>
        <v>6</v>
      </c>
      <c r="O252" s="47">
        <f t="shared" si="14"/>
        <v>0</v>
      </c>
      <c r="P252" s="47">
        <f t="shared" si="15"/>
        <v>-6</v>
      </c>
      <c r="Q252" s="47">
        <f>+Data[[#This Row],[BC Layaway]]+Data[[#This Row],[NH Layaway]]</f>
        <v>-6</v>
      </c>
      <c r="R252" s="47">
        <f>+Data[[#This Row],[BC Active]]+Data[[#This Row],[BC Layaway]]</f>
        <v>0</v>
      </c>
      <c r="S252" s="47">
        <f>+Data[[#This Row],[NH Active]]+Data[[#This Row],[NH Layaway]]</f>
        <v>0</v>
      </c>
      <c r="T252" s="47">
        <f>+Data[[#This Row],[BC Total]]+Data[[#This Row],[NH Total]]</f>
        <v>0</v>
      </c>
      <c r="Y252" s="53">
        <v>62030</v>
      </c>
      <c r="Z252" s="41" t="s">
        <v>284</v>
      </c>
    </row>
    <row r="253" spans="1:26" x14ac:dyDescent="0.25">
      <c r="A253" s="47" t="str">
        <f>Data[[#This Row],[Text IID]]&amp;Data[[#This Row],[transaction number]]</f>
        <v>220034</v>
      </c>
      <c r="B253" s="48">
        <v>4</v>
      </c>
      <c r="C253" s="49">
        <v>22003</v>
      </c>
      <c r="D253" s="50" t="str">
        <f>Data[[#This Row],[Text IID]]&amp;" - "&amp;Data[[#This Row],[Facility Name]]</f>
        <v>22003 - PARKVIEW CARE CENTER WELLS</v>
      </c>
      <c r="E253" s="46">
        <v>22003</v>
      </c>
      <c r="F253" s="51" t="s">
        <v>122</v>
      </c>
      <c r="G253" s="52">
        <v>42064</v>
      </c>
      <c r="H253" s="51" t="s">
        <v>24</v>
      </c>
      <c r="I253" s="47">
        <v>0</v>
      </c>
      <c r="J253" s="47">
        <v>11</v>
      </c>
      <c r="K253" s="47">
        <f>+Data[[#This Row],[BC Bed Change]]+Data[[#This Row],[NH Bed Change]]</f>
        <v>11</v>
      </c>
      <c r="L253" s="47">
        <f t="shared" si="12"/>
        <v>0</v>
      </c>
      <c r="M253" s="47">
        <f t="shared" si="13"/>
        <v>-11</v>
      </c>
      <c r="N253" s="47">
        <f>+Data[[#This Row],[BC Active]]+Data[[#This Row],[NH Active]]</f>
        <v>-11</v>
      </c>
      <c r="O253" s="47">
        <f t="shared" si="14"/>
        <v>0</v>
      </c>
      <c r="P253" s="47">
        <f t="shared" si="15"/>
        <v>0</v>
      </c>
      <c r="Q253" s="47">
        <f>+Data[[#This Row],[BC Layaway]]+Data[[#This Row],[NH Layaway]]</f>
        <v>0</v>
      </c>
      <c r="R253" s="47">
        <f>+Data[[#This Row],[BC Active]]+Data[[#This Row],[BC Layaway]]</f>
        <v>0</v>
      </c>
      <c r="S253" s="47">
        <f>+Data[[#This Row],[NH Active]]+Data[[#This Row],[NH Layaway]]</f>
        <v>-11</v>
      </c>
      <c r="T253" s="47">
        <f>+Data[[#This Row],[BC Total]]+Data[[#This Row],[NH Total]]</f>
        <v>-11</v>
      </c>
      <c r="Y253" s="53">
        <v>62031</v>
      </c>
      <c r="Z253" s="41" t="s">
        <v>285</v>
      </c>
    </row>
    <row r="254" spans="1:26" x14ac:dyDescent="0.25">
      <c r="A254" s="47" t="str">
        <f>Data[[#This Row],[Text IID]]&amp;Data[[#This Row],[transaction number]]</f>
        <v>220035</v>
      </c>
      <c r="B254" s="48">
        <v>5</v>
      </c>
      <c r="C254" s="49">
        <v>22003</v>
      </c>
      <c r="D254" s="50" t="str">
        <f>Data[[#This Row],[Text IID]]&amp;" - "&amp;Data[[#This Row],[Facility Name]]</f>
        <v>22003 - PARKVIEW CARE CENTER WELLS</v>
      </c>
      <c r="E254" s="46">
        <v>22003</v>
      </c>
      <c r="F254" s="51" t="s">
        <v>122</v>
      </c>
      <c r="G254" s="52">
        <v>43344</v>
      </c>
      <c r="H254" s="51" t="s">
        <v>20</v>
      </c>
      <c r="I254" s="47"/>
      <c r="J254" s="47">
        <v>5</v>
      </c>
      <c r="K254" s="47">
        <f>+Data[[#This Row],[BC Bed Change]]+Data[[#This Row],[NH Bed Change]]</f>
        <v>5</v>
      </c>
      <c r="L254" s="47">
        <f t="shared" si="12"/>
        <v>0</v>
      </c>
      <c r="M254" s="47">
        <f t="shared" si="13"/>
        <v>-5</v>
      </c>
      <c r="N254" s="47">
        <f>+Data[[#This Row],[BC Active]]+Data[[#This Row],[NH Active]]</f>
        <v>-5</v>
      </c>
      <c r="O254" s="47">
        <f t="shared" si="14"/>
        <v>0</v>
      </c>
      <c r="P254" s="47">
        <f t="shared" si="15"/>
        <v>5</v>
      </c>
      <c r="Q254" s="47">
        <f>+Data[[#This Row],[BC Layaway]]+Data[[#This Row],[NH Layaway]]</f>
        <v>5</v>
      </c>
      <c r="R254" s="47">
        <f>+Data[[#This Row],[BC Active]]+Data[[#This Row],[BC Layaway]]</f>
        <v>0</v>
      </c>
      <c r="S254" s="47">
        <f>+Data[[#This Row],[NH Active]]+Data[[#This Row],[NH Layaway]]</f>
        <v>0</v>
      </c>
      <c r="T254" s="47">
        <f>+Data[[#This Row],[BC Total]]+Data[[#This Row],[NH Total]]</f>
        <v>0</v>
      </c>
      <c r="Y254" s="53">
        <v>62032</v>
      </c>
      <c r="Z254" s="41" t="s">
        <v>407</v>
      </c>
    </row>
    <row r="255" spans="1:26" x14ac:dyDescent="0.25">
      <c r="A255" s="47" t="str">
        <f>Data[[#This Row],[Text IID]]&amp;Data[[#This Row],[transaction number]]</f>
        <v>220036</v>
      </c>
      <c r="B255" s="48">
        <v>6</v>
      </c>
      <c r="C255" s="49">
        <v>22003</v>
      </c>
      <c r="D255" s="50" t="str">
        <f>Data[[#This Row],[Text IID]]&amp;" - "&amp;Data[[#This Row],[Facility Name]]</f>
        <v>22003 - PARKVIEW CARE CENTER WELLS</v>
      </c>
      <c r="E255" s="46">
        <v>22003</v>
      </c>
      <c r="F255" s="51" t="s">
        <v>122</v>
      </c>
      <c r="G255" s="52">
        <v>44013</v>
      </c>
      <c r="H255" s="51" t="s">
        <v>20</v>
      </c>
      <c r="I255" s="47"/>
      <c r="J255" s="47">
        <v>5</v>
      </c>
      <c r="K255" s="47">
        <f>+Data[[#This Row],[BC Bed Change]]+Data[[#This Row],[NH Bed Change]]</f>
        <v>5</v>
      </c>
      <c r="L255" s="47">
        <f t="shared" si="12"/>
        <v>0</v>
      </c>
      <c r="M255" s="47">
        <f t="shared" si="13"/>
        <v>-5</v>
      </c>
      <c r="N255" s="47">
        <f>+Data[[#This Row],[BC Active]]+Data[[#This Row],[NH Active]]</f>
        <v>-5</v>
      </c>
      <c r="O255" s="47">
        <f t="shared" si="14"/>
        <v>0</v>
      </c>
      <c r="P255" s="47">
        <f t="shared" si="15"/>
        <v>5</v>
      </c>
      <c r="Q255" s="47">
        <f>+Data[[#This Row],[BC Layaway]]+Data[[#This Row],[NH Layaway]]</f>
        <v>5</v>
      </c>
      <c r="R255" s="47">
        <f>+Data[[#This Row],[BC Active]]+Data[[#This Row],[BC Layaway]]</f>
        <v>0</v>
      </c>
      <c r="S255" s="47">
        <f>+Data[[#This Row],[NH Active]]+Data[[#This Row],[NH Layaway]]</f>
        <v>0</v>
      </c>
      <c r="T255" s="47">
        <f>+Data[[#This Row],[BC Total]]+Data[[#This Row],[NH Total]]</f>
        <v>0</v>
      </c>
      <c r="Y255" s="53">
        <v>62034</v>
      </c>
      <c r="Z255" s="41" t="s">
        <v>286</v>
      </c>
    </row>
    <row r="256" spans="1:26" x14ac:dyDescent="0.25">
      <c r="A256" s="47" t="str">
        <f>Data[[#This Row],[Text IID]]&amp;Data[[#This Row],[transaction number]]</f>
        <v>230011</v>
      </c>
      <c r="B256" s="48">
        <v>1</v>
      </c>
      <c r="C256" s="49">
        <v>23001</v>
      </c>
      <c r="D256" s="50" t="str">
        <f>Data[[#This Row],[Text IID]]&amp;" - "&amp;Data[[#This Row],[Facility Name]]</f>
        <v>23001 - GUNDERSEN HARMONY CARE CENTER</v>
      </c>
      <c r="E256" s="46">
        <v>23001</v>
      </c>
      <c r="F256" s="51" t="s">
        <v>390</v>
      </c>
      <c r="G256" s="52">
        <v>40451</v>
      </c>
      <c r="H256" s="51" t="s">
        <v>17</v>
      </c>
      <c r="I256" s="47">
        <v>0</v>
      </c>
      <c r="J256" s="47">
        <v>45</v>
      </c>
      <c r="K256" s="47">
        <f>+Data[[#This Row],[BC Bed Change]]+Data[[#This Row],[NH Bed Change]]</f>
        <v>45</v>
      </c>
      <c r="L256" s="47">
        <f t="shared" si="12"/>
        <v>0</v>
      </c>
      <c r="M256" s="47">
        <f t="shared" si="13"/>
        <v>45</v>
      </c>
      <c r="N256" s="47">
        <f>+Data[[#This Row],[BC Active]]+Data[[#This Row],[NH Active]]</f>
        <v>45</v>
      </c>
      <c r="O256" s="47">
        <f t="shared" si="14"/>
        <v>0</v>
      </c>
      <c r="P256" s="47">
        <f t="shared" si="15"/>
        <v>0</v>
      </c>
      <c r="Q256" s="47">
        <f>+Data[[#This Row],[BC Layaway]]+Data[[#This Row],[NH Layaway]]</f>
        <v>0</v>
      </c>
      <c r="R256" s="47">
        <f>+Data[[#This Row],[BC Active]]+Data[[#This Row],[BC Layaway]]</f>
        <v>0</v>
      </c>
      <c r="S256" s="47">
        <f>+Data[[#This Row],[NH Active]]+Data[[#This Row],[NH Layaway]]</f>
        <v>45</v>
      </c>
      <c r="T256" s="47">
        <f>+Data[[#This Row],[BC Total]]+Data[[#This Row],[NH Total]]</f>
        <v>45</v>
      </c>
      <c r="Y256" s="53">
        <v>62037</v>
      </c>
      <c r="Z256" s="41" t="s">
        <v>287</v>
      </c>
    </row>
    <row r="257" spans="1:26" x14ac:dyDescent="0.25">
      <c r="A257" s="47" t="str">
        <f>Data[[#This Row],[Text IID]]&amp;Data[[#This Row],[transaction number]]</f>
        <v>230012</v>
      </c>
      <c r="B257" s="48">
        <v>2</v>
      </c>
      <c r="C257" s="49">
        <v>23001</v>
      </c>
      <c r="D257" s="50" t="str">
        <f>Data[[#This Row],[Text IID]]&amp;" - "&amp;Data[[#This Row],[Facility Name]]</f>
        <v>23001 - GUNDERSEN HARMONY CARE CENTER</v>
      </c>
      <c r="E257" s="46">
        <v>23001</v>
      </c>
      <c r="F257" s="51" t="s">
        <v>390</v>
      </c>
      <c r="G257" s="52">
        <v>40909</v>
      </c>
      <c r="H257" s="51" t="s">
        <v>20</v>
      </c>
      <c r="I257" s="47">
        <v>0</v>
      </c>
      <c r="J257" s="47">
        <v>3</v>
      </c>
      <c r="K257" s="47">
        <f>+Data[[#This Row],[BC Bed Change]]+Data[[#This Row],[NH Bed Change]]</f>
        <v>3</v>
      </c>
      <c r="L257" s="47">
        <f t="shared" si="12"/>
        <v>0</v>
      </c>
      <c r="M257" s="47">
        <f t="shared" si="13"/>
        <v>-3</v>
      </c>
      <c r="N257" s="47">
        <f>+Data[[#This Row],[BC Active]]+Data[[#This Row],[NH Active]]</f>
        <v>-3</v>
      </c>
      <c r="O257" s="47">
        <f t="shared" si="14"/>
        <v>0</v>
      </c>
      <c r="P257" s="47">
        <f t="shared" si="15"/>
        <v>3</v>
      </c>
      <c r="Q257" s="47">
        <f>+Data[[#This Row],[BC Layaway]]+Data[[#This Row],[NH Layaway]]</f>
        <v>3</v>
      </c>
      <c r="R257" s="47">
        <f>+Data[[#This Row],[BC Active]]+Data[[#This Row],[BC Layaway]]</f>
        <v>0</v>
      </c>
      <c r="S257" s="47">
        <f>+Data[[#This Row],[NH Active]]+Data[[#This Row],[NH Layaway]]</f>
        <v>0</v>
      </c>
      <c r="T257" s="47">
        <f>+Data[[#This Row],[BC Total]]+Data[[#This Row],[NH Total]]</f>
        <v>0</v>
      </c>
      <c r="Y257" s="53">
        <v>62040</v>
      </c>
      <c r="Z257" s="41" t="s">
        <v>288</v>
      </c>
    </row>
    <row r="258" spans="1:26" x14ac:dyDescent="0.25">
      <c r="A258" s="47" t="str">
        <f>Data[[#This Row],[Text IID]]&amp;Data[[#This Row],[transaction number]]</f>
        <v>230013</v>
      </c>
      <c r="B258" s="48">
        <v>3</v>
      </c>
      <c r="C258" s="49">
        <v>23001</v>
      </c>
      <c r="D258" s="50" t="str">
        <f>Data[[#This Row],[Text IID]]&amp;" - "&amp;Data[[#This Row],[Facility Name]]</f>
        <v>23001 - GUNDERSEN HARMONY CARE CENTER</v>
      </c>
      <c r="E258" s="46">
        <v>23001</v>
      </c>
      <c r="F258" s="51" t="s">
        <v>390</v>
      </c>
      <c r="G258" s="52">
        <v>41315</v>
      </c>
      <c r="H258" s="51" t="s">
        <v>22</v>
      </c>
      <c r="I258" s="47">
        <v>0</v>
      </c>
      <c r="J258" s="47">
        <v>1</v>
      </c>
      <c r="K258" s="47">
        <f>+Data[[#This Row],[BC Bed Change]]+Data[[#This Row],[NH Bed Change]]</f>
        <v>1</v>
      </c>
      <c r="L258" s="47">
        <f t="shared" ref="L258:L321" si="16">IF(OR($H258=$W$1,$H258=$W$4,$H258=$W$6),I258,IF($H258=$W$2,0,-I258))</f>
        <v>0</v>
      </c>
      <c r="M258" s="47">
        <f t="shared" ref="M258:M321" si="17">IF(OR($H258=$W$1,$H258=$W$4,$H258=$W$6),J258,IF($H258=$W$2,0,-J258))</f>
        <v>1</v>
      </c>
      <c r="N258" s="47">
        <f>+Data[[#This Row],[BC Active]]+Data[[#This Row],[NH Active]]</f>
        <v>1</v>
      </c>
      <c r="O258" s="47">
        <f t="shared" ref="O258:O321" si="18">IF(OR($H258=$W$3,$H258=$W$2),I258,IF($H258=$W$4,-I258,0))</f>
        <v>0</v>
      </c>
      <c r="P258" s="47">
        <f t="shared" ref="P258:P321" si="19">IF(OR($H258=$W$3,$H258=$W$2),J258,IF($H258=$W$4,-J258,0))</f>
        <v>-1</v>
      </c>
      <c r="Q258" s="47">
        <f>+Data[[#This Row],[BC Layaway]]+Data[[#This Row],[NH Layaway]]</f>
        <v>-1</v>
      </c>
      <c r="R258" s="47">
        <f>+Data[[#This Row],[BC Active]]+Data[[#This Row],[BC Layaway]]</f>
        <v>0</v>
      </c>
      <c r="S258" s="47">
        <f>+Data[[#This Row],[NH Active]]+Data[[#This Row],[NH Layaway]]</f>
        <v>0</v>
      </c>
      <c r="T258" s="47">
        <f>+Data[[#This Row],[BC Total]]+Data[[#This Row],[NH Total]]</f>
        <v>0</v>
      </c>
      <c r="Y258" s="53">
        <v>62041</v>
      </c>
      <c r="Z258" s="41" t="s">
        <v>289</v>
      </c>
    </row>
    <row r="259" spans="1:26" x14ac:dyDescent="0.25">
      <c r="A259" s="47" t="str">
        <f>Data[[#This Row],[Text IID]]&amp;Data[[#This Row],[transaction number]]</f>
        <v>230021</v>
      </c>
      <c r="B259" s="48">
        <v>1</v>
      </c>
      <c r="C259" s="49">
        <v>23002</v>
      </c>
      <c r="D259" s="50" t="str">
        <f>Data[[#This Row],[Text IID]]&amp;" - "&amp;Data[[#This Row],[Facility Name]]</f>
        <v>23002 - Chosen Valley Care Center</v>
      </c>
      <c r="E259" s="46">
        <v>23002</v>
      </c>
      <c r="F259" s="51" t="s">
        <v>123</v>
      </c>
      <c r="G259" s="52">
        <v>40451</v>
      </c>
      <c r="H259" s="51" t="s">
        <v>17</v>
      </c>
      <c r="I259" s="47">
        <v>0</v>
      </c>
      <c r="J259" s="47">
        <v>78</v>
      </c>
      <c r="K259" s="47">
        <f>+Data[[#This Row],[BC Bed Change]]+Data[[#This Row],[NH Bed Change]]</f>
        <v>78</v>
      </c>
      <c r="L259" s="47">
        <f t="shared" si="16"/>
        <v>0</v>
      </c>
      <c r="M259" s="47">
        <f t="shared" si="17"/>
        <v>78</v>
      </c>
      <c r="N259" s="47">
        <f>+Data[[#This Row],[BC Active]]+Data[[#This Row],[NH Active]]</f>
        <v>78</v>
      </c>
      <c r="O259" s="47">
        <f t="shared" si="18"/>
        <v>0</v>
      </c>
      <c r="P259" s="47">
        <f t="shared" si="19"/>
        <v>0</v>
      </c>
      <c r="Q259" s="47">
        <f>+Data[[#This Row],[BC Layaway]]+Data[[#This Row],[NH Layaway]]</f>
        <v>0</v>
      </c>
      <c r="R259" s="47">
        <f>+Data[[#This Row],[BC Active]]+Data[[#This Row],[BC Layaway]]</f>
        <v>0</v>
      </c>
      <c r="S259" s="47">
        <f>+Data[[#This Row],[NH Active]]+Data[[#This Row],[NH Layaway]]</f>
        <v>78</v>
      </c>
      <c r="T259" s="47">
        <f>+Data[[#This Row],[BC Total]]+Data[[#This Row],[NH Total]]</f>
        <v>78</v>
      </c>
      <c r="Y259" s="53">
        <v>62042</v>
      </c>
      <c r="Z259" s="41" t="s">
        <v>290</v>
      </c>
    </row>
    <row r="260" spans="1:26" x14ac:dyDescent="0.25">
      <c r="A260" s="47" t="str">
        <f>Data[[#This Row],[Text IID]]&amp;Data[[#This Row],[transaction number]]</f>
        <v>230031</v>
      </c>
      <c r="B260" s="48">
        <v>1</v>
      </c>
      <c r="C260" s="49">
        <v>23003</v>
      </c>
      <c r="D260" s="50" t="str">
        <f>Data[[#This Row],[Text IID]]&amp;" - "&amp;Data[[#This Row],[Facility Name]]</f>
        <v>23003 - Good Shepherd Lutheran Home</v>
      </c>
      <c r="E260" s="46">
        <v>23003</v>
      </c>
      <c r="F260" s="51" t="s">
        <v>61</v>
      </c>
      <c r="G260" s="52">
        <v>40451</v>
      </c>
      <c r="H260" s="51" t="s">
        <v>17</v>
      </c>
      <c r="I260" s="47">
        <v>0</v>
      </c>
      <c r="J260" s="47">
        <v>75</v>
      </c>
      <c r="K260" s="47">
        <f>+Data[[#This Row],[BC Bed Change]]+Data[[#This Row],[NH Bed Change]]</f>
        <v>75</v>
      </c>
      <c r="L260" s="47">
        <f t="shared" si="16"/>
        <v>0</v>
      </c>
      <c r="M260" s="47">
        <f t="shared" si="17"/>
        <v>75</v>
      </c>
      <c r="N260" s="47">
        <f>+Data[[#This Row],[BC Active]]+Data[[#This Row],[NH Active]]</f>
        <v>75</v>
      </c>
      <c r="O260" s="47">
        <f t="shared" si="18"/>
        <v>0</v>
      </c>
      <c r="P260" s="47">
        <f t="shared" si="19"/>
        <v>0</v>
      </c>
      <c r="Q260" s="47">
        <f>+Data[[#This Row],[BC Layaway]]+Data[[#This Row],[NH Layaway]]</f>
        <v>0</v>
      </c>
      <c r="R260" s="47">
        <f>+Data[[#This Row],[BC Active]]+Data[[#This Row],[BC Layaway]]</f>
        <v>0</v>
      </c>
      <c r="S260" s="47">
        <f>+Data[[#This Row],[NH Active]]+Data[[#This Row],[NH Layaway]]</f>
        <v>75</v>
      </c>
      <c r="T260" s="47">
        <f>+Data[[#This Row],[BC Total]]+Data[[#This Row],[NH Total]]</f>
        <v>75</v>
      </c>
      <c r="Y260" s="53">
        <v>64001</v>
      </c>
      <c r="Z260" s="41" t="s">
        <v>408</v>
      </c>
    </row>
    <row r="261" spans="1:26" x14ac:dyDescent="0.25">
      <c r="A261" s="47" t="str">
        <f>Data[[#This Row],[Text IID]]&amp;Data[[#This Row],[transaction number]]</f>
        <v>230032</v>
      </c>
      <c r="B261" s="48">
        <v>2</v>
      </c>
      <c r="C261" s="49">
        <v>23003</v>
      </c>
      <c r="D261" s="50" t="str">
        <f>Data[[#This Row],[Text IID]]&amp;" - "&amp;Data[[#This Row],[Facility Name]]</f>
        <v>23003 - Good Shepherd Lutheran Home</v>
      </c>
      <c r="E261" s="46">
        <v>23003</v>
      </c>
      <c r="F261" s="51" t="s">
        <v>61</v>
      </c>
      <c r="G261" s="52">
        <v>40451</v>
      </c>
      <c r="H261" s="51" t="s">
        <v>19</v>
      </c>
      <c r="I261" s="47">
        <v>0</v>
      </c>
      <c r="J261" s="47">
        <v>2</v>
      </c>
      <c r="K261" s="47">
        <f>+Data[[#This Row],[BC Bed Change]]+Data[[#This Row],[NH Bed Change]]</f>
        <v>2</v>
      </c>
      <c r="L261" s="47">
        <f t="shared" si="16"/>
        <v>0</v>
      </c>
      <c r="M261" s="47">
        <f t="shared" si="17"/>
        <v>0</v>
      </c>
      <c r="N261" s="47">
        <f>+Data[[#This Row],[BC Active]]+Data[[#This Row],[NH Active]]</f>
        <v>0</v>
      </c>
      <c r="O261" s="47">
        <f t="shared" si="18"/>
        <v>0</v>
      </c>
      <c r="P261" s="47">
        <f t="shared" si="19"/>
        <v>2</v>
      </c>
      <c r="Q261" s="47">
        <f>+Data[[#This Row],[BC Layaway]]+Data[[#This Row],[NH Layaway]]</f>
        <v>2</v>
      </c>
      <c r="R261" s="47">
        <f>+Data[[#This Row],[BC Active]]+Data[[#This Row],[BC Layaway]]</f>
        <v>0</v>
      </c>
      <c r="S261" s="47">
        <f>+Data[[#This Row],[NH Active]]+Data[[#This Row],[NH Layaway]]</f>
        <v>2</v>
      </c>
      <c r="T261" s="47">
        <f>+Data[[#This Row],[BC Total]]+Data[[#This Row],[NH Total]]</f>
        <v>2</v>
      </c>
      <c r="Y261" s="53">
        <v>64002</v>
      </c>
      <c r="Z261" s="41" t="s">
        <v>409</v>
      </c>
    </row>
    <row r="262" spans="1:26" x14ac:dyDescent="0.25">
      <c r="A262" s="47" t="str">
        <f>Data[[#This Row],[Text IID]]&amp;Data[[#This Row],[transaction number]]</f>
        <v>230033</v>
      </c>
      <c r="B262" s="48">
        <v>3</v>
      </c>
      <c r="C262" s="49">
        <v>23003</v>
      </c>
      <c r="D262" s="50" t="str">
        <f>Data[[#This Row],[Text IID]]&amp;" - "&amp;Data[[#This Row],[Facility Name]]</f>
        <v>23003 - Good Shepherd Lutheran Home</v>
      </c>
      <c r="E262" s="46">
        <v>23003</v>
      </c>
      <c r="F262" s="51" t="s">
        <v>61</v>
      </c>
      <c r="G262" s="52">
        <v>42643</v>
      </c>
      <c r="H262" s="51" t="s">
        <v>22</v>
      </c>
      <c r="I262" s="47"/>
      <c r="J262" s="47">
        <v>2</v>
      </c>
      <c r="K262" s="47">
        <f>+Data[[#This Row],[BC Bed Change]]+Data[[#This Row],[NH Bed Change]]</f>
        <v>2</v>
      </c>
      <c r="L262" s="47">
        <f t="shared" si="16"/>
        <v>0</v>
      </c>
      <c r="M262" s="47">
        <f t="shared" si="17"/>
        <v>2</v>
      </c>
      <c r="N262" s="47">
        <f>+Data[[#This Row],[BC Active]]+Data[[#This Row],[NH Active]]</f>
        <v>2</v>
      </c>
      <c r="O262" s="47">
        <f t="shared" si="18"/>
        <v>0</v>
      </c>
      <c r="P262" s="47">
        <f t="shared" si="19"/>
        <v>-2</v>
      </c>
      <c r="Q262" s="47">
        <f>+Data[[#This Row],[BC Layaway]]+Data[[#This Row],[NH Layaway]]</f>
        <v>-2</v>
      </c>
      <c r="R262" s="47">
        <f>+Data[[#This Row],[BC Active]]+Data[[#This Row],[BC Layaway]]</f>
        <v>0</v>
      </c>
      <c r="S262" s="47">
        <f>+Data[[#This Row],[NH Active]]+Data[[#This Row],[NH Layaway]]</f>
        <v>0</v>
      </c>
      <c r="T262" s="47">
        <f>+Data[[#This Row],[BC Total]]+Data[[#This Row],[NH Total]]</f>
        <v>0</v>
      </c>
      <c r="Y262" s="53">
        <v>64003</v>
      </c>
      <c r="Z262" s="41" t="s">
        <v>291</v>
      </c>
    </row>
    <row r="263" spans="1:26" x14ac:dyDescent="0.25">
      <c r="A263" s="47" t="str">
        <f>Data[[#This Row],[Text IID]]&amp;Data[[#This Row],[transaction number]]</f>
        <v>230034</v>
      </c>
      <c r="B263" s="48">
        <v>4</v>
      </c>
      <c r="C263" s="49">
        <v>23003</v>
      </c>
      <c r="D263" s="50" t="str">
        <f>Data[[#This Row],[Text IID]]&amp;" - "&amp;Data[[#This Row],[Facility Name]]</f>
        <v>23003 - Good Shepherd Lutheran Home</v>
      </c>
      <c r="E263" s="46">
        <v>23003</v>
      </c>
      <c r="F263" s="51" t="s">
        <v>61</v>
      </c>
      <c r="G263" s="52">
        <v>42643</v>
      </c>
      <c r="H263" s="51" t="s">
        <v>23</v>
      </c>
      <c r="I263" s="47"/>
      <c r="J263" s="47">
        <v>2</v>
      </c>
      <c r="K263" s="47">
        <f>+Data[[#This Row],[BC Bed Change]]+Data[[#This Row],[NH Bed Change]]</f>
        <v>2</v>
      </c>
      <c r="L263" s="47">
        <f t="shared" si="16"/>
        <v>0</v>
      </c>
      <c r="M263" s="47">
        <f t="shared" si="17"/>
        <v>-2</v>
      </c>
      <c r="N263" s="47">
        <f>+Data[[#This Row],[BC Active]]+Data[[#This Row],[NH Active]]</f>
        <v>-2</v>
      </c>
      <c r="O263" s="47">
        <f t="shared" si="18"/>
        <v>0</v>
      </c>
      <c r="P263" s="47">
        <f t="shared" si="19"/>
        <v>0</v>
      </c>
      <c r="Q263" s="47">
        <f>+Data[[#This Row],[BC Layaway]]+Data[[#This Row],[NH Layaway]]</f>
        <v>0</v>
      </c>
      <c r="R263" s="47">
        <f>+Data[[#This Row],[BC Active]]+Data[[#This Row],[BC Layaway]]</f>
        <v>0</v>
      </c>
      <c r="S263" s="47">
        <f>+Data[[#This Row],[NH Active]]+Data[[#This Row],[NH Layaway]]</f>
        <v>-2</v>
      </c>
      <c r="T263" s="47">
        <f>+Data[[#This Row],[BC Total]]+Data[[#This Row],[NH Total]]</f>
        <v>-2</v>
      </c>
      <c r="Y263" s="53">
        <v>64004</v>
      </c>
      <c r="Z263" s="41" t="s">
        <v>292</v>
      </c>
    </row>
    <row r="264" spans="1:26" x14ac:dyDescent="0.25">
      <c r="A264" s="47" t="str">
        <f>Data[[#This Row],[Text IID]]&amp;Data[[#This Row],[transaction number]]</f>
        <v>230035</v>
      </c>
      <c r="B264" s="48">
        <v>5</v>
      </c>
      <c r="C264" s="49">
        <v>23003</v>
      </c>
      <c r="D264" s="50" t="str">
        <f>Data[[#This Row],[Text IID]]&amp;" - "&amp;Data[[#This Row],[Facility Name]]</f>
        <v>23003 - Good Shepherd Lutheran Home</v>
      </c>
      <c r="E264" s="46">
        <v>23003</v>
      </c>
      <c r="F264" s="51" t="s">
        <v>61</v>
      </c>
      <c r="G264" s="52">
        <v>42948</v>
      </c>
      <c r="H264" s="51" t="s">
        <v>20</v>
      </c>
      <c r="I264" s="47">
        <v>0</v>
      </c>
      <c r="J264" s="47">
        <v>5</v>
      </c>
      <c r="K264" s="47">
        <f>+Data[[#This Row],[BC Bed Change]]+Data[[#This Row],[NH Bed Change]]</f>
        <v>5</v>
      </c>
      <c r="L264" s="47">
        <f t="shared" si="16"/>
        <v>0</v>
      </c>
      <c r="M264" s="47">
        <f t="shared" si="17"/>
        <v>-5</v>
      </c>
      <c r="N264" s="47">
        <f>+Data[[#This Row],[BC Active]]+Data[[#This Row],[NH Active]]</f>
        <v>-5</v>
      </c>
      <c r="O264" s="47">
        <f t="shared" si="18"/>
        <v>0</v>
      </c>
      <c r="P264" s="47">
        <f t="shared" si="19"/>
        <v>5</v>
      </c>
      <c r="Q264" s="47">
        <f>+Data[[#This Row],[BC Layaway]]+Data[[#This Row],[NH Layaway]]</f>
        <v>5</v>
      </c>
      <c r="R264" s="47">
        <f>+Data[[#This Row],[BC Active]]+Data[[#This Row],[BC Layaway]]</f>
        <v>0</v>
      </c>
      <c r="S264" s="47">
        <f>+Data[[#This Row],[NH Active]]+Data[[#This Row],[NH Layaway]]</f>
        <v>0</v>
      </c>
      <c r="T264" s="47">
        <f>+Data[[#This Row],[BC Total]]+Data[[#This Row],[NH Total]]</f>
        <v>0</v>
      </c>
      <c r="Y264" s="53">
        <v>64005</v>
      </c>
      <c r="Z264" s="41" t="s">
        <v>410</v>
      </c>
    </row>
    <row r="265" spans="1:26" x14ac:dyDescent="0.25">
      <c r="A265" s="47" t="str">
        <f>Data[[#This Row],[Text IID]]&amp;Data[[#This Row],[transaction number]]</f>
        <v>230041</v>
      </c>
      <c r="B265" s="48">
        <v>1</v>
      </c>
      <c r="C265" s="49">
        <v>23004</v>
      </c>
      <c r="D265" s="50" t="str">
        <f>Data[[#This Row],[Text IID]]&amp;" - "&amp;Data[[#This Row],[Facility Name]]</f>
        <v>23004 - Spring Valley Care Center</v>
      </c>
      <c r="E265" s="46">
        <v>23004</v>
      </c>
      <c r="F265" s="51" t="s">
        <v>124</v>
      </c>
      <c r="G265" s="52">
        <v>40451</v>
      </c>
      <c r="H265" s="51" t="s">
        <v>17</v>
      </c>
      <c r="I265" s="47">
        <v>0</v>
      </c>
      <c r="J265" s="47">
        <v>50</v>
      </c>
      <c r="K265" s="47">
        <f>+Data[[#This Row],[BC Bed Change]]+Data[[#This Row],[NH Bed Change]]</f>
        <v>50</v>
      </c>
      <c r="L265" s="47">
        <f t="shared" si="16"/>
        <v>0</v>
      </c>
      <c r="M265" s="47">
        <f t="shared" si="17"/>
        <v>50</v>
      </c>
      <c r="N265" s="47">
        <f>+Data[[#This Row],[BC Active]]+Data[[#This Row],[NH Active]]</f>
        <v>50</v>
      </c>
      <c r="O265" s="47">
        <f t="shared" si="18"/>
        <v>0</v>
      </c>
      <c r="P265" s="47">
        <f t="shared" si="19"/>
        <v>0</v>
      </c>
      <c r="Q265" s="47">
        <f>+Data[[#This Row],[BC Layaway]]+Data[[#This Row],[NH Layaway]]</f>
        <v>0</v>
      </c>
      <c r="R265" s="47">
        <f>+Data[[#This Row],[BC Active]]+Data[[#This Row],[BC Layaway]]</f>
        <v>0</v>
      </c>
      <c r="S265" s="47">
        <f>+Data[[#This Row],[NH Active]]+Data[[#This Row],[NH Layaway]]</f>
        <v>50</v>
      </c>
      <c r="T265" s="47">
        <f>+Data[[#This Row],[BC Total]]+Data[[#This Row],[NH Total]]</f>
        <v>50</v>
      </c>
      <c r="Y265" s="53">
        <v>65001</v>
      </c>
      <c r="Z265" s="41" t="s">
        <v>293</v>
      </c>
    </row>
    <row r="266" spans="1:26" x14ac:dyDescent="0.25">
      <c r="A266" s="47" t="str">
        <f>Data[[#This Row],[Text IID]]&amp;Data[[#This Row],[transaction number]]</f>
        <v>230051</v>
      </c>
      <c r="B266" s="48">
        <v>1</v>
      </c>
      <c r="C266" s="49">
        <v>23005</v>
      </c>
      <c r="D266" s="50" t="str">
        <f>Data[[#This Row],[Text IID]]&amp;" - "&amp;Data[[#This Row],[Facility Name]]</f>
        <v>23005 - GREEN LEA SENIOR LIVING</v>
      </c>
      <c r="E266" s="46">
        <v>23005</v>
      </c>
      <c r="F266" s="51" t="s">
        <v>125</v>
      </c>
      <c r="G266" s="52">
        <v>40451</v>
      </c>
      <c r="H266" s="51" t="s">
        <v>17</v>
      </c>
      <c r="I266" s="47">
        <v>0</v>
      </c>
      <c r="J266" s="47">
        <v>51</v>
      </c>
      <c r="K266" s="47">
        <f>+Data[[#This Row],[BC Bed Change]]+Data[[#This Row],[NH Bed Change]]</f>
        <v>51</v>
      </c>
      <c r="L266" s="47">
        <f t="shared" si="16"/>
        <v>0</v>
      </c>
      <c r="M266" s="47">
        <f t="shared" si="17"/>
        <v>51</v>
      </c>
      <c r="N266" s="47">
        <f>+Data[[#This Row],[BC Active]]+Data[[#This Row],[NH Active]]</f>
        <v>51</v>
      </c>
      <c r="O266" s="47">
        <f t="shared" si="18"/>
        <v>0</v>
      </c>
      <c r="P266" s="47">
        <f t="shared" si="19"/>
        <v>0</v>
      </c>
      <c r="Q266" s="47">
        <f>+Data[[#This Row],[BC Layaway]]+Data[[#This Row],[NH Layaway]]</f>
        <v>0</v>
      </c>
      <c r="R266" s="47">
        <f>+Data[[#This Row],[BC Active]]+Data[[#This Row],[BC Layaway]]</f>
        <v>0</v>
      </c>
      <c r="S266" s="47">
        <f>+Data[[#This Row],[NH Active]]+Data[[#This Row],[NH Layaway]]</f>
        <v>51</v>
      </c>
      <c r="T266" s="47">
        <f>+Data[[#This Row],[BC Total]]+Data[[#This Row],[NH Total]]</f>
        <v>51</v>
      </c>
      <c r="Y266" s="53">
        <v>65002</v>
      </c>
      <c r="Z266" s="41" t="s">
        <v>411</v>
      </c>
    </row>
    <row r="267" spans="1:26" x14ac:dyDescent="0.25">
      <c r="A267" s="47" t="str">
        <f>Data[[#This Row],[Text IID]]&amp;Data[[#This Row],[transaction number]]</f>
        <v>230052</v>
      </c>
      <c r="B267" s="48">
        <v>2</v>
      </c>
      <c r="C267" s="49">
        <v>23005</v>
      </c>
      <c r="D267" s="50" t="str">
        <f>Data[[#This Row],[Text IID]]&amp;" - "&amp;Data[[#This Row],[Facility Name]]</f>
        <v>23005 - GREEN LEA SENIOR LIVING</v>
      </c>
      <c r="E267" s="46">
        <v>23005</v>
      </c>
      <c r="F267" s="51" t="s">
        <v>125</v>
      </c>
      <c r="G267" s="52">
        <v>40451</v>
      </c>
      <c r="H267" s="51" t="s">
        <v>19</v>
      </c>
      <c r="I267" s="47">
        <v>0</v>
      </c>
      <c r="J267" s="47">
        <v>8</v>
      </c>
      <c r="K267" s="47">
        <f>+Data[[#This Row],[BC Bed Change]]+Data[[#This Row],[NH Bed Change]]</f>
        <v>8</v>
      </c>
      <c r="L267" s="47">
        <f t="shared" si="16"/>
        <v>0</v>
      </c>
      <c r="M267" s="47">
        <f t="shared" si="17"/>
        <v>0</v>
      </c>
      <c r="N267" s="47">
        <f>+Data[[#This Row],[BC Active]]+Data[[#This Row],[NH Active]]</f>
        <v>0</v>
      </c>
      <c r="O267" s="47">
        <f t="shared" si="18"/>
        <v>0</v>
      </c>
      <c r="P267" s="47">
        <f t="shared" si="19"/>
        <v>8</v>
      </c>
      <c r="Q267" s="47">
        <f>+Data[[#This Row],[BC Layaway]]+Data[[#This Row],[NH Layaway]]</f>
        <v>8</v>
      </c>
      <c r="R267" s="47">
        <f>+Data[[#This Row],[BC Active]]+Data[[#This Row],[BC Layaway]]</f>
        <v>0</v>
      </c>
      <c r="S267" s="47">
        <f>+Data[[#This Row],[NH Active]]+Data[[#This Row],[NH Layaway]]</f>
        <v>8</v>
      </c>
      <c r="T267" s="47">
        <f>+Data[[#This Row],[BC Total]]+Data[[#This Row],[NH Total]]</f>
        <v>8</v>
      </c>
      <c r="Y267" s="53">
        <v>65003</v>
      </c>
      <c r="Z267" s="41" t="s">
        <v>412</v>
      </c>
    </row>
    <row r="268" spans="1:26" x14ac:dyDescent="0.25">
      <c r="A268" s="47" t="str">
        <f>Data[[#This Row],[Text IID]]&amp;Data[[#This Row],[transaction number]]</f>
        <v>230053</v>
      </c>
      <c r="B268" s="48">
        <v>3</v>
      </c>
      <c r="C268" s="49">
        <v>23005</v>
      </c>
      <c r="D268" s="50" t="str">
        <f>Data[[#This Row],[Text IID]]&amp;" - "&amp;Data[[#This Row],[Facility Name]]</f>
        <v>23005 - GREEN LEA SENIOR LIVING</v>
      </c>
      <c r="E268" s="46">
        <v>23005</v>
      </c>
      <c r="F268" s="51" t="s">
        <v>125</v>
      </c>
      <c r="G268" s="52">
        <v>40746</v>
      </c>
      <c r="H268" s="51" t="s">
        <v>22</v>
      </c>
      <c r="I268" s="47">
        <v>0</v>
      </c>
      <c r="J268" s="47">
        <v>8</v>
      </c>
      <c r="K268" s="47">
        <f>+Data[[#This Row],[BC Bed Change]]+Data[[#This Row],[NH Bed Change]]</f>
        <v>8</v>
      </c>
      <c r="L268" s="47">
        <f t="shared" si="16"/>
        <v>0</v>
      </c>
      <c r="M268" s="47">
        <f t="shared" si="17"/>
        <v>8</v>
      </c>
      <c r="N268" s="47">
        <f>+Data[[#This Row],[BC Active]]+Data[[#This Row],[NH Active]]</f>
        <v>8</v>
      </c>
      <c r="O268" s="47">
        <f t="shared" si="18"/>
        <v>0</v>
      </c>
      <c r="P268" s="47">
        <f t="shared" si="19"/>
        <v>-8</v>
      </c>
      <c r="Q268" s="47">
        <f>+Data[[#This Row],[BC Layaway]]+Data[[#This Row],[NH Layaway]]</f>
        <v>-8</v>
      </c>
      <c r="R268" s="47">
        <f>+Data[[#This Row],[BC Active]]+Data[[#This Row],[BC Layaway]]</f>
        <v>0</v>
      </c>
      <c r="S268" s="47">
        <f>+Data[[#This Row],[NH Active]]+Data[[#This Row],[NH Layaway]]</f>
        <v>0</v>
      </c>
      <c r="T268" s="47">
        <f>+Data[[#This Row],[BC Total]]+Data[[#This Row],[NH Total]]</f>
        <v>0</v>
      </c>
      <c r="Y268" s="53">
        <v>65004</v>
      </c>
      <c r="Z268" s="41" t="s">
        <v>294</v>
      </c>
    </row>
    <row r="269" spans="1:26" x14ac:dyDescent="0.25">
      <c r="A269" s="47" t="str">
        <f>Data[[#This Row],[Text IID]]&amp;Data[[#This Row],[transaction number]]</f>
        <v>230054</v>
      </c>
      <c r="B269" s="48">
        <v>4</v>
      </c>
      <c r="C269" s="49">
        <v>23005</v>
      </c>
      <c r="D269" s="50" t="str">
        <f>Data[[#This Row],[Text IID]]&amp;" - "&amp;Data[[#This Row],[Facility Name]]</f>
        <v>23005 - GREEN LEA SENIOR LIVING</v>
      </c>
      <c r="E269" s="46">
        <v>23005</v>
      </c>
      <c r="F269" s="51" t="s">
        <v>125</v>
      </c>
      <c r="G269" s="52">
        <v>40746</v>
      </c>
      <c r="H269" s="51" t="s">
        <v>23</v>
      </c>
      <c r="I269" s="47">
        <v>0</v>
      </c>
      <c r="J269" s="47">
        <v>8</v>
      </c>
      <c r="K269" s="47">
        <f>+Data[[#This Row],[BC Bed Change]]+Data[[#This Row],[NH Bed Change]]</f>
        <v>8</v>
      </c>
      <c r="L269" s="47">
        <f t="shared" si="16"/>
        <v>0</v>
      </c>
      <c r="M269" s="47">
        <f t="shared" si="17"/>
        <v>-8</v>
      </c>
      <c r="N269" s="47">
        <f>+Data[[#This Row],[BC Active]]+Data[[#This Row],[NH Active]]</f>
        <v>-8</v>
      </c>
      <c r="O269" s="47">
        <f t="shared" si="18"/>
        <v>0</v>
      </c>
      <c r="P269" s="47">
        <f t="shared" si="19"/>
        <v>0</v>
      </c>
      <c r="Q269" s="47">
        <f>+Data[[#This Row],[BC Layaway]]+Data[[#This Row],[NH Layaway]]</f>
        <v>0</v>
      </c>
      <c r="R269" s="47">
        <f>+Data[[#This Row],[BC Active]]+Data[[#This Row],[BC Layaway]]</f>
        <v>0</v>
      </c>
      <c r="S269" s="47">
        <f>+Data[[#This Row],[NH Active]]+Data[[#This Row],[NH Layaway]]</f>
        <v>-8</v>
      </c>
      <c r="T269" s="47">
        <f>+Data[[#This Row],[BC Total]]+Data[[#This Row],[NH Total]]</f>
        <v>-8</v>
      </c>
      <c r="Y269" s="53">
        <v>65005</v>
      </c>
      <c r="Z269" s="41" t="s">
        <v>295</v>
      </c>
    </row>
    <row r="270" spans="1:26" x14ac:dyDescent="0.25">
      <c r="A270" s="47" t="str">
        <f>Data[[#This Row],[Text IID]]&amp;Data[[#This Row],[transaction number]]</f>
        <v>230055</v>
      </c>
      <c r="B270" s="48">
        <v>5</v>
      </c>
      <c r="C270" s="49">
        <v>23005</v>
      </c>
      <c r="D270" s="50" t="str">
        <f>Data[[#This Row],[Text IID]]&amp;" - "&amp;Data[[#This Row],[Facility Name]]</f>
        <v>23005 - GREEN LEA SENIOR LIVING</v>
      </c>
      <c r="E270" s="46">
        <v>23005</v>
      </c>
      <c r="F270" s="51" t="s">
        <v>125</v>
      </c>
      <c r="G270" s="52">
        <v>43069</v>
      </c>
      <c r="H270" s="51" t="s">
        <v>23</v>
      </c>
      <c r="I270" s="47"/>
      <c r="J270" s="47">
        <v>10</v>
      </c>
      <c r="K270" s="47">
        <f>+Data[[#This Row],[BC Bed Change]]+Data[[#This Row],[NH Bed Change]]</f>
        <v>10</v>
      </c>
      <c r="L270" s="47">
        <f t="shared" si="16"/>
        <v>0</v>
      </c>
      <c r="M270" s="47">
        <f t="shared" si="17"/>
        <v>-10</v>
      </c>
      <c r="N270" s="47">
        <f>+Data[[#This Row],[BC Active]]+Data[[#This Row],[NH Active]]</f>
        <v>-10</v>
      </c>
      <c r="O270" s="47">
        <f t="shared" si="18"/>
        <v>0</v>
      </c>
      <c r="P270" s="47">
        <f t="shared" si="19"/>
        <v>0</v>
      </c>
      <c r="Q270" s="47">
        <f>+Data[[#This Row],[BC Layaway]]+Data[[#This Row],[NH Layaway]]</f>
        <v>0</v>
      </c>
      <c r="R270" s="47">
        <f>+Data[[#This Row],[BC Active]]+Data[[#This Row],[BC Layaway]]</f>
        <v>0</v>
      </c>
      <c r="S270" s="47">
        <f>+Data[[#This Row],[NH Active]]+Data[[#This Row],[NH Layaway]]</f>
        <v>-10</v>
      </c>
      <c r="T270" s="47">
        <f>+Data[[#This Row],[BC Total]]+Data[[#This Row],[NH Total]]</f>
        <v>-10</v>
      </c>
      <c r="Y270" s="53">
        <v>66001</v>
      </c>
      <c r="Z270" s="41" t="s">
        <v>296</v>
      </c>
    </row>
    <row r="271" spans="1:26" x14ac:dyDescent="0.25">
      <c r="A271" s="47" t="str">
        <f>Data[[#This Row],[Text IID]]&amp;Data[[#This Row],[transaction number]]</f>
        <v>230071</v>
      </c>
      <c r="B271" s="48">
        <v>1</v>
      </c>
      <c r="C271" s="49">
        <v>23007</v>
      </c>
      <c r="D271" s="50" t="str">
        <f>Data[[#This Row],[Text IID]]&amp;" - "&amp;Data[[#This Row],[Facility Name]]</f>
        <v>23007 - Ostrander Care And Rehab</v>
      </c>
      <c r="E271" s="46">
        <v>23007</v>
      </c>
      <c r="F271" s="51" t="s">
        <v>126</v>
      </c>
      <c r="G271" s="52">
        <v>40451</v>
      </c>
      <c r="H271" s="51" t="s">
        <v>17</v>
      </c>
      <c r="I271" s="47">
        <v>0</v>
      </c>
      <c r="J271" s="47">
        <v>25</v>
      </c>
      <c r="K271" s="47">
        <f>+Data[[#This Row],[BC Bed Change]]+Data[[#This Row],[NH Bed Change]]</f>
        <v>25</v>
      </c>
      <c r="L271" s="47">
        <f t="shared" si="16"/>
        <v>0</v>
      </c>
      <c r="M271" s="47">
        <f t="shared" si="17"/>
        <v>25</v>
      </c>
      <c r="N271" s="47">
        <f>+Data[[#This Row],[BC Active]]+Data[[#This Row],[NH Active]]</f>
        <v>25</v>
      </c>
      <c r="O271" s="47">
        <f t="shared" si="18"/>
        <v>0</v>
      </c>
      <c r="P271" s="47">
        <f t="shared" si="19"/>
        <v>0</v>
      </c>
      <c r="Q271" s="47">
        <f>+Data[[#This Row],[BC Layaway]]+Data[[#This Row],[NH Layaway]]</f>
        <v>0</v>
      </c>
      <c r="R271" s="47">
        <f>+Data[[#This Row],[BC Active]]+Data[[#This Row],[BC Layaway]]</f>
        <v>0</v>
      </c>
      <c r="S271" s="47">
        <f>+Data[[#This Row],[NH Active]]+Data[[#This Row],[NH Layaway]]</f>
        <v>25</v>
      </c>
      <c r="T271" s="47">
        <f>+Data[[#This Row],[BC Total]]+Data[[#This Row],[NH Total]]</f>
        <v>25</v>
      </c>
      <c r="Y271" s="53">
        <v>66002</v>
      </c>
      <c r="Z271" s="41" t="s">
        <v>297</v>
      </c>
    </row>
    <row r="272" spans="1:26" x14ac:dyDescent="0.25">
      <c r="A272" s="47" t="str">
        <f>Data[[#This Row],[Text IID]]&amp;Data[[#This Row],[transaction number]]</f>
        <v>230072</v>
      </c>
      <c r="B272" s="48">
        <v>2</v>
      </c>
      <c r="C272" s="49">
        <v>23007</v>
      </c>
      <c r="D272" s="50" t="str">
        <f>Data[[#This Row],[Text IID]]&amp;" - "&amp;Data[[#This Row],[Facility Name]]</f>
        <v>23007 - Ostrander Care And Rehab</v>
      </c>
      <c r="E272" s="46">
        <v>23007</v>
      </c>
      <c r="F272" s="51" t="s">
        <v>126</v>
      </c>
      <c r="G272" s="52">
        <v>40451</v>
      </c>
      <c r="H272" s="51" t="s">
        <v>19</v>
      </c>
      <c r="I272" s="47">
        <v>0</v>
      </c>
      <c r="J272" s="47">
        <v>10</v>
      </c>
      <c r="K272" s="47">
        <f>+Data[[#This Row],[BC Bed Change]]+Data[[#This Row],[NH Bed Change]]</f>
        <v>10</v>
      </c>
      <c r="L272" s="47">
        <f t="shared" si="16"/>
        <v>0</v>
      </c>
      <c r="M272" s="47">
        <f t="shared" si="17"/>
        <v>0</v>
      </c>
      <c r="N272" s="47">
        <f>+Data[[#This Row],[BC Active]]+Data[[#This Row],[NH Active]]</f>
        <v>0</v>
      </c>
      <c r="O272" s="47">
        <f t="shared" si="18"/>
        <v>0</v>
      </c>
      <c r="P272" s="47">
        <f t="shared" si="19"/>
        <v>10</v>
      </c>
      <c r="Q272" s="47">
        <f>+Data[[#This Row],[BC Layaway]]+Data[[#This Row],[NH Layaway]]</f>
        <v>10</v>
      </c>
      <c r="R272" s="47">
        <f>+Data[[#This Row],[BC Active]]+Data[[#This Row],[BC Layaway]]</f>
        <v>0</v>
      </c>
      <c r="S272" s="47">
        <f>+Data[[#This Row],[NH Active]]+Data[[#This Row],[NH Layaway]]</f>
        <v>10</v>
      </c>
      <c r="T272" s="47">
        <f>+Data[[#This Row],[BC Total]]+Data[[#This Row],[NH Total]]</f>
        <v>10</v>
      </c>
      <c r="Y272" s="53">
        <v>66003</v>
      </c>
      <c r="Z272" s="41" t="s">
        <v>298</v>
      </c>
    </row>
    <row r="273" spans="1:26" x14ac:dyDescent="0.25">
      <c r="A273" s="47" t="str">
        <f>Data[[#This Row],[Text IID]]&amp;Data[[#This Row],[transaction number]]</f>
        <v>230073</v>
      </c>
      <c r="B273" s="48">
        <v>3</v>
      </c>
      <c r="C273" s="49">
        <v>23007</v>
      </c>
      <c r="D273" s="50" t="str">
        <f>Data[[#This Row],[Text IID]]&amp;" - "&amp;Data[[#This Row],[Facility Name]]</f>
        <v>23007 - Ostrander Care And Rehab</v>
      </c>
      <c r="E273" s="46">
        <v>23007</v>
      </c>
      <c r="F273" s="51" t="s">
        <v>126</v>
      </c>
      <c r="G273" s="52">
        <v>43955</v>
      </c>
      <c r="H273" s="51" t="s">
        <v>22</v>
      </c>
      <c r="I273" s="47"/>
      <c r="J273" s="47">
        <v>8</v>
      </c>
      <c r="K273" s="47">
        <f>+Data[[#This Row],[BC Bed Change]]+Data[[#This Row],[NH Bed Change]]</f>
        <v>8</v>
      </c>
      <c r="L273" s="47">
        <f t="shared" si="16"/>
        <v>0</v>
      </c>
      <c r="M273" s="47">
        <f t="shared" si="17"/>
        <v>8</v>
      </c>
      <c r="N273" s="47">
        <f>+Data[[#This Row],[BC Active]]+Data[[#This Row],[NH Active]]</f>
        <v>8</v>
      </c>
      <c r="O273" s="47">
        <f t="shared" si="18"/>
        <v>0</v>
      </c>
      <c r="P273" s="47">
        <f t="shared" si="19"/>
        <v>-8</v>
      </c>
      <c r="Q273" s="47">
        <f>+Data[[#This Row],[BC Layaway]]+Data[[#This Row],[NH Layaway]]</f>
        <v>-8</v>
      </c>
      <c r="R273" s="47">
        <f>+Data[[#This Row],[BC Active]]+Data[[#This Row],[BC Layaway]]</f>
        <v>0</v>
      </c>
      <c r="S273" s="47">
        <f>+Data[[#This Row],[NH Active]]+Data[[#This Row],[NH Layaway]]</f>
        <v>0</v>
      </c>
      <c r="T273" s="47">
        <f>+Data[[#This Row],[BC Total]]+Data[[#This Row],[NH Total]]</f>
        <v>0</v>
      </c>
      <c r="Y273" s="53">
        <v>66004</v>
      </c>
      <c r="Z273" s="41" t="s">
        <v>299</v>
      </c>
    </row>
    <row r="274" spans="1:26" x14ac:dyDescent="0.25">
      <c r="A274" s="47" t="str">
        <f>Data[[#This Row],[Text IID]]&amp;Data[[#This Row],[transaction number]]</f>
        <v>230074</v>
      </c>
      <c r="B274" s="48">
        <v>4</v>
      </c>
      <c r="C274" s="49">
        <v>23007</v>
      </c>
      <c r="D274" s="50" t="str">
        <f>Data[[#This Row],[Text IID]]&amp;" - "&amp;Data[[#This Row],[Facility Name]]</f>
        <v>23007 - Ostrander Care And Rehab</v>
      </c>
      <c r="E274" s="46">
        <v>23007</v>
      </c>
      <c r="F274" s="51" t="s">
        <v>126</v>
      </c>
      <c r="G274" s="52">
        <v>43955</v>
      </c>
      <c r="H274" s="51" t="s">
        <v>23</v>
      </c>
      <c r="I274" s="47"/>
      <c r="J274" s="47">
        <v>8</v>
      </c>
      <c r="K274" s="47">
        <f>+Data[[#This Row],[BC Bed Change]]+Data[[#This Row],[NH Bed Change]]</f>
        <v>8</v>
      </c>
      <c r="L274" s="47">
        <f t="shared" si="16"/>
        <v>0</v>
      </c>
      <c r="M274" s="47">
        <f t="shared" si="17"/>
        <v>-8</v>
      </c>
      <c r="N274" s="47">
        <f>+Data[[#This Row],[BC Active]]+Data[[#This Row],[NH Active]]</f>
        <v>-8</v>
      </c>
      <c r="O274" s="47">
        <f t="shared" si="18"/>
        <v>0</v>
      </c>
      <c r="P274" s="47">
        <f t="shared" si="19"/>
        <v>0</v>
      </c>
      <c r="Q274" s="47">
        <f>+Data[[#This Row],[BC Layaway]]+Data[[#This Row],[NH Layaway]]</f>
        <v>0</v>
      </c>
      <c r="R274" s="47">
        <f>+Data[[#This Row],[BC Active]]+Data[[#This Row],[BC Layaway]]</f>
        <v>0</v>
      </c>
      <c r="S274" s="47">
        <f>+Data[[#This Row],[NH Active]]+Data[[#This Row],[NH Layaway]]</f>
        <v>-8</v>
      </c>
      <c r="T274" s="47">
        <f>+Data[[#This Row],[BC Total]]+Data[[#This Row],[NH Total]]</f>
        <v>-8</v>
      </c>
      <c r="Y274" s="53">
        <v>67001</v>
      </c>
      <c r="Z274" s="41" t="s">
        <v>300</v>
      </c>
    </row>
    <row r="275" spans="1:26" x14ac:dyDescent="0.25">
      <c r="A275" s="47" t="str">
        <f>Data[[#This Row],[Text IID]]&amp;Data[[#This Row],[transaction number]]</f>
        <v>230075</v>
      </c>
      <c r="B275" s="48">
        <v>5</v>
      </c>
      <c r="C275" s="49">
        <v>23007</v>
      </c>
      <c r="D275" s="50" t="str">
        <f>Data[[#This Row],[Text IID]]&amp;" - "&amp;Data[[#This Row],[Facility Name]]</f>
        <v>23007 - Ostrander Care And Rehab</v>
      </c>
      <c r="E275" s="46">
        <v>23007</v>
      </c>
      <c r="F275" s="51" t="s">
        <v>126</v>
      </c>
      <c r="G275" s="52">
        <v>44011</v>
      </c>
      <c r="H275" s="51" t="s">
        <v>22</v>
      </c>
      <c r="I275" s="47"/>
      <c r="J275" s="47">
        <v>2</v>
      </c>
      <c r="K275" s="47">
        <f>+Data[[#This Row],[BC Bed Change]]+Data[[#This Row],[NH Bed Change]]</f>
        <v>2</v>
      </c>
      <c r="L275" s="47">
        <f t="shared" si="16"/>
        <v>0</v>
      </c>
      <c r="M275" s="47">
        <f t="shared" si="17"/>
        <v>2</v>
      </c>
      <c r="N275" s="47">
        <f>+Data[[#This Row],[BC Active]]+Data[[#This Row],[NH Active]]</f>
        <v>2</v>
      </c>
      <c r="O275" s="47">
        <f t="shared" si="18"/>
        <v>0</v>
      </c>
      <c r="P275" s="47">
        <f t="shared" si="19"/>
        <v>-2</v>
      </c>
      <c r="Q275" s="47">
        <f>+Data[[#This Row],[BC Layaway]]+Data[[#This Row],[NH Layaway]]</f>
        <v>-2</v>
      </c>
      <c r="R275" s="47">
        <f>+Data[[#This Row],[BC Active]]+Data[[#This Row],[BC Layaway]]</f>
        <v>0</v>
      </c>
      <c r="S275" s="47">
        <f>+Data[[#This Row],[NH Active]]+Data[[#This Row],[NH Layaway]]</f>
        <v>0</v>
      </c>
      <c r="T275" s="47">
        <f>+Data[[#This Row],[BC Total]]+Data[[#This Row],[NH Total]]</f>
        <v>0</v>
      </c>
      <c r="Y275" s="53">
        <v>67002</v>
      </c>
      <c r="Z275" s="41" t="s">
        <v>301</v>
      </c>
    </row>
    <row r="276" spans="1:26" x14ac:dyDescent="0.25">
      <c r="A276" s="47" t="str">
        <f>Data[[#This Row],[Text IID]]&amp;Data[[#This Row],[transaction number]]</f>
        <v>230076</v>
      </c>
      <c r="B276" s="48">
        <v>6</v>
      </c>
      <c r="C276" s="49">
        <v>23007</v>
      </c>
      <c r="D276" s="50" t="str">
        <f>Data[[#This Row],[Text IID]]&amp;" - "&amp;Data[[#This Row],[Facility Name]]</f>
        <v>23007 - Ostrander Care And Rehab</v>
      </c>
      <c r="E276" s="46">
        <v>23007</v>
      </c>
      <c r="F276" s="51" t="s">
        <v>126</v>
      </c>
      <c r="G276" s="52">
        <v>44011</v>
      </c>
      <c r="H276" s="51" t="s">
        <v>23</v>
      </c>
      <c r="I276" s="47"/>
      <c r="J276" s="47">
        <v>2</v>
      </c>
      <c r="K276" s="47">
        <f>+Data[[#This Row],[BC Bed Change]]+Data[[#This Row],[NH Bed Change]]</f>
        <v>2</v>
      </c>
      <c r="L276" s="47">
        <f t="shared" si="16"/>
        <v>0</v>
      </c>
      <c r="M276" s="47">
        <f t="shared" si="17"/>
        <v>-2</v>
      </c>
      <c r="N276" s="47">
        <f>+Data[[#This Row],[BC Active]]+Data[[#This Row],[NH Active]]</f>
        <v>-2</v>
      </c>
      <c r="O276" s="47">
        <f t="shared" si="18"/>
        <v>0</v>
      </c>
      <c r="P276" s="47">
        <f t="shared" si="19"/>
        <v>0</v>
      </c>
      <c r="Q276" s="47">
        <f>+Data[[#This Row],[BC Layaway]]+Data[[#This Row],[NH Layaway]]</f>
        <v>0</v>
      </c>
      <c r="R276" s="47">
        <f>+Data[[#This Row],[BC Active]]+Data[[#This Row],[BC Layaway]]</f>
        <v>0</v>
      </c>
      <c r="S276" s="47">
        <f>+Data[[#This Row],[NH Active]]+Data[[#This Row],[NH Layaway]]</f>
        <v>-2</v>
      </c>
      <c r="T276" s="47">
        <f>+Data[[#This Row],[BC Total]]+Data[[#This Row],[NH Total]]</f>
        <v>-2</v>
      </c>
      <c r="Y276" s="53">
        <v>68001</v>
      </c>
      <c r="Z276" s="41" t="s">
        <v>302</v>
      </c>
    </row>
    <row r="277" spans="1:26" x14ac:dyDescent="0.25">
      <c r="A277" s="47" t="str">
        <f>Data[[#This Row],[Text IID]]&amp;Data[[#This Row],[transaction number]]</f>
        <v>240011</v>
      </c>
      <c r="B277" s="48">
        <v>1</v>
      </c>
      <c r="C277" s="49">
        <v>24001</v>
      </c>
      <c r="D277" s="50" t="str">
        <f>Data[[#This Row],[Text IID]]&amp;" - "&amp;Data[[#This Row],[Facility Name]]</f>
        <v>24001 - Good Sam Society Albert Lea</v>
      </c>
      <c r="E277" s="46">
        <v>24001</v>
      </c>
      <c r="F277" s="51" t="s">
        <v>127</v>
      </c>
      <c r="G277" s="52">
        <v>40451</v>
      </c>
      <c r="H277" s="51" t="s">
        <v>17</v>
      </c>
      <c r="I277" s="47">
        <v>0</v>
      </c>
      <c r="J277" s="47">
        <v>134</v>
      </c>
      <c r="K277" s="47">
        <f>+Data[[#This Row],[BC Bed Change]]+Data[[#This Row],[NH Bed Change]]</f>
        <v>134</v>
      </c>
      <c r="L277" s="47">
        <f t="shared" si="16"/>
        <v>0</v>
      </c>
      <c r="M277" s="47">
        <f t="shared" si="17"/>
        <v>134</v>
      </c>
      <c r="N277" s="47">
        <f>+Data[[#This Row],[BC Active]]+Data[[#This Row],[NH Active]]</f>
        <v>134</v>
      </c>
      <c r="O277" s="47">
        <f t="shared" si="18"/>
        <v>0</v>
      </c>
      <c r="P277" s="47">
        <f t="shared" si="19"/>
        <v>0</v>
      </c>
      <c r="Q277" s="47">
        <f>+Data[[#This Row],[BC Layaway]]+Data[[#This Row],[NH Layaway]]</f>
        <v>0</v>
      </c>
      <c r="R277" s="47">
        <f>+Data[[#This Row],[BC Active]]+Data[[#This Row],[BC Layaway]]</f>
        <v>0</v>
      </c>
      <c r="S277" s="47">
        <f>+Data[[#This Row],[NH Active]]+Data[[#This Row],[NH Layaway]]</f>
        <v>134</v>
      </c>
      <c r="T277" s="47">
        <f>+Data[[#This Row],[BC Total]]+Data[[#This Row],[NH Total]]</f>
        <v>134</v>
      </c>
      <c r="Y277" s="53">
        <v>68002</v>
      </c>
      <c r="Z277" s="41" t="s">
        <v>303</v>
      </c>
    </row>
    <row r="278" spans="1:26" x14ac:dyDescent="0.25">
      <c r="A278" s="47" t="str">
        <f>Data[[#This Row],[Text IID]]&amp;Data[[#This Row],[transaction number]]</f>
        <v>240012</v>
      </c>
      <c r="B278" s="48">
        <v>2</v>
      </c>
      <c r="C278" s="49">
        <v>24001</v>
      </c>
      <c r="D278" s="50" t="str">
        <f>Data[[#This Row],[Text IID]]&amp;" - "&amp;Data[[#This Row],[Facility Name]]</f>
        <v>24001 - Good Sam Society Albert Lea</v>
      </c>
      <c r="E278" s="46">
        <v>24001</v>
      </c>
      <c r="F278" s="51" t="s">
        <v>127</v>
      </c>
      <c r="G278" s="52">
        <v>40451</v>
      </c>
      <c r="H278" s="51" t="s">
        <v>19</v>
      </c>
      <c r="I278" s="47">
        <v>0</v>
      </c>
      <c r="J278" s="47">
        <v>13</v>
      </c>
      <c r="K278" s="47">
        <f>+Data[[#This Row],[BC Bed Change]]+Data[[#This Row],[NH Bed Change]]</f>
        <v>13</v>
      </c>
      <c r="L278" s="47">
        <f t="shared" si="16"/>
        <v>0</v>
      </c>
      <c r="M278" s="47">
        <f t="shared" si="17"/>
        <v>0</v>
      </c>
      <c r="N278" s="47">
        <f>+Data[[#This Row],[BC Active]]+Data[[#This Row],[NH Active]]</f>
        <v>0</v>
      </c>
      <c r="O278" s="47">
        <f t="shared" si="18"/>
        <v>0</v>
      </c>
      <c r="P278" s="47">
        <f t="shared" si="19"/>
        <v>13</v>
      </c>
      <c r="Q278" s="47">
        <f>+Data[[#This Row],[BC Layaway]]+Data[[#This Row],[NH Layaway]]</f>
        <v>13</v>
      </c>
      <c r="R278" s="47">
        <f>+Data[[#This Row],[BC Active]]+Data[[#This Row],[BC Layaway]]</f>
        <v>0</v>
      </c>
      <c r="S278" s="47">
        <f>+Data[[#This Row],[NH Active]]+Data[[#This Row],[NH Layaway]]</f>
        <v>13</v>
      </c>
      <c r="T278" s="47">
        <f>+Data[[#This Row],[BC Total]]+Data[[#This Row],[NH Total]]</f>
        <v>13</v>
      </c>
      <c r="Y278" s="53">
        <v>68003</v>
      </c>
      <c r="Z278" s="41" t="s">
        <v>413</v>
      </c>
    </row>
    <row r="279" spans="1:26" x14ac:dyDescent="0.25">
      <c r="A279" s="47" t="str">
        <f>Data[[#This Row],[Text IID]]&amp;Data[[#This Row],[transaction number]]</f>
        <v>240013</v>
      </c>
      <c r="B279" s="48">
        <v>3</v>
      </c>
      <c r="C279" s="49">
        <v>24001</v>
      </c>
      <c r="D279" s="50" t="str">
        <f>Data[[#This Row],[Text IID]]&amp;" - "&amp;Data[[#This Row],[Facility Name]]</f>
        <v>24001 - Good Sam Society Albert Lea</v>
      </c>
      <c r="E279" s="46">
        <v>24001</v>
      </c>
      <c r="F279" s="51" t="s">
        <v>127</v>
      </c>
      <c r="G279" s="52">
        <v>40724</v>
      </c>
      <c r="H279" s="51" t="s">
        <v>22</v>
      </c>
      <c r="I279" s="47">
        <v>0</v>
      </c>
      <c r="J279" s="47">
        <v>13</v>
      </c>
      <c r="K279" s="47">
        <f>+Data[[#This Row],[BC Bed Change]]+Data[[#This Row],[NH Bed Change]]</f>
        <v>13</v>
      </c>
      <c r="L279" s="47">
        <f t="shared" si="16"/>
        <v>0</v>
      </c>
      <c r="M279" s="47">
        <f t="shared" si="17"/>
        <v>13</v>
      </c>
      <c r="N279" s="47">
        <f>+Data[[#This Row],[BC Active]]+Data[[#This Row],[NH Active]]</f>
        <v>13</v>
      </c>
      <c r="O279" s="47">
        <f t="shared" si="18"/>
        <v>0</v>
      </c>
      <c r="P279" s="47">
        <f t="shared" si="19"/>
        <v>-13</v>
      </c>
      <c r="Q279" s="47">
        <f>+Data[[#This Row],[BC Layaway]]+Data[[#This Row],[NH Layaway]]</f>
        <v>-13</v>
      </c>
      <c r="R279" s="47">
        <f>+Data[[#This Row],[BC Active]]+Data[[#This Row],[BC Layaway]]</f>
        <v>0</v>
      </c>
      <c r="S279" s="47">
        <f>+Data[[#This Row],[NH Active]]+Data[[#This Row],[NH Layaway]]</f>
        <v>0</v>
      </c>
      <c r="T279" s="47">
        <f>+Data[[#This Row],[BC Total]]+Data[[#This Row],[NH Total]]</f>
        <v>0</v>
      </c>
      <c r="Y279" s="53">
        <v>69001</v>
      </c>
      <c r="Z279" s="41" t="s">
        <v>304</v>
      </c>
    </row>
    <row r="280" spans="1:26" x14ac:dyDescent="0.25">
      <c r="A280" s="47" t="str">
        <f>Data[[#This Row],[Text IID]]&amp;Data[[#This Row],[transaction number]]</f>
        <v>240014</v>
      </c>
      <c r="B280" s="48">
        <v>4</v>
      </c>
      <c r="C280" s="49">
        <v>24001</v>
      </c>
      <c r="D280" s="50" t="str">
        <f>Data[[#This Row],[Text IID]]&amp;" - "&amp;Data[[#This Row],[Facility Name]]</f>
        <v>24001 - Good Sam Society Albert Lea</v>
      </c>
      <c r="E280" s="46">
        <v>24001</v>
      </c>
      <c r="F280" s="51" t="s">
        <v>127</v>
      </c>
      <c r="G280" s="52">
        <v>40724</v>
      </c>
      <c r="H280" s="51" t="s">
        <v>23</v>
      </c>
      <c r="I280" s="47">
        <v>0</v>
      </c>
      <c r="J280" s="47">
        <v>13</v>
      </c>
      <c r="K280" s="47">
        <f>+Data[[#This Row],[BC Bed Change]]+Data[[#This Row],[NH Bed Change]]</f>
        <v>13</v>
      </c>
      <c r="L280" s="47">
        <f t="shared" si="16"/>
        <v>0</v>
      </c>
      <c r="M280" s="47">
        <f t="shared" si="17"/>
        <v>-13</v>
      </c>
      <c r="N280" s="47">
        <f>+Data[[#This Row],[BC Active]]+Data[[#This Row],[NH Active]]</f>
        <v>-13</v>
      </c>
      <c r="O280" s="47">
        <f t="shared" si="18"/>
        <v>0</v>
      </c>
      <c r="P280" s="47">
        <f t="shared" si="19"/>
        <v>0</v>
      </c>
      <c r="Q280" s="47">
        <f>+Data[[#This Row],[BC Layaway]]+Data[[#This Row],[NH Layaway]]</f>
        <v>0</v>
      </c>
      <c r="R280" s="47">
        <f>+Data[[#This Row],[BC Active]]+Data[[#This Row],[BC Layaway]]</f>
        <v>0</v>
      </c>
      <c r="S280" s="47">
        <f>+Data[[#This Row],[NH Active]]+Data[[#This Row],[NH Layaway]]</f>
        <v>-13</v>
      </c>
      <c r="T280" s="47">
        <f>+Data[[#This Row],[BC Total]]+Data[[#This Row],[NH Total]]</f>
        <v>-13</v>
      </c>
      <c r="Y280" s="53">
        <v>69002</v>
      </c>
      <c r="Z280" s="41" t="s">
        <v>305</v>
      </c>
    </row>
    <row r="281" spans="1:26" x14ac:dyDescent="0.25">
      <c r="A281" s="47" t="str">
        <f>Data[[#This Row],[Text IID]]&amp;Data[[#This Row],[transaction number]]</f>
        <v>240015</v>
      </c>
      <c r="B281" s="48">
        <v>5</v>
      </c>
      <c r="C281" s="49">
        <v>24001</v>
      </c>
      <c r="D281" s="50" t="str">
        <f>Data[[#This Row],[Text IID]]&amp;" - "&amp;Data[[#This Row],[Facility Name]]</f>
        <v>24001 - Good Sam Society Albert Lea</v>
      </c>
      <c r="E281" s="46">
        <v>24001</v>
      </c>
      <c r="F281" s="51" t="s">
        <v>127</v>
      </c>
      <c r="G281" s="52">
        <v>40844</v>
      </c>
      <c r="H281" s="51" t="s">
        <v>20</v>
      </c>
      <c r="I281" s="47">
        <v>0</v>
      </c>
      <c r="J281" s="47">
        <v>8</v>
      </c>
      <c r="K281" s="47">
        <f>+Data[[#This Row],[BC Bed Change]]+Data[[#This Row],[NH Bed Change]]</f>
        <v>8</v>
      </c>
      <c r="L281" s="47">
        <f t="shared" si="16"/>
        <v>0</v>
      </c>
      <c r="M281" s="47">
        <f t="shared" si="17"/>
        <v>-8</v>
      </c>
      <c r="N281" s="47">
        <f>+Data[[#This Row],[BC Active]]+Data[[#This Row],[NH Active]]</f>
        <v>-8</v>
      </c>
      <c r="O281" s="47">
        <f t="shared" si="18"/>
        <v>0</v>
      </c>
      <c r="P281" s="47">
        <f t="shared" si="19"/>
        <v>8</v>
      </c>
      <c r="Q281" s="47">
        <f>+Data[[#This Row],[BC Layaway]]+Data[[#This Row],[NH Layaway]]</f>
        <v>8</v>
      </c>
      <c r="R281" s="47">
        <f>+Data[[#This Row],[BC Active]]+Data[[#This Row],[BC Layaway]]</f>
        <v>0</v>
      </c>
      <c r="S281" s="47">
        <f>+Data[[#This Row],[NH Active]]+Data[[#This Row],[NH Layaway]]</f>
        <v>0</v>
      </c>
      <c r="T281" s="47">
        <f>+Data[[#This Row],[BC Total]]+Data[[#This Row],[NH Total]]</f>
        <v>0</v>
      </c>
      <c r="Y281" s="53">
        <v>69003</v>
      </c>
      <c r="Z281" s="41" t="s">
        <v>414</v>
      </c>
    </row>
    <row r="282" spans="1:26" x14ac:dyDescent="0.25">
      <c r="A282" s="47" t="str">
        <f>Data[[#This Row],[Text IID]]&amp;Data[[#This Row],[transaction number]]</f>
        <v>240016</v>
      </c>
      <c r="B282" s="48">
        <v>6</v>
      </c>
      <c r="C282" s="49">
        <v>24001</v>
      </c>
      <c r="D282" s="50" t="str">
        <f>Data[[#This Row],[Text IID]]&amp;" - "&amp;Data[[#This Row],[Facility Name]]</f>
        <v>24001 - Good Sam Society Albert Lea</v>
      </c>
      <c r="E282" s="46">
        <v>24001</v>
      </c>
      <c r="F282" s="51" t="s">
        <v>127</v>
      </c>
      <c r="G282" s="52">
        <v>41120</v>
      </c>
      <c r="H282" s="51" t="s">
        <v>20</v>
      </c>
      <c r="I282" s="47">
        <v>0</v>
      </c>
      <c r="J282" s="47">
        <v>7</v>
      </c>
      <c r="K282" s="47">
        <f>+Data[[#This Row],[BC Bed Change]]+Data[[#This Row],[NH Bed Change]]</f>
        <v>7</v>
      </c>
      <c r="L282" s="47">
        <f t="shared" si="16"/>
        <v>0</v>
      </c>
      <c r="M282" s="47">
        <f t="shared" si="17"/>
        <v>-7</v>
      </c>
      <c r="N282" s="47">
        <f>+Data[[#This Row],[BC Active]]+Data[[#This Row],[NH Active]]</f>
        <v>-7</v>
      </c>
      <c r="O282" s="47">
        <f t="shared" si="18"/>
        <v>0</v>
      </c>
      <c r="P282" s="47">
        <f t="shared" si="19"/>
        <v>7</v>
      </c>
      <c r="Q282" s="47">
        <f>+Data[[#This Row],[BC Layaway]]+Data[[#This Row],[NH Layaway]]</f>
        <v>7</v>
      </c>
      <c r="R282" s="47">
        <f>+Data[[#This Row],[BC Active]]+Data[[#This Row],[BC Layaway]]</f>
        <v>0</v>
      </c>
      <c r="S282" s="47">
        <f>+Data[[#This Row],[NH Active]]+Data[[#This Row],[NH Layaway]]</f>
        <v>0</v>
      </c>
      <c r="T282" s="47">
        <f>+Data[[#This Row],[BC Total]]+Data[[#This Row],[NH Total]]</f>
        <v>0</v>
      </c>
      <c r="Y282" s="53">
        <v>69004</v>
      </c>
      <c r="Z282" s="41" t="s">
        <v>306</v>
      </c>
    </row>
    <row r="283" spans="1:26" x14ac:dyDescent="0.25">
      <c r="A283" s="47" t="str">
        <f>Data[[#This Row],[Text IID]]&amp;Data[[#This Row],[transaction number]]</f>
        <v>240017</v>
      </c>
      <c r="B283" s="48">
        <v>7</v>
      </c>
      <c r="C283" s="49">
        <v>24001</v>
      </c>
      <c r="D283" s="50" t="str">
        <f>Data[[#This Row],[Text IID]]&amp;" - "&amp;Data[[#This Row],[Facility Name]]</f>
        <v>24001 - Good Sam Society Albert Lea</v>
      </c>
      <c r="E283" s="46">
        <v>24001</v>
      </c>
      <c r="F283" s="51" t="s">
        <v>127</v>
      </c>
      <c r="G283" s="52">
        <v>41120</v>
      </c>
      <c r="H283" s="51" t="s">
        <v>23</v>
      </c>
      <c r="I283" s="47">
        <v>0</v>
      </c>
      <c r="J283" s="47">
        <v>5</v>
      </c>
      <c r="K283" s="47">
        <f>+Data[[#This Row],[BC Bed Change]]+Data[[#This Row],[NH Bed Change]]</f>
        <v>5</v>
      </c>
      <c r="L283" s="47">
        <f t="shared" si="16"/>
        <v>0</v>
      </c>
      <c r="M283" s="47">
        <f t="shared" si="17"/>
        <v>-5</v>
      </c>
      <c r="N283" s="47">
        <f>+Data[[#This Row],[BC Active]]+Data[[#This Row],[NH Active]]</f>
        <v>-5</v>
      </c>
      <c r="O283" s="47">
        <f t="shared" si="18"/>
        <v>0</v>
      </c>
      <c r="P283" s="47">
        <f t="shared" si="19"/>
        <v>0</v>
      </c>
      <c r="Q283" s="47">
        <f>+Data[[#This Row],[BC Layaway]]+Data[[#This Row],[NH Layaway]]</f>
        <v>0</v>
      </c>
      <c r="R283" s="47">
        <f>+Data[[#This Row],[BC Active]]+Data[[#This Row],[BC Layaway]]</f>
        <v>0</v>
      </c>
      <c r="S283" s="47">
        <f>+Data[[#This Row],[NH Active]]+Data[[#This Row],[NH Layaway]]</f>
        <v>-5</v>
      </c>
      <c r="T283" s="47">
        <f>+Data[[#This Row],[BC Total]]+Data[[#This Row],[NH Total]]</f>
        <v>-5</v>
      </c>
      <c r="Y283" s="53">
        <v>69005</v>
      </c>
      <c r="Z283" s="41" t="s">
        <v>307</v>
      </c>
    </row>
    <row r="284" spans="1:26" x14ac:dyDescent="0.25">
      <c r="A284" s="47" t="str">
        <f>Data[[#This Row],[Text IID]]&amp;Data[[#This Row],[transaction number]]</f>
        <v>240018</v>
      </c>
      <c r="B284" s="48">
        <v>8</v>
      </c>
      <c r="C284" s="49">
        <v>24001</v>
      </c>
      <c r="D284" s="50" t="str">
        <f>Data[[#This Row],[Text IID]]&amp;" - "&amp;Data[[#This Row],[Facility Name]]</f>
        <v>24001 - Good Sam Society Albert Lea</v>
      </c>
      <c r="E284" s="46">
        <v>24001</v>
      </c>
      <c r="F284" s="51" t="s">
        <v>127</v>
      </c>
      <c r="G284" s="52">
        <v>41516</v>
      </c>
      <c r="H284" s="51" t="s">
        <v>22</v>
      </c>
      <c r="I284" s="47">
        <v>0</v>
      </c>
      <c r="J284" s="47">
        <v>6</v>
      </c>
      <c r="K284" s="47">
        <f>+Data[[#This Row],[BC Bed Change]]+Data[[#This Row],[NH Bed Change]]</f>
        <v>6</v>
      </c>
      <c r="L284" s="47">
        <f t="shared" si="16"/>
        <v>0</v>
      </c>
      <c r="M284" s="47">
        <f t="shared" si="17"/>
        <v>6</v>
      </c>
      <c r="N284" s="47">
        <f>+Data[[#This Row],[BC Active]]+Data[[#This Row],[NH Active]]</f>
        <v>6</v>
      </c>
      <c r="O284" s="47">
        <f t="shared" si="18"/>
        <v>0</v>
      </c>
      <c r="P284" s="47">
        <f t="shared" si="19"/>
        <v>-6</v>
      </c>
      <c r="Q284" s="47">
        <f>+Data[[#This Row],[BC Layaway]]+Data[[#This Row],[NH Layaway]]</f>
        <v>-6</v>
      </c>
      <c r="R284" s="47">
        <f>+Data[[#This Row],[BC Active]]+Data[[#This Row],[BC Layaway]]</f>
        <v>0</v>
      </c>
      <c r="S284" s="47">
        <f>+Data[[#This Row],[NH Active]]+Data[[#This Row],[NH Layaway]]</f>
        <v>0</v>
      </c>
      <c r="T284" s="47">
        <f>+Data[[#This Row],[BC Total]]+Data[[#This Row],[NH Total]]</f>
        <v>0</v>
      </c>
      <c r="Y284" s="53">
        <v>69006</v>
      </c>
      <c r="Z284" s="41" t="s">
        <v>308</v>
      </c>
    </row>
    <row r="285" spans="1:26" x14ac:dyDescent="0.25">
      <c r="A285" s="47" t="str">
        <f>Data[[#This Row],[Text IID]]&amp;Data[[#This Row],[transaction number]]</f>
        <v>240019</v>
      </c>
      <c r="B285" s="48">
        <v>9</v>
      </c>
      <c r="C285" s="49">
        <v>24001</v>
      </c>
      <c r="D285" s="50" t="str">
        <f>Data[[#This Row],[Text IID]]&amp;" - "&amp;Data[[#This Row],[Facility Name]]</f>
        <v>24001 - Good Sam Society Albert Lea</v>
      </c>
      <c r="E285" s="46">
        <v>24001</v>
      </c>
      <c r="F285" s="51" t="s">
        <v>127</v>
      </c>
      <c r="G285" s="52">
        <v>41516</v>
      </c>
      <c r="H285" s="51" t="s">
        <v>23</v>
      </c>
      <c r="I285" s="47">
        <v>0</v>
      </c>
      <c r="J285" s="47">
        <v>6</v>
      </c>
      <c r="K285" s="47">
        <f>+Data[[#This Row],[BC Bed Change]]+Data[[#This Row],[NH Bed Change]]</f>
        <v>6</v>
      </c>
      <c r="L285" s="47">
        <f t="shared" si="16"/>
        <v>0</v>
      </c>
      <c r="M285" s="47">
        <f t="shared" si="17"/>
        <v>-6</v>
      </c>
      <c r="N285" s="47">
        <f>+Data[[#This Row],[BC Active]]+Data[[#This Row],[NH Active]]</f>
        <v>-6</v>
      </c>
      <c r="O285" s="47">
        <f t="shared" si="18"/>
        <v>0</v>
      </c>
      <c r="P285" s="47">
        <f t="shared" si="19"/>
        <v>0</v>
      </c>
      <c r="Q285" s="47">
        <f>+Data[[#This Row],[BC Layaway]]+Data[[#This Row],[NH Layaway]]</f>
        <v>0</v>
      </c>
      <c r="R285" s="47">
        <f>+Data[[#This Row],[BC Active]]+Data[[#This Row],[BC Layaway]]</f>
        <v>0</v>
      </c>
      <c r="S285" s="47">
        <f>+Data[[#This Row],[NH Active]]+Data[[#This Row],[NH Layaway]]</f>
        <v>-6</v>
      </c>
      <c r="T285" s="47">
        <f>+Data[[#This Row],[BC Total]]+Data[[#This Row],[NH Total]]</f>
        <v>-6</v>
      </c>
      <c r="Y285" s="53">
        <v>69007</v>
      </c>
      <c r="Z285" s="41" t="s">
        <v>415</v>
      </c>
    </row>
    <row r="286" spans="1:26" x14ac:dyDescent="0.25">
      <c r="A286" s="47" t="str">
        <f>Data[[#This Row],[Text IID]]&amp;Data[[#This Row],[transaction number]]</f>
        <v>2400110</v>
      </c>
      <c r="B286" s="48">
        <v>10</v>
      </c>
      <c r="C286" s="49">
        <v>24001</v>
      </c>
      <c r="D286" s="50" t="str">
        <f>Data[[#This Row],[Text IID]]&amp;" - "&amp;Data[[#This Row],[Facility Name]]</f>
        <v>24001 - Good Sam Society Albert Lea</v>
      </c>
      <c r="E286" s="46">
        <v>24001</v>
      </c>
      <c r="F286" s="51" t="s">
        <v>127</v>
      </c>
      <c r="G286" s="52">
        <v>42277</v>
      </c>
      <c r="H286" s="51" t="s">
        <v>20</v>
      </c>
      <c r="I286" s="47">
        <v>0</v>
      </c>
      <c r="J286" s="47">
        <v>19</v>
      </c>
      <c r="K286" s="47">
        <f>+Data[[#This Row],[BC Bed Change]]+Data[[#This Row],[NH Bed Change]]</f>
        <v>19</v>
      </c>
      <c r="L286" s="47">
        <f t="shared" si="16"/>
        <v>0</v>
      </c>
      <c r="M286" s="47">
        <f t="shared" si="17"/>
        <v>-19</v>
      </c>
      <c r="N286" s="47">
        <f>+Data[[#This Row],[BC Active]]+Data[[#This Row],[NH Active]]</f>
        <v>-19</v>
      </c>
      <c r="O286" s="47">
        <f t="shared" si="18"/>
        <v>0</v>
      </c>
      <c r="P286" s="47">
        <f t="shared" si="19"/>
        <v>19</v>
      </c>
      <c r="Q286" s="47">
        <f>+Data[[#This Row],[BC Layaway]]+Data[[#This Row],[NH Layaway]]</f>
        <v>19</v>
      </c>
      <c r="R286" s="47">
        <f>+Data[[#This Row],[BC Active]]+Data[[#This Row],[BC Layaway]]</f>
        <v>0</v>
      </c>
      <c r="S286" s="47">
        <f>+Data[[#This Row],[NH Active]]+Data[[#This Row],[NH Layaway]]</f>
        <v>0</v>
      </c>
      <c r="T286" s="47">
        <f>+Data[[#This Row],[BC Total]]+Data[[#This Row],[NH Total]]</f>
        <v>0</v>
      </c>
      <c r="Y286" s="53">
        <v>69008</v>
      </c>
      <c r="Z286" s="41" t="s">
        <v>309</v>
      </c>
    </row>
    <row r="287" spans="1:26" x14ac:dyDescent="0.25">
      <c r="A287" s="47" t="str">
        <f>Data[[#This Row],[Text IID]]&amp;Data[[#This Row],[transaction number]]</f>
        <v>2400111</v>
      </c>
      <c r="B287" s="48">
        <v>11</v>
      </c>
      <c r="C287" s="49">
        <v>24001</v>
      </c>
      <c r="D287" s="50" t="str">
        <f>Data[[#This Row],[Text IID]]&amp;" - "&amp;Data[[#This Row],[Facility Name]]</f>
        <v>24001 - Good Sam Society Albert Lea</v>
      </c>
      <c r="E287" s="46">
        <v>24001</v>
      </c>
      <c r="F287" s="51" t="s">
        <v>127</v>
      </c>
      <c r="G287" s="52">
        <v>43464</v>
      </c>
      <c r="H287" s="51" t="s">
        <v>20</v>
      </c>
      <c r="I287" s="47"/>
      <c r="J287" s="47">
        <v>10</v>
      </c>
      <c r="K287" s="47">
        <f>+Data[[#This Row],[BC Bed Change]]+Data[[#This Row],[NH Bed Change]]</f>
        <v>10</v>
      </c>
      <c r="L287" s="47">
        <f t="shared" si="16"/>
        <v>0</v>
      </c>
      <c r="M287" s="47">
        <f t="shared" si="17"/>
        <v>-10</v>
      </c>
      <c r="N287" s="47">
        <f>+Data[[#This Row],[BC Active]]+Data[[#This Row],[NH Active]]</f>
        <v>-10</v>
      </c>
      <c r="O287" s="47">
        <f t="shared" si="18"/>
        <v>0</v>
      </c>
      <c r="P287" s="47">
        <f t="shared" si="19"/>
        <v>10</v>
      </c>
      <c r="Q287" s="47">
        <f>+Data[[#This Row],[BC Layaway]]+Data[[#This Row],[NH Layaway]]</f>
        <v>10</v>
      </c>
      <c r="R287" s="47">
        <f>+Data[[#This Row],[BC Active]]+Data[[#This Row],[BC Layaway]]</f>
        <v>0</v>
      </c>
      <c r="S287" s="47">
        <f>+Data[[#This Row],[NH Active]]+Data[[#This Row],[NH Layaway]]</f>
        <v>0</v>
      </c>
      <c r="T287" s="47">
        <f>+Data[[#This Row],[BC Total]]+Data[[#This Row],[NH Total]]</f>
        <v>0</v>
      </c>
      <c r="Y287" s="53">
        <v>69009</v>
      </c>
      <c r="Z287" s="41" t="s">
        <v>310</v>
      </c>
    </row>
    <row r="288" spans="1:26" x14ac:dyDescent="0.25">
      <c r="A288" s="47" t="str">
        <f>Data[[#This Row],[Text IID]]&amp;Data[[#This Row],[transaction number]]</f>
        <v>2400112</v>
      </c>
      <c r="B288" s="48">
        <v>12</v>
      </c>
      <c r="C288" s="49">
        <v>24001</v>
      </c>
      <c r="D288" s="50" t="str">
        <f>Data[[#This Row],[Text IID]]&amp;" - "&amp;Data[[#This Row],[Facility Name]]</f>
        <v>24001 - Good Sam Society Albert Lea</v>
      </c>
      <c r="E288" s="46">
        <v>24001</v>
      </c>
      <c r="F288" s="51" t="s">
        <v>127</v>
      </c>
      <c r="G288" s="52">
        <v>44196</v>
      </c>
      <c r="H288" s="51" t="s">
        <v>22</v>
      </c>
      <c r="I288" s="47"/>
      <c r="J288" s="47">
        <v>38</v>
      </c>
      <c r="K288" s="47">
        <f>+Data[[#This Row],[BC Bed Change]]+Data[[#This Row],[NH Bed Change]]</f>
        <v>38</v>
      </c>
      <c r="L288" s="47">
        <f t="shared" si="16"/>
        <v>0</v>
      </c>
      <c r="M288" s="47">
        <f t="shared" si="17"/>
        <v>38</v>
      </c>
      <c r="N288" s="47">
        <f>+Data[[#This Row],[BC Active]]+Data[[#This Row],[NH Active]]</f>
        <v>38</v>
      </c>
      <c r="O288" s="47">
        <f t="shared" si="18"/>
        <v>0</v>
      </c>
      <c r="P288" s="47">
        <f t="shared" si="19"/>
        <v>-38</v>
      </c>
      <c r="Q288" s="47">
        <f>+Data[[#This Row],[BC Layaway]]+Data[[#This Row],[NH Layaway]]</f>
        <v>-38</v>
      </c>
      <c r="R288" s="47">
        <f>+Data[[#This Row],[BC Active]]+Data[[#This Row],[BC Layaway]]</f>
        <v>0</v>
      </c>
      <c r="S288" s="47">
        <f>+Data[[#This Row],[NH Active]]+Data[[#This Row],[NH Layaway]]</f>
        <v>0</v>
      </c>
      <c r="T288" s="47">
        <f>+Data[[#This Row],[BC Total]]+Data[[#This Row],[NH Total]]</f>
        <v>0</v>
      </c>
      <c r="Y288" s="53">
        <v>69010</v>
      </c>
      <c r="Z288" s="41" t="s">
        <v>416</v>
      </c>
    </row>
    <row r="289" spans="1:26" x14ac:dyDescent="0.25">
      <c r="A289" s="47" t="str">
        <f>Data[[#This Row],[Text IID]]&amp;Data[[#This Row],[transaction number]]</f>
        <v>2400113</v>
      </c>
      <c r="B289" s="48">
        <v>13</v>
      </c>
      <c r="C289" s="49">
        <v>24001</v>
      </c>
      <c r="D289" s="50" t="str">
        <f>Data[[#This Row],[Text IID]]&amp;" - "&amp;Data[[#This Row],[Facility Name]]</f>
        <v>24001 - Good Sam Society Albert Lea</v>
      </c>
      <c r="E289" s="46">
        <v>24001</v>
      </c>
      <c r="F289" s="51" t="s">
        <v>127</v>
      </c>
      <c r="G289" s="52">
        <v>44196</v>
      </c>
      <c r="H289" s="51" t="s">
        <v>23</v>
      </c>
      <c r="I289" s="47"/>
      <c r="J289" s="47">
        <v>38</v>
      </c>
      <c r="K289" s="47">
        <f>+Data[[#This Row],[BC Bed Change]]+Data[[#This Row],[NH Bed Change]]</f>
        <v>38</v>
      </c>
      <c r="L289" s="47">
        <f t="shared" si="16"/>
        <v>0</v>
      </c>
      <c r="M289" s="47">
        <f t="shared" si="17"/>
        <v>-38</v>
      </c>
      <c r="N289" s="47">
        <f>+Data[[#This Row],[BC Active]]+Data[[#This Row],[NH Active]]</f>
        <v>-38</v>
      </c>
      <c r="O289" s="47">
        <f t="shared" si="18"/>
        <v>0</v>
      </c>
      <c r="P289" s="47">
        <f t="shared" si="19"/>
        <v>0</v>
      </c>
      <c r="Q289" s="47">
        <f>+Data[[#This Row],[BC Layaway]]+Data[[#This Row],[NH Layaway]]</f>
        <v>0</v>
      </c>
      <c r="R289" s="47">
        <f>+Data[[#This Row],[BC Active]]+Data[[#This Row],[BC Layaway]]</f>
        <v>0</v>
      </c>
      <c r="S289" s="47">
        <f>+Data[[#This Row],[NH Active]]+Data[[#This Row],[NH Layaway]]</f>
        <v>-38</v>
      </c>
      <c r="T289" s="47">
        <f>+Data[[#This Row],[BC Total]]+Data[[#This Row],[NH Total]]</f>
        <v>-38</v>
      </c>
      <c r="Y289" s="53">
        <v>69011</v>
      </c>
      <c r="Z289" s="41" t="s">
        <v>311</v>
      </c>
    </row>
    <row r="290" spans="1:26" x14ac:dyDescent="0.25">
      <c r="A290" s="47" t="str">
        <f>Data[[#This Row],[Text IID]]&amp;Data[[#This Row],[transaction number]]</f>
        <v>240021</v>
      </c>
      <c r="B290" s="48">
        <v>1</v>
      </c>
      <c r="C290" s="49">
        <v>24002</v>
      </c>
      <c r="D290" s="50" t="str">
        <f>Data[[#This Row],[Text IID]]&amp;" - "&amp;Data[[#This Row],[Facility Name]]</f>
        <v>24002 - St Johns Lutheran Home</v>
      </c>
      <c r="E290" s="46">
        <v>24002</v>
      </c>
      <c r="F290" s="51" t="s">
        <v>128</v>
      </c>
      <c r="G290" s="52">
        <v>40451</v>
      </c>
      <c r="H290" s="51" t="s">
        <v>17</v>
      </c>
      <c r="I290" s="47">
        <v>0</v>
      </c>
      <c r="J290" s="47">
        <v>170</v>
      </c>
      <c r="K290" s="47">
        <f>+Data[[#This Row],[BC Bed Change]]+Data[[#This Row],[NH Bed Change]]</f>
        <v>170</v>
      </c>
      <c r="L290" s="47">
        <f t="shared" si="16"/>
        <v>0</v>
      </c>
      <c r="M290" s="47">
        <f t="shared" si="17"/>
        <v>170</v>
      </c>
      <c r="N290" s="47">
        <f>+Data[[#This Row],[BC Active]]+Data[[#This Row],[NH Active]]</f>
        <v>170</v>
      </c>
      <c r="O290" s="47">
        <f t="shared" si="18"/>
        <v>0</v>
      </c>
      <c r="P290" s="47">
        <f t="shared" si="19"/>
        <v>0</v>
      </c>
      <c r="Q290" s="47">
        <f>+Data[[#This Row],[BC Layaway]]+Data[[#This Row],[NH Layaway]]</f>
        <v>0</v>
      </c>
      <c r="R290" s="47">
        <f>+Data[[#This Row],[BC Active]]+Data[[#This Row],[BC Layaway]]</f>
        <v>0</v>
      </c>
      <c r="S290" s="47">
        <f>+Data[[#This Row],[NH Active]]+Data[[#This Row],[NH Layaway]]</f>
        <v>170</v>
      </c>
      <c r="T290" s="47">
        <f>+Data[[#This Row],[BC Total]]+Data[[#This Row],[NH Total]]</f>
        <v>170</v>
      </c>
      <c r="Y290" s="53">
        <v>69015</v>
      </c>
      <c r="Z290" s="41" t="s">
        <v>312</v>
      </c>
    </row>
    <row r="291" spans="1:26" x14ac:dyDescent="0.25">
      <c r="A291" s="47" t="str">
        <f>Data[[#This Row],[Text IID]]&amp;Data[[#This Row],[transaction number]]</f>
        <v>240022</v>
      </c>
      <c r="B291" s="48">
        <v>2</v>
      </c>
      <c r="C291" s="49">
        <v>24002</v>
      </c>
      <c r="D291" s="50" t="str">
        <f>Data[[#This Row],[Text IID]]&amp;" - "&amp;Data[[#This Row],[Facility Name]]</f>
        <v>24002 - St Johns Lutheran Home</v>
      </c>
      <c r="E291" s="46">
        <v>24002</v>
      </c>
      <c r="F291" s="51" t="s">
        <v>128</v>
      </c>
      <c r="G291" s="52">
        <v>42491</v>
      </c>
      <c r="H291" s="51" t="s">
        <v>20</v>
      </c>
      <c r="I291" s="47">
        <v>0</v>
      </c>
      <c r="J291" s="47">
        <v>30</v>
      </c>
      <c r="K291" s="47">
        <f>+Data[[#This Row],[BC Bed Change]]+Data[[#This Row],[NH Bed Change]]</f>
        <v>30</v>
      </c>
      <c r="L291" s="47">
        <f t="shared" si="16"/>
        <v>0</v>
      </c>
      <c r="M291" s="47">
        <f t="shared" si="17"/>
        <v>-30</v>
      </c>
      <c r="N291" s="47">
        <f>+Data[[#This Row],[BC Active]]+Data[[#This Row],[NH Active]]</f>
        <v>-30</v>
      </c>
      <c r="O291" s="47">
        <f t="shared" si="18"/>
        <v>0</v>
      </c>
      <c r="P291" s="47">
        <f t="shared" si="19"/>
        <v>30</v>
      </c>
      <c r="Q291" s="47">
        <f>+Data[[#This Row],[BC Layaway]]+Data[[#This Row],[NH Layaway]]</f>
        <v>30</v>
      </c>
      <c r="R291" s="47">
        <f>+Data[[#This Row],[BC Active]]+Data[[#This Row],[BC Layaway]]</f>
        <v>0</v>
      </c>
      <c r="S291" s="47">
        <f>+Data[[#This Row],[NH Active]]+Data[[#This Row],[NH Layaway]]</f>
        <v>0</v>
      </c>
      <c r="T291" s="47">
        <f>+Data[[#This Row],[BC Total]]+Data[[#This Row],[NH Total]]</f>
        <v>0</v>
      </c>
      <c r="Y291" s="53">
        <v>69017</v>
      </c>
      <c r="Z291" s="41" t="s">
        <v>313</v>
      </c>
    </row>
    <row r="292" spans="1:26" x14ac:dyDescent="0.25">
      <c r="A292" s="47" t="str">
        <f>Data[[#This Row],[Text IID]]&amp;Data[[#This Row],[transaction number]]</f>
        <v>240023</v>
      </c>
      <c r="B292" s="48">
        <v>3</v>
      </c>
      <c r="C292" s="49">
        <v>24002</v>
      </c>
      <c r="D292" s="50" t="str">
        <f>Data[[#This Row],[Text IID]]&amp;" - "&amp;Data[[#This Row],[Facility Name]]</f>
        <v>24002 - St Johns Lutheran Home</v>
      </c>
      <c r="E292" s="46">
        <v>24002</v>
      </c>
      <c r="F292" s="51" t="s">
        <v>128</v>
      </c>
      <c r="G292" s="52">
        <v>42962</v>
      </c>
      <c r="H292" s="51" t="s">
        <v>22</v>
      </c>
      <c r="I292" s="47"/>
      <c r="J292" s="47">
        <v>23</v>
      </c>
      <c r="K292" s="47">
        <f>+Data[[#This Row],[BC Bed Change]]+Data[[#This Row],[NH Bed Change]]</f>
        <v>23</v>
      </c>
      <c r="L292" s="47">
        <f t="shared" si="16"/>
        <v>0</v>
      </c>
      <c r="M292" s="47">
        <f t="shared" si="17"/>
        <v>23</v>
      </c>
      <c r="N292" s="47">
        <f>+Data[[#This Row],[BC Active]]+Data[[#This Row],[NH Active]]</f>
        <v>23</v>
      </c>
      <c r="O292" s="47">
        <f t="shared" si="18"/>
        <v>0</v>
      </c>
      <c r="P292" s="47">
        <f t="shared" si="19"/>
        <v>-23</v>
      </c>
      <c r="Q292" s="47">
        <f>+Data[[#This Row],[BC Layaway]]+Data[[#This Row],[NH Layaway]]</f>
        <v>-23</v>
      </c>
      <c r="R292" s="47">
        <f>+Data[[#This Row],[BC Active]]+Data[[#This Row],[BC Layaway]]</f>
        <v>0</v>
      </c>
      <c r="S292" s="47">
        <f>+Data[[#This Row],[NH Active]]+Data[[#This Row],[NH Layaway]]</f>
        <v>0</v>
      </c>
      <c r="T292" s="47">
        <f>+Data[[#This Row],[BC Total]]+Data[[#This Row],[NH Total]]</f>
        <v>0</v>
      </c>
      <c r="Y292" s="53">
        <v>69018</v>
      </c>
      <c r="Z292" s="41" t="s">
        <v>314</v>
      </c>
    </row>
    <row r="293" spans="1:26" x14ac:dyDescent="0.25">
      <c r="A293" s="47" t="str">
        <f>Data[[#This Row],[Text IID]]&amp;Data[[#This Row],[transaction number]]</f>
        <v>240024</v>
      </c>
      <c r="B293" s="48">
        <v>4</v>
      </c>
      <c r="C293" s="49">
        <v>24002</v>
      </c>
      <c r="D293" s="50" t="str">
        <f>Data[[#This Row],[Text IID]]&amp;" - "&amp;Data[[#This Row],[Facility Name]]</f>
        <v>24002 - St Johns Lutheran Home</v>
      </c>
      <c r="E293" s="46">
        <v>24002</v>
      </c>
      <c r="F293" s="51" t="s">
        <v>128</v>
      </c>
      <c r="G293" s="52">
        <v>42962</v>
      </c>
      <c r="H293" s="51" t="s">
        <v>24</v>
      </c>
      <c r="I293" s="47"/>
      <c r="J293" s="47">
        <v>23</v>
      </c>
      <c r="K293" s="47">
        <f>+Data[[#This Row],[BC Bed Change]]+Data[[#This Row],[NH Bed Change]]</f>
        <v>23</v>
      </c>
      <c r="L293" s="47">
        <f t="shared" si="16"/>
        <v>0</v>
      </c>
      <c r="M293" s="47">
        <f t="shared" si="17"/>
        <v>-23</v>
      </c>
      <c r="N293" s="47">
        <f>+Data[[#This Row],[BC Active]]+Data[[#This Row],[NH Active]]</f>
        <v>-23</v>
      </c>
      <c r="O293" s="47">
        <f t="shared" si="18"/>
        <v>0</v>
      </c>
      <c r="P293" s="47">
        <f t="shared" si="19"/>
        <v>0</v>
      </c>
      <c r="Q293" s="47">
        <f>+Data[[#This Row],[BC Layaway]]+Data[[#This Row],[NH Layaway]]</f>
        <v>0</v>
      </c>
      <c r="R293" s="47">
        <f>+Data[[#This Row],[BC Active]]+Data[[#This Row],[BC Layaway]]</f>
        <v>0</v>
      </c>
      <c r="S293" s="47">
        <f>+Data[[#This Row],[NH Active]]+Data[[#This Row],[NH Layaway]]</f>
        <v>-23</v>
      </c>
      <c r="T293" s="47">
        <f>+Data[[#This Row],[BC Total]]+Data[[#This Row],[NH Total]]</f>
        <v>-23</v>
      </c>
      <c r="Y293" s="53">
        <v>69019</v>
      </c>
      <c r="Z293" s="41" t="s">
        <v>315</v>
      </c>
    </row>
    <row r="294" spans="1:26" x14ac:dyDescent="0.25">
      <c r="A294" s="47" t="str">
        <f>Data[[#This Row],[Text IID]]&amp;Data[[#This Row],[transaction number]]</f>
        <v>240025</v>
      </c>
      <c r="B294" s="48">
        <v>5</v>
      </c>
      <c r="C294" s="49">
        <v>24002</v>
      </c>
      <c r="D294" s="50" t="str">
        <f>Data[[#This Row],[Text IID]]&amp;" - "&amp;Data[[#This Row],[Facility Name]]</f>
        <v>24002 - St Johns Lutheran Home</v>
      </c>
      <c r="E294" s="46">
        <v>24002</v>
      </c>
      <c r="F294" s="51" t="s">
        <v>128</v>
      </c>
      <c r="G294" s="52">
        <v>43282</v>
      </c>
      <c r="H294" s="51" t="s">
        <v>24</v>
      </c>
      <c r="I294" s="47"/>
      <c r="J294" s="47">
        <v>20</v>
      </c>
      <c r="K294" s="47">
        <f>+Data[[#This Row],[BC Bed Change]]+Data[[#This Row],[NH Bed Change]]</f>
        <v>20</v>
      </c>
      <c r="L294" s="47">
        <f t="shared" si="16"/>
        <v>0</v>
      </c>
      <c r="M294" s="47">
        <f t="shared" si="17"/>
        <v>-20</v>
      </c>
      <c r="N294" s="47">
        <f>+Data[[#This Row],[BC Active]]+Data[[#This Row],[NH Active]]</f>
        <v>-20</v>
      </c>
      <c r="O294" s="47">
        <f t="shared" si="18"/>
        <v>0</v>
      </c>
      <c r="P294" s="47">
        <f t="shared" si="19"/>
        <v>0</v>
      </c>
      <c r="Q294" s="47">
        <f>+Data[[#This Row],[BC Layaway]]+Data[[#This Row],[NH Layaway]]</f>
        <v>0</v>
      </c>
      <c r="R294" s="47">
        <f>+Data[[#This Row],[BC Active]]+Data[[#This Row],[BC Layaway]]</f>
        <v>0</v>
      </c>
      <c r="S294" s="47">
        <f>+Data[[#This Row],[NH Active]]+Data[[#This Row],[NH Layaway]]</f>
        <v>-20</v>
      </c>
      <c r="T294" s="47">
        <f>+Data[[#This Row],[BC Total]]+Data[[#This Row],[NH Total]]</f>
        <v>-20</v>
      </c>
      <c r="Y294" s="53">
        <v>69020</v>
      </c>
      <c r="Z294" s="41" t="s">
        <v>316</v>
      </c>
    </row>
    <row r="295" spans="1:26" x14ac:dyDescent="0.25">
      <c r="A295" s="47" t="str">
        <f>Data[[#This Row],[Text IID]]&amp;Data[[#This Row],[transaction number]]</f>
        <v>240026</v>
      </c>
      <c r="B295" s="48">
        <v>6</v>
      </c>
      <c r="C295" s="49">
        <v>24002</v>
      </c>
      <c r="D295" s="50" t="str">
        <f>Data[[#This Row],[Text IID]]&amp;" - "&amp;Data[[#This Row],[Facility Name]]</f>
        <v>24002 - St Johns Lutheran Home</v>
      </c>
      <c r="E295" s="46">
        <v>24002</v>
      </c>
      <c r="F295" s="51" t="s">
        <v>128</v>
      </c>
      <c r="G295" s="52">
        <v>43556</v>
      </c>
      <c r="H295" s="51" t="s">
        <v>24</v>
      </c>
      <c r="I295" s="47"/>
      <c r="J295" s="47">
        <v>41</v>
      </c>
      <c r="K295" s="47">
        <f>+Data[[#This Row],[BC Bed Change]]+Data[[#This Row],[NH Bed Change]]</f>
        <v>41</v>
      </c>
      <c r="L295" s="47">
        <f t="shared" si="16"/>
        <v>0</v>
      </c>
      <c r="M295" s="47">
        <f t="shared" si="17"/>
        <v>-41</v>
      </c>
      <c r="N295" s="47">
        <f>+Data[[#This Row],[BC Active]]+Data[[#This Row],[NH Active]]</f>
        <v>-41</v>
      </c>
      <c r="O295" s="47">
        <f t="shared" si="18"/>
        <v>0</v>
      </c>
      <c r="P295" s="47">
        <f t="shared" si="19"/>
        <v>0</v>
      </c>
      <c r="Q295" s="47">
        <f>+Data[[#This Row],[BC Layaway]]+Data[[#This Row],[NH Layaway]]</f>
        <v>0</v>
      </c>
      <c r="R295" s="47">
        <f>+Data[[#This Row],[BC Active]]+Data[[#This Row],[BC Layaway]]</f>
        <v>0</v>
      </c>
      <c r="S295" s="47">
        <f>+Data[[#This Row],[NH Active]]+Data[[#This Row],[NH Layaway]]</f>
        <v>-41</v>
      </c>
      <c r="T295" s="47">
        <f>+Data[[#This Row],[BC Total]]+Data[[#This Row],[NH Total]]</f>
        <v>-41</v>
      </c>
      <c r="Y295" s="53">
        <v>69021</v>
      </c>
      <c r="Z295" s="41" t="s">
        <v>317</v>
      </c>
    </row>
    <row r="296" spans="1:26" x14ac:dyDescent="0.25">
      <c r="A296" s="47" t="str">
        <f>Data[[#This Row],[Text IID]]&amp;Data[[#This Row],[transaction number]]</f>
        <v>240041</v>
      </c>
      <c r="B296" s="48">
        <v>1</v>
      </c>
      <c r="C296" s="49">
        <v>24004</v>
      </c>
      <c r="D296" s="50" t="str">
        <f>Data[[#This Row],[Text IID]]&amp;" - "&amp;Data[[#This Row],[Facility Name]]</f>
        <v>24004 - THORNE CREST RETIREMENT CENTER</v>
      </c>
      <c r="E296" s="46">
        <v>24004</v>
      </c>
      <c r="F296" s="51" t="s">
        <v>391</v>
      </c>
      <c r="G296" s="52">
        <v>40451</v>
      </c>
      <c r="H296" s="51" t="s">
        <v>17</v>
      </c>
      <c r="I296" s="47">
        <v>0</v>
      </c>
      <c r="J296" s="47">
        <v>52</v>
      </c>
      <c r="K296" s="47">
        <f>+Data[[#This Row],[BC Bed Change]]+Data[[#This Row],[NH Bed Change]]</f>
        <v>52</v>
      </c>
      <c r="L296" s="47">
        <f t="shared" si="16"/>
        <v>0</v>
      </c>
      <c r="M296" s="47">
        <f t="shared" si="17"/>
        <v>52</v>
      </c>
      <c r="N296" s="47">
        <f>+Data[[#This Row],[BC Active]]+Data[[#This Row],[NH Active]]</f>
        <v>52</v>
      </c>
      <c r="O296" s="47">
        <f t="shared" si="18"/>
        <v>0</v>
      </c>
      <c r="P296" s="47">
        <f t="shared" si="19"/>
        <v>0</v>
      </c>
      <c r="Q296" s="47">
        <f>+Data[[#This Row],[BC Layaway]]+Data[[#This Row],[NH Layaway]]</f>
        <v>0</v>
      </c>
      <c r="R296" s="47">
        <f>+Data[[#This Row],[BC Active]]+Data[[#This Row],[BC Layaway]]</f>
        <v>0</v>
      </c>
      <c r="S296" s="47">
        <f>+Data[[#This Row],[NH Active]]+Data[[#This Row],[NH Layaway]]</f>
        <v>52</v>
      </c>
      <c r="T296" s="47">
        <f>+Data[[#This Row],[BC Total]]+Data[[#This Row],[NH Total]]</f>
        <v>52</v>
      </c>
      <c r="Y296" s="53">
        <v>69022</v>
      </c>
      <c r="Z296" s="41" t="s">
        <v>318</v>
      </c>
    </row>
    <row r="297" spans="1:26" x14ac:dyDescent="0.25">
      <c r="A297" s="47" t="str">
        <f>Data[[#This Row],[Text IID]]&amp;Data[[#This Row],[transaction number]]</f>
        <v>240051</v>
      </c>
      <c r="B297" s="48">
        <v>1</v>
      </c>
      <c r="C297" s="49">
        <v>24005</v>
      </c>
      <c r="D297" s="50" t="str">
        <f>Data[[#This Row],[Text IID]]&amp;" - "&amp;Data[[#This Row],[Facility Name]]</f>
        <v>24005 - St Johns on Fountain Lake</v>
      </c>
      <c r="E297" s="46">
        <v>24005</v>
      </c>
      <c r="F297" s="51" t="s">
        <v>129</v>
      </c>
      <c r="G297" s="52">
        <v>43109</v>
      </c>
      <c r="H297" s="51" t="s">
        <v>27</v>
      </c>
      <c r="I297" s="47"/>
      <c r="J297" s="47">
        <v>23</v>
      </c>
      <c r="K297" s="47">
        <f>+Data[[#This Row],[BC Bed Change]]+Data[[#This Row],[NH Bed Change]]</f>
        <v>23</v>
      </c>
      <c r="L297" s="47">
        <f t="shared" si="16"/>
        <v>0</v>
      </c>
      <c r="M297" s="47">
        <f t="shared" si="17"/>
        <v>23</v>
      </c>
      <c r="N297" s="47">
        <f>+Data[[#This Row],[BC Active]]+Data[[#This Row],[NH Active]]</f>
        <v>23</v>
      </c>
      <c r="O297" s="47">
        <f t="shared" si="18"/>
        <v>0</v>
      </c>
      <c r="P297" s="47">
        <f t="shared" si="19"/>
        <v>0</v>
      </c>
      <c r="Q297" s="47">
        <f>+Data[[#This Row],[BC Layaway]]+Data[[#This Row],[NH Layaway]]</f>
        <v>0</v>
      </c>
      <c r="R297" s="47">
        <f>+Data[[#This Row],[BC Active]]+Data[[#This Row],[BC Layaway]]</f>
        <v>0</v>
      </c>
      <c r="S297" s="47">
        <f>+Data[[#This Row],[NH Active]]+Data[[#This Row],[NH Layaway]]</f>
        <v>23</v>
      </c>
      <c r="T297" s="47">
        <f>+Data[[#This Row],[BC Total]]+Data[[#This Row],[NH Total]]</f>
        <v>23</v>
      </c>
      <c r="Y297" s="53">
        <v>70001</v>
      </c>
      <c r="Z297" s="41" t="s">
        <v>417</v>
      </c>
    </row>
    <row r="298" spans="1:26" x14ac:dyDescent="0.25">
      <c r="A298" s="47" t="str">
        <f>Data[[#This Row],[Text IID]]&amp;Data[[#This Row],[transaction number]]</f>
        <v>240052</v>
      </c>
      <c r="B298" s="48">
        <v>2</v>
      </c>
      <c r="C298" s="49">
        <v>24005</v>
      </c>
      <c r="D298" s="50" t="str">
        <f>Data[[#This Row],[Text IID]]&amp;" - "&amp;Data[[#This Row],[Facility Name]]</f>
        <v>24005 - St Johns on Fountain Lake</v>
      </c>
      <c r="E298" s="46">
        <v>24005</v>
      </c>
      <c r="F298" s="51" t="s">
        <v>129</v>
      </c>
      <c r="G298" s="52">
        <v>43282</v>
      </c>
      <c r="H298" s="51" t="s">
        <v>27</v>
      </c>
      <c r="I298" s="47"/>
      <c r="J298" s="47">
        <v>20</v>
      </c>
      <c r="K298" s="47">
        <f>+Data[[#This Row],[BC Bed Change]]+Data[[#This Row],[NH Bed Change]]</f>
        <v>20</v>
      </c>
      <c r="L298" s="47">
        <f t="shared" si="16"/>
        <v>0</v>
      </c>
      <c r="M298" s="47">
        <f t="shared" si="17"/>
        <v>20</v>
      </c>
      <c r="N298" s="47">
        <f>+Data[[#This Row],[BC Active]]+Data[[#This Row],[NH Active]]</f>
        <v>20</v>
      </c>
      <c r="O298" s="47">
        <f t="shared" si="18"/>
        <v>0</v>
      </c>
      <c r="P298" s="47">
        <f t="shared" si="19"/>
        <v>0</v>
      </c>
      <c r="Q298" s="47">
        <f>+Data[[#This Row],[BC Layaway]]+Data[[#This Row],[NH Layaway]]</f>
        <v>0</v>
      </c>
      <c r="R298" s="47">
        <f>+Data[[#This Row],[BC Active]]+Data[[#This Row],[BC Layaway]]</f>
        <v>0</v>
      </c>
      <c r="S298" s="47">
        <f>+Data[[#This Row],[NH Active]]+Data[[#This Row],[NH Layaway]]</f>
        <v>20</v>
      </c>
      <c r="T298" s="47">
        <f>+Data[[#This Row],[BC Total]]+Data[[#This Row],[NH Total]]</f>
        <v>20</v>
      </c>
      <c r="Y298" s="53">
        <v>70002</v>
      </c>
      <c r="Z298" s="41" t="s">
        <v>319</v>
      </c>
    </row>
    <row r="299" spans="1:26" x14ac:dyDescent="0.25">
      <c r="A299" s="47" t="str">
        <f>Data[[#This Row],[Text IID]]&amp;Data[[#This Row],[transaction number]]</f>
        <v>240053</v>
      </c>
      <c r="B299" s="48">
        <v>3</v>
      </c>
      <c r="C299" s="49">
        <v>24005</v>
      </c>
      <c r="D299" s="50" t="str">
        <f>Data[[#This Row],[Text IID]]&amp;" - "&amp;Data[[#This Row],[Facility Name]]</f>
        <v>24005 - St Johns on Fountain Lake</v>
      </c>
      <c r="E299" s="46">
        <v>24005</v>
      </c>
      <c r="F299" s="51" t="s">
        <v>129</v>
      </c>
      <c r="G299" s="52">
        <v>43556</v>
      </c>
      <c r="H299" s="51" t="s">
        <v>27</v>
      </c>
      <c r="I299" s="47"/>
      <c r="J299" s="47">
        <v>41</v>
      </c>
      <c r="K299" s="47">
        <f>+Data[[#This Row],[BC Bed Change]]+Data[[#This Row],[NH Bed Change]]</f>
        <v>41</v>
      </c>
      <c r="L299" s="47">
        <f t="shared" si="16"/>
        <v>0</v>
      </c>
      <c r="M299" s="47">
        <f t="shared" si="17"/>
        <v>41</v>
      </c>
      <c r="N299" s="47">
        <f>+Data[[#This Row],[BC Active]]+Data[[#This Row],[NH Active]]</f>
        <v>41</v>
      </c>
      <c r="O299" s="47">
        <f t="shared" si="18"/>
        <v>0</v>
      </c>
      <c r="P299" s="47">
        <f t="shared" si="19"/>
        <v>0</v>
      </c>
      <c r="Q299" s="47">
        <f>+Data[[#This Row],[BC Layaway]]+Data[[#This Row],[NH Layaway]]</f>
        <v>0</v>
      </c>
      <c r="R299" s="47">
        <f>+Data[[#This Row],[BC Active]]+Data[[#This Row],[BC Layaway]]</f>
        <v>0</v>
      </c>
      <c r="S299" s="47">
        <f>+Data[[#This Row],[NH Active]]+Data[[#This Row],[NH Layaway]]</f>
        <v>41</v>
      </c>
      <c r="T299" s="47">
        <f>+Data[[#This Row],[BC Total]]+Data[[#This Row],[NH Total]]</f>
        <v>41</v>
      </c>
      <c r="Y299" s="53">
        <v>70003</v>
      </c>
      <c r="Z299" s="41" t="s">
        <v>320</v>
      </c>
    </row>
    <row r="300" spans="1:26" x14ac:dyDescent="0.25">
      <c r="A300" s="47" t="str">
        <f>Data[[#This Row],[Text IID]]&amp;Data[[#This Row],[transaction number]]</f>
        <v>250011</v>
      </c>
      <c r="B300" s="48">
        <v>1</v>
      </c>
      <c r="C300" s="49">
        <v>25001</v>
      </c>
      <c r="D300" s="50" t="str">
        <f>Data[[#This Row],[Text IID]]&amp;" - "&amp;Data[[#This Row],[Facility Name]]</f>
        <v>25001 - Bay View Nursing and Rehab Ctr</v>
      </c>
      <c r="E300" s="46">
        <v>25001</v>
      </c>
      <c r="F300" s="51" t="s">
        <v>130</v>
      </c>
      <c r="G300" s="52">
        <v>40451</v>
      </c>
      <c r="H300" s="51" t="s">
        <v>17</v>
      </c>
      <c r="I300" s="47">
        <v>0</v>
      </c>
      <c r="J300" s="47">
        <v>77</v>
      </c>
      <c r="K300" s="47">
        <f>+Data[[#This Row],[BC Bed Change]]+Data[[#This Row],[NH Bed Change]]</f>
        <v>77</v>
      </c>
      <c r="L300" s="47">
        <f t="shared" si="16"/>
        <v>0</v>
      </c>
      <c r="M300" s="47">
        <f t="shared" si="17"/>
        <v>77</v>
      </c>
      <c r="N300" s="47">
        <f>+Data[[#This Row],[BC Active]]+Data[[#This Row],[NH Active]]</f>
        <v>77</v>
      </c>
      <c r="O300" s="47">
        <f t="shared" si="18"/>
        <v>0</v>
      </c>
      <c r="P300" s="47">
        <f t="shared" si="19"/>
        <v>0</v>
      </c>
      <c r="Q300" s="47">
        <f>+Data[[#This Row],[BC Layaway]]+Data[[#This Row],[NH Layaway]]</f>
        <v>0</v>
      </c>
      <c r="R300" s="47">
        <f>+Data[[#This Row],[BC Active]]+Data[[#This Row],[BC Layaway]]</f>
        <v>0</v>
      </c>
      <c r="S300" s="47">
        <f>+Data[[#This Row],[NH Active]]+Data[[#This Row],[NH Layaway]]</f>
        <v>77</v>
      </c>
      <c r="T300" s="47">
        <f>+Data[[#This Row],[BC Total]]+Data[[#This Row],[NH Total]]</f>
        <v>77</v>
      </c>
      <c r="Y300" s="53">
        <v>70004</v>
      </c>
      <c r="Z300" s="41" t="s">
        <v>321</v>
      </c>
    </row>
    <row r="301" spans="1:26" x14ac:dyDescent="0.25">
      <c r="A301" s="47" t="str">
        <f>Data[[#This Row],[Text IID]]&amp;Data[[#This Row],[transaction number]]</f>
        <v>250012</v>
      </c>
      <c r="B301" s="48">
        <v>2</v>
      </c>
      <c r="C301" s="49">
        <v>25001</v>
      </c>
      <c r="D301" s="50" t="str">
        <f>Data[[#This Row],[Text IID]]&amp;" - "&amp;Data[[#This Row],[Facility Name]]</f>
        <v>25001 - Bay View Nursing and Rehab Ctr</v>
      </c>
      <c r="E301" s="46">
        <v>25001</v>
      </c>
      <c r="F301" s="51" t="s">
        <v>130</v>
      </c>
      <c r="G301" s="52">
        <v>43668</v>
      </c>
      <c r="H301" s="51" t="s">
        <v>20</v>
      </c>
      <c r="I301" s="47"/>
      <c r="J301" s="47">
        <v>7</v>
      </c>
      <c r="K301" s="47">
        <f>+Data[[#This Row],[BC Bed Change]]+Data[[#This Row],[NH Bed Change]]</f>
        <v>7</v>
      </c>
      <c r="L301" s="47">
        <f t="shared" si="16"/>
        <v>0</v>
      </c>
      <c r="M301" s="47">
        <f t="shared" si="17"/>
        <v>-7</v>
      </c>
      <c r="N301" s="47">
        <f>+Data[[#This Row],[BC Active]]+Data[[#This Row],[NH Active]]</f>
        <v>-7</v>
      </c>
      <c r="O301" s="47">
        <f t="shared" si="18"/>
        <v>0</v>
      </c>
      <c r="P301" s="47">
        <f t="shared" si="19"/>
        <v>7</v>
      </c>
      <c r="Q301" s="47">
        <f>+Data[[#This Row],[BC Layaway]]+Data[[#This Row],[NH Layaway]]</f>
        <v>7</v>
      </c>
      <c r="R301" s="47">
        <f>+Data[[#This Row],[BC Active]]+Data[[#This Row],[BC Layaway]]</f>
        <v>0</v>
      </c>
      <c r="S301" s="47">
        <f>+Data[[#This Row],[NH Active]]+Data[[#This Row],[NH Layaway]]</f>
        <v>0</v>
      </c>
      <c r="T301" s="47">
        <f>+Data[[#This Row],[BC Total]]+Data[[#This Row],[NH Total]]</f>
        <v>0</v>
      </c>
      <c r="Y301" s="53">
        <v>71001</v>
      </c>
      <c r="Z301" s="41" t="s">
        <v>322</v>
      </c>
    </row>
    <row r="302" spans="1:26" x14ac:dyDescent="0.25">
      <c r="A302" s="47" t="str">
        <f>Data[[#This Row],[Text IID]]&amp;Data[[#This Row],[transaction number]]</f>
        <v>250031</v>
      </c>
      <c r="B302" s="48">
        <v>1</v>
      </c>
      <c r="C302" s="49">
        <v>25003</v>
      </c>
      <c r="D302" s="50" t="str">
        <f>Data[[#This Row],[Text IID]]&amp;" - "&amp;Data[[#This Row],[Facility Name]]</f>
        <v>25003 - MAYO CLINIC HEALTH SYS LAKE CI</v>
      </c>
      <c r="E302" s="46">
        <v>25003</v>
      </c>
      <c r="F302" s="51" t="s">
        <v>392</v>
      </c>
      <c r="G302" s="52">
        <v>40451</v>
      </c>
      <c r="H302" s="51" t="s">
        <v>17</v>
      </c>
      <c r="I302" s="47">
        <v>0</v>
      </c>
      <c r="J302" s="47">
        <v>90</v>
      </c>
      <c r="K302" s="47">
        <f>+Data[[#This Row],[BC Bed Change]]+Data[[#This Row],[NH Bed Change]]</f>
        <v>90</v>
      </c>
      <c r="L302" s="47">
        <f t="shared" si="16"/>
        <v>0</v>
      </c>
      <c r="M302" s="47">
        <f t="shared" si="17"/>
        <v>90</v>
      </c>
      <c r="N302" s="47">
        <f>+Data[[#This Row],[BC Active]]+Data[[#This Row],[NH Active]]</f>
        <v>90</v>
      </c>
      <c r="O302" s="47">
        <f t="shared" si="18"/>
        <v>0</v>
      </c>
      <c r="P302" s="47">
        <f t="shared" si="19"/>
        <v>0</v>
      </c>
      <c r="Q302" s="47">
        <f>+Data[[#This Row],[BC Layaway]]+Data[[#This Row],[NH Layaway]]</f>
        <v>0</v>
      </c>
      <c r="R302" s="47">
        <f>+Data[[#This Row],[BC Active]]+Data[[#This Row],[BC Layaway]]</f>
        <v>0</v>
      </c>
      <c r="S302" s="47">
        <f>+Data[[#This Row],[NH Active]]+Data[[#This Row],[NH Layaway]]</f>
        <v>90</v>
      </c>
      <c r="T302" s="47">
        <f>+Data[[#This Row],[BC Total]]+Data[[#This Row],[NH Total]]</f>
        <v>90</v>
      </c>
      <c r="Y302" s="53">
        <v>71002</v>
      </c>
      <c r="Z302" s="41" t="s">
        <v>323</v>
      </c>
    </row>
    <row r="303" spans="1:26" x14ac:dyDescent="0.25">
      <c r="A303" s="47" t="str">
        <f>Data[[#This Row],[Text IID]]&amp;Data[[#This Row],[transaction number]]</f>
        <v>250041</v>
      </c>
      <c r="B303" s="48">
        <v>1</v>
      </c>
      <c r="C303" s="49">
        <v>25004</v>
      </c>
      <c r="D303" s="50" t="str">
        <f>Data[[#This Row],[Text IID]]&amp;" - "&amp;Data[[#This Row],[Facility Name]]</f>
        <v>25004 - BAY VIEW NURSING and REHAB CTR</v>
      </c>
      <c r="E303" s="46">
        <v>25004</v>
      </c>
      <c r="F303" s="51" t="s">
        <v>131</v>
      </c>
      <c r="G303" s="52">
        <v>40451</v>
      </c>
      <c r="H303" s="51" t="s">
        <v>17</v>
      </c>
      <c r="I303" s="47">
        <v>0</v>
      </c>
      <c r="J303" s="47">
        <v>68</v>
      </c>
      <c r="K303" s="47">
        <f>+Data[[#This Row],[BC Bed Change]]+Data[[#This Row],[NH Bed Change]]</f>
        <v>68</v>
      </c>
      <c r="L303" s="47">
        <f t="shared" si="16"/>
        <v>0</v>
      </c>
      <c r="M303" s="47">
        <f t="shared" si="17"/>
        <v>68</v>
      </c>
      <c r="N303" s="47">
        <f>+Data[[#This Row],[BC Active]]+Data[[#This Row],[NH Active]]</f>
        <v>68</v>
      </c>
      <c r="O303" s="47">
        <f t="shared" si="18"/>
        <v>0</v>
      </c>
      <c r="P303" s="47">
        <f t="shared" si="19"/>
        <v>0</v>
      </c>
      <c r="Q303" s="47">
        <f>+Data[[#This Row],[BC Layaway]]+Data[[#This Row],[NH Layaway]]</f>
        <v>0</v>
      </c>
      <c r="R303" s="47">
        <f>+Data[[#This Row],[BC Active]]+Data[[#This Row],[BC Layaway]]</f>
        <v>0</v>
      </c>
      <c r="S303" s="47">
        <f>+Data[[#This Row],[NH Active]]+Data[[#This Row],[NH Layaway]]</f>
        <v>68</v>
      </c>
      <c r="T303" s="47">
        <f>+Data[[#This Row],[BC Total]]+Data[[#This Row],[NH Total]]</f>
        <v>68</v>
      </c>
      <c r="Y303" s="53">
        <v>71004</v>
      </c>
      <c r="Z303" s="41" t="s">
        <v>324</v>
      </c>
    </row>
    <row r="304" spans="1:26" x14ac:dyDescent="0.25">
      <c r="A304" s="47" t="str">
        <f>Data[[#This Row],[Text IID]]&amp;Data[[#This Row],[transaction number]]</f>
        <v>250042</v>
      </c>
      <c r="B304" s="48">
        <v>2</v>
      </c>
      <c r="C304" s="49">
        <v>25004</v>
      </c>
      <c r="D304" s="50" t="str">
        <f>Data[[#This Row],[Text IID]]&amp;" - "&amp;Data[[#This Row],[Facility Name]]</f>
        <v>25004 - BAY VIEW NURSING and REHAB CTR</v>
      </c>
      <c r="E304" s="46">
        <v>25004</v>
      </c>
      <c r="F304" s="51" t="s">
        <v>131</v>
      </c>
      <c r="G304" s="52">
        <v>42826</v>
      </c>
      <c r="H304" s="51" t="s">
        <v>20</v>
      </c>
      <c r="I304" s="47"/>
      <c r="J304" s="47">
        <v>15</v>
      </c>
      <c r="K304" s="47">
        <f>+Data[[#This Row],[BC Bed Change]]+Data[[#This Row],[NH Bed Change]]</f>
        <v>15</v>
      </c>
      <c r="L304" s="47">
        <f t="shared" si="16"/>
        <v>0</v>
      </c>
      <c r="M304" s="47">
        <f t="shared" si="17"/>
        <v>-15</v>
      </c>
      <c r="N304" s="47">
        <f>+Data[[#This Row],[BC Active]]+Data[[#This Row],[NH Active]]</f>
        <v>-15</v>
      </c>
      <c r="O304" s="47">
        <f t="shared" si="18"/>
        <v>0</v>
      </c>
      <c r="P304" s="47">
        <f t="shared" si="19"/>
        <v>15</v>
      </c>
      <c r="Q304" s="47">
        <f>+Data[[#This Row],[BC Layaway]]+Data[[#This Row],[NH Layaway]]</f>
        <v>15</v>
      </c>
      <c r="R304" s="47">
        <f>+Data[[#This Row],[BC Active]]+Data[[#This Row],[BC Layaway]]</f>
        <v>0</v>
      </c>
      <c r="S304" s="47">
        <f>+Data[[#This Row],[NH Active]]+Data[[#This Row],[NH Layaway]]</f>
        <v>0</v>
      </c>
      <c r="T304" s="47">
        <f>+Data[[#This Row],[BC Total]]+Data[[#This Row],[NH Total]]</f>
        <v>0</v>
      </c>
      <c r="Y304" s="53">
        <v>72001</v>
      </c>
      <c r="Z304" s="41" t="s">
        <v>325</v>
      </c>
    </row>
    <row r="305" spans="1:26" x14ac:dyDescent="0.25">
      <c r="A305" s="47" t="str">
        <f>Data[[#This Row],[Text IID]]&amp;Data[[#This Row],[transaction number]]</f>
        <v>250043</v>
      </c>
      <c r="B305" s="48">
        <v>3</v>
      </c>
      <c r="C305" s="49">
        <v>25004</v>
      </c>
      <c r="D305" s="50" t="str">
        <f>Data[[#This Row],[Text IID]]&amp;" - "&amp;Data[[#This Row],[Facility Name]]</f>
        <v>25004 - BAY VIEW NURSING and REHAB CTR</v>
      </c>
      <c r="E305" s="46">
        <v>25004</v>
      </c>
      <c r="F305" s="51" t="s">
        <v>131</v>
      </c>
      <c r="G305" s="52">
        <v>43668</v>
      </c>
      <c r="H305" s="51" t="s">
        <v>20</v>
      </c>
      <c r="I305" s="47"/>
      <c r="J305" s="47">
        <v>13</v>
      </c>
      <c r="K305" s="47">
        <f>+Data[[#This Row],[BC Bed Change]]+Data[[#This Row],[NH Bed Change]]</f>
        <v>13</v>
      </c>
      <c r="L305" s="47">
        <f t="shared" si="16"/>
        <v>0</v>
      </c>
      <c r="M305" s="47">
        <f t="shared" si="17"/>
        <v>-13</v>
      </c>
      <c r="N305" s="47">
        <f>+Data[[#This Row],[BC Active]]+Data[[#This Row],[NH Active]]</f>
        <v>-13</v>
      </c>
      <c r="O305" s="47">
        <f t="shared" si="18"/>
        <v>0</v>
      </c>
      <c r="P305" s="47">
        <f t="shared" si="19"/>
        <v>13</v>
      </c>
      <c r="Q305" s="47">
        <f>+Data[[#This Row],[BC Layaway]]+Data[[#This Row],[NH Layaway]]</f>
        <v>13</v>
      </c>
      <c r="R305" s="47">
        <f>+Data[[#This Row],[BC Active]]+Data[[#This Row],[BC Layaway]]</f>
        <v>0</v>
      </c>
      <c r="S305" s="47">
        <f>+Data[[#This Row],[NH Active]]+Data[[#This Row],[NH Layaway]]</f>
        <v>0</v>
      </c>
      <c r="T305" s="47">
        <f>+Data[[#This Row],[BC Total]]+Data[[#This Row],[NH Total]]</f>
        <v>0</v>
      </c>
      <c r="Y305" s="53">
        <v>72002</v>
      </c>
      <c r="Z305" s="41" t="s">
        <v>326</v>
      </c>
    </row>
    <row r="306" spans="1:26" x14ac:dyDescent="0.25">
      <c r="A306" s="47" t="str">
        <f>Data[[#This Row],[Text IID]]&amp;Data[[#This Row],[transaction number]]</f>
        <v>250051</v>
      </c>
      <c r="B306" s="48">
        <v>1</v>
      </c>
      <c r="C306" s="49">
        <v>25005</v>
      </c>
      <c r="D306" s="50" t="str">
        <f>Data[[#This Row],[Text IID]]&amp;" - "&amp;Data[[#This Row],[Facility Name]]</f>
        <v>25005 - Zumbrota Care Center</v>
      </c>
      <c r="E306" s="46">
        <v>25005</v>
      </c>
      <c r="F306" s="51" t="s">
        <v>132</v>
      </c>
      <c r="G306" s="52">
        <v>40451</v>
      </c>
      <c r="H306" s="51" t="s">
        <v>17</v>
      </c>
      <c r="I306" s="47">
        <v>0</v>
      </c>
      <c r="J306" s="47">
        <v>52</v>
      </c>
      <c r="K306" s="47">
        <f>+Data[[#This Row],[BC Bed Change]]+Data[[#This Row],[NH Bed Change]]</f>
        <v>52</v>
      </c>
      <c r="L306" s="47">
        <f t="shared" si="16"/>
        <v>0</v>
      </c>
      <c r="M306" s="47">
        <f t="shared" si="17"/>
        <v>52</v>
      </c>
      <c r="N306" s="47">
        <f>+Data[[#This Row],[BC Active]]+Data[[#This Row],[NH Active]]</f>
        <v>52</v>
      </c>
      <c r="O306" s="47">
        <f t="shared" si="18"/>
        <v>0</v>
      </c>
      <c r="P306" s="47">
        <f t="shared" si="19"/>
        <v>0</v>
      </c>
      <c r="Q306" s="47">
        <f>+Data[[#This Row],[BC Layaway]]+Data[[#This Row],[NH Layaway]]</f>
        <v>0</v>
      </c>
      <c r="R306" s="47">
        <f>+Data[[#This Row],[BC Active]]+Data[[#This Row],[BC Layaway]]</f>
        <v>0</v>
      </c>
      <c r="S306" s="47">
        <f>+Data[[#This Row],[NH Active]]+Data[[#This Row],[NH Layaway]]</f>
        <v>52</v>
      </c>
      <c r="T306" s="47">
        <f>+Data[[#This Row],[BC Total]]+Data[[#This Row],[NH Total]]</f>
        <v>52</v>
      </c>
      <c r="Y306" s="53">
        <v>72003</v>
      </c>
      <c r="Z306" s="41" t="s">
        <v>327</v>
      </c>
    </row>
    <row r="307" spans="1:26" x14ac:dyDescent="0.25">
      <c r="A307" s="47" t="str">
        <f>Data[[#This Row],[Text IID]]&amp;Data[[#This Row],[transaction number]]</f>
        <v>250052</v>
      </c>
      <c r="B307" s="48">
        <v>2</v>
      </c>
      <c r="C307" s="49">
        <v>25005</v>
      </c>
      <c r="D307" s="50" t="str">
        <f>Data[[#This Row],[Text IID]]&amp;" - "&amp;Data[[#This Row],[Facility Name]]</f>
        <v>25005 - Zumbrota Care Center</v>
      </c>
      <c r="E307" s="46">
        <v>25005</v>
      </c>
      <c r="F307" s="51" t="s">
        <v>132</v>
      </c>
      <c r="G307" s="52">
        <v>40451</v>
      </c>
      <c r="H307" s="51" t="s">
        <v>19</v>
      </c>
      <c r="I307" s="47">
        <v>0</v>
      </c>
      <c r="J307" s="47">
        <v>5</v>
      </c>
      <c r="K307" s="47">
        <f>+Data[[#This Row],[BC Bed Change]]+Data[[#This Row],[NH Bed Change]]</f>
        <v>5</v>
      </c>
      <c r="L307" s="47">
        <f t="shared" si="16"/>
        <v>0</v>
      </c>
      <c r="M307" s="47">
        <f t="shared" si="17"/>
        <v>0</v>
      </c>
      <c r="N307" s="47">
        <f>+Data[[#This Row],[BC Active]]+Data[[#This Row],[NH Active]]</f>
        <v>0</v>
      </c>
      <c r="O307" s="47">
        <f t="shared" si="18"/>
        <v>0</v>
      </c>
      <c r="P307" s="47">
        <f t="shared" si="19"/>
        <v>5</v>
      </c>
      <c r="Q307" s="47">
        <f>+Data[[#This Row],[BC Layaway]]+Data[[#This Row],[NH Layaway]]</f>
        <v>5</v>
      </c>
      <c r="R307" s="47">
        <f>+Data[[#This Row],[BC Active]]+Data[[#This Row],[BC Layaway]]</f>
        <v>0</v>
      </c>
      <c r="S307" s="47">
        <f>+Data[[#This Row],[NH Active]]+Data[[#This Row],[NH Layaway]]</f>
        <v>5</v>
      </c>
      <c r="T307" s="47">
        <f>+Data[[#This Row],[BC Total]]+Data[[#This Row],[NH Total]]</f>
        <v>5</v>
      </c>
      <c r="Y307" s="53">
        <v>73001</v>
      </c>
      <c r="Z307" s="41" t="s">
        <v>328</v>
      </c>
    </row>
    <row r="308" spans="1:26" x14ac:dyDescent="0.25">
      <c r="A308" s="47" t="str">
        <f>Data[[#This Row],[Text IID]]&amp;Data[[#This Row],[transaction number]]</f>
        <v>250053</v>
      </c>
      <c r="B308" s="48">
        <v>3</v>
      </c>
      <c r="C308" s="49">
        <v>25005</v>
      </c>
      <c r="D308" s="50" t="str">
        <f>Data[[#This Row],[Text IID]]&amp;" - "&amp;Data[[#This Row],[Facility Name]]</f>
        <v>25005 - Zumbrota Care Center</v>
      </c>
      <c r="E308" s="46">
        <v>25005</v>
      </c>
      <c r="F308" s="51" t="s">
        <v>132</v>
      </c>
      <c r="G308" s="52">
        <v>41275</v>
      </c>
      <c r="H308" s="51" t="s">
        <v>20</v>
      </c>
      <c r="I308" s="47">
        <v>0</v>
      </c>
      <c r="J308" s="47">
        <v>5</v>
      </c>
      <c r="K308" s="47">
        <f>+Data[[#This Row],[BC Bed Change]]+Data[[#This Row],[NH Bed Change]]</f>
        <v>5</v>
      </c>
      <c r="L308" s="47">
        <f t="shared" si="16"/>
        <v>0</v>
      </c>
      <c r="M308" s="47">
        <f t="shared" si="17"/>
        <v>-5</v>
      </c>
      <c r="N308" s="47">
        <f>+Data[[#This Row],[BC Active]]+Data[[#This Row],[NH Active]]</f>
        <v>-5</v>
      </c>
      <c r="O308" s="47">
        <f t="shared" si="18"/>
        <v>0</v>
      </c>
      <c r="P308" s="47">
        <f t="shared" si="19"/>
        <v>5</v>
      </c>
      <c r="Q308" s="47">
        <f>+Data[[#This Row],[BC Layaway]]+Data[[#This Row],[NH Layaway]]</f>
        <v>5</v>
      </c>
      <c r="R308" s="47">
        <f>+Data[[#This Row],[BC Active]]+Data[[#This Row],[BC Layaway]]</f>
        <v>0</v>
      </c>
      <c r="S308" s="47">
        <f>+Data[[#This Row],[NH Active]]+Data[[#This Row],[NH Layaway]]</f>
        <v>0</v>
      </c>
      <c r="T308" s="47">
        <f>+Data[[#This Row],[BC Total]]+Data[[#This Row],[NH Total]]</f>
        <v>0</v>
      </c>
      <c r="Y308" s="53">
        <v>73002</v>
      </c>
      <c r="Z308" s="41" t="s">
        <v>329</v>
      </c>
    </row>
    <row r="309" spans="1:26" x14ac:dyDescent="0.25">
      <c r="A309" s="47" t="str">
        <f>Data[[#This Row],[Text IID]]&amp;Data[[#This Row],[transaction number]]</f>
        <v>250054</v>
      </c>
      <c r="B309" s="48">
        <v>4</v>
      </c>
      <c r="C309" s="49">
        <v>25005</v>
      </c>
      <c r="D309" s="50" t="str">
        <f>Data[[#This Row],[Text IID]]&amp;" - "&amp;Data[[#This Row],[Facility Name]]</f>
        <v>25005 - Zumbrota Care Center</v>
      </c>
      <c r="E309" s="46">
        <v>25005</v>
      </c>
      <c r="F309" s="51" t="s">
        <v>132</v>
      </c>
      <c r="G309" s="52">
        <v>41365</v>
      </c>
      <c r="H309" s="51" t="s">
        <v>20</v>
      </c>
      <c r="I309" s="47">
        <v>0</v>
      </c>
      <c r="J309" s="47">
        <v>5</v>
      </c>
      <c r="K309" s="47">
        <f>+Data[[#This Row],[BC Bed Change]]+Data[[#This Row],[NH Bed Change]]</f>
        <v>5</v>
      </c>
      <c r="L309" s="47">
        <f t="shared" si="16"/>
        <v>0</v>
      </c>
      <c r="M309" s="47">
        <f t="shared" si="17"/>
        <v>-5</v>
      </c>
      <c r="N309" s="47">
        <f>+Data[[#This Row],[BC Active]]+Data[[#This Row],[NH Active]]</f>
        <v>-5</v>
      </c>
      <c r="O309" s="47">
        <f t="shared" si="18"/>
        <v>0</v>
      </c>
      <c r="P309" s="47">
        <f t="shared" si="19"/>
        <v>5</v>
      </c>
      <c r="Q309" s="47">
        <f>+Data[[#This Row],[BC Layaway]]+Data[[#This Row],[NH Layaway]]</f>
        <v>5</v>
      </c>
      <c r="R309" s="47">
        <f>+Data[[#This Row],[BC Active]]+Data[[#This Row],[BC Layaway]]</f>
        <v>0</v>
      </c>
      <c r="S309" s="47">
        <f>+Data[[#This Row],[NH Active]]+Data[[#This Row],[NH Layaway]]</f>
        <v>0</v>
      </c>
      <c r="T309" s="47">
        <f>+Data[[#This Row],[BC Total]]+Data[[#This Row],[NH Total]]</f>
        <v>0</v>
      </c>
      <c r="Y309" s="53">
        <v>73003</v>
      </c>
      <c r="Z309" s="41" t="s">
        <v>330</v>
      </c>
    </row>
    <row r="310" spans="1:26" x14ac:dyDescent="0.25">
      <c r="A310" s="47" t="str">
        <f>Data[[#This Row],[Text IID]]&amp;Data[[#This Row],[transaction number]]</f>
        <v>250055</v>
      </c>
      <c r="B310" s="48">
        <v>5</v>
      </c>
      <c r="C310" s="49">
        <v>25005</v>
      </c>
      <c r="D310" s="50" t="str">
        <f>Data[[#This Row],[Text IID]]&amp;" - "&amp;Data[[#This Row],[Facility Name]]</f>
        <v>25005 - Zumbrota Care Center</v>
      </c>
      <c r="E310" s="46">
        <v>25005</v>
      </c>
      <c r="F310" s="51" t="s">
        <v>132</v>
      </c>
      <c r="G310" s="52">
        <v>41956</v>
      </c>
      <c r="H310" s="51" t="s">
        <v>22</v>
      </c>
      <c r="I310" s="47">
        <v>0</v>
      </c>
      <c r="J310" s="47">
        <v>15</v>
      </c>
      <c r="K310" s="47">
        <f>+Data[[#This Row],[BC Bed Change]]+Data[[#This Row],[NH Bed Change]]</f>
        <v>15</v>
      </c>
      <c r="L310" s="47">
        <f t="shared" si="16"/>
        <v>0</v>
      </c>
      <c r="M310" s="47">
        <f t="shared" si="17"/>
        <v>15</v>
      </c>
      <c r="N310" s="47">
        <f>+Data[[#This Row],[BC Active]]+Data[[#This Row],[NH Active]]</f>
        <v>15</v>
      </c>
      <c r="O310" s="47">
        <f t="shared" si="18"/>
        <v>0</v>
      </c>
      <c r="P310" s="47">
        <f t="shared" si="19"/>
        <v>-15</v>
      </c>
      <c r="Q310" s="47">
        <f>+Data[[#This Row],[BC Layaway]]+Data[[#This Row],[NH Layaway]]</f>
        <v>-15</v>
      </c>
      <c r="R310" s="47">
        <f>+Data[[#This Row],[BC Active]]+Data[[#This Row],[BC Layaway]]</f>
        <v>0</v>
      </c>
      <c r="S310" s="47">
        <f>+Data[[#This Row],[NH Active]]+Data[[#This Row],[NH Layaway]]</f>
        <v>0</v>
      </c>
      <c r="T310" s="47">
        <f>+Data[[#This Row],[BC Total]]+Data[[#This Row],[NH Total]]</f>
        <v>0</v>
      </c>
      <c r="Y310" s="53">
        <v>73004</v>
      </c>
      <c r="Z310" s="41" t="s">
        <v>331</v>
      </c>
    </row>
    <row r="311" spans="1:26" x14ac:dyDescent="0.25">
      <c r="A311" s="47" t="str">
        <f>Data[[#This Row],[Text IID]]&amp;Data[[#This Row],[transaction number]]</f>
        <v>250056</v>
      </c>
      <c r="B311" s="48">
        <v>6</v>
      </c>
      <c r="C311" s="49">
        <v>25005</v>
      </c>
      <c r="D311" s="50" t="str">
        <f>Data[[#This Row],[Text IID]]&amp;" - "&amp;Data[[#This Row],[Facility Name]]</f>
        <v>25005 - Zumbrota Care Center</v>
      </c>
      <c r="E311" s="46">
        <v>25005</v>
      </c>
      <c r="F311" s="51" t="s">
        <v>132</v>
      </c>
      <c r="G311" s="52">
        <v>41956</v>
      </c>
      <c r="H311" s="51" t="s">
        <v>23</v>
      </c>
      <c r="I311" s="47">
        <v>0</v>
      </c>
      <c r="J311" s="47">
        <v>7</v>
      </c>
      <c r="K311" s="47">
        <f>+Data[[#This Row],[BC Bed Change]]+Data[[#This Row],[NH Bed Change]]</f>
        <v>7</v>
      </c>
      <c r="L311" s="47">
        <f t="shared" si="16"/>
        <v>0</v>
      </c>
      <c r="M311" s="47">
        <f t="shared" si="17"/>
        <v>-7</v>
      </c>
      <c r="N311" s="47">
        <f>+Data[[#This Row],[BC Active]]+Data[[#This Row],[NH Active]]</f>
        <v>-7</v>
      </c>
      <c r="O311" s="47">
        <f t="shared" si="18"/>
        <v>0</v>
      </c>
      <c r="P311" s="47">
        <f t="shared" si="19"/>
        <v>0</v>
      </c>
      <c r="Q311" s="47">
        <f>+Data[[#This Row],[BC Layaway]]+Data[[#This Row],[NH Layaway]]</f>
        <v>0</v>
      </c>
      <c r="R311" s="47">
        <f>+Data[[#This Row],[BC Active]]+Data[[#This Row],[BC Layaway]]</f>
        <v>0</v>
      </c>
      <c r="S311" s="47">
        <f>+Data[[#This Row],[NH Active]]+Data[[#This Row],[NH Layaway]]</f>
        <v>-7</v>
      </c>
      <c r="T311" s="47">
        <f>+Data[[#This Row],[BC Total]]+Data[[#This Row],[NH Total]]</f>
        <v>-7</v>
      </c>
      <c r="Y311" s="53">
        <v>73005</v>
      </c>
      <c r="Z311" s="41" t="s">
        <v>332</v>
      </c>
    </row>
    <row r="312" spans="1:26" x14ac:dyDescent="0.25">
      <c r="A312" s="47" t="str">
        <f>Data[[#This Row],[Text IID]]&amp;Data[[#This Row],[transaction number]]</f>
        <v>250057</v>
      </c>
      <c r="B312" s="48">
        <v>7</v>
      </c>
      <c r="C312" s="49">
        <v>25005</v>
      </c>
      <c r="D312" s="50" t="str">
        <f>Data[[#This Row],[Text IID]]&amp;" - "&amp;Data[[#This Row],[Facility Name]]</f>
        <v>25005 - Zumbrota Care Center</v>
      </c>
      <c r="E312" s="46">
        <v>25005</v>
      </c>
      <c r="F312" s="51" t="s">
        <v>132</v>
      </c>
      <c r="G312" s="52">
        <v>44197</v>
      </c>
      <c r="H312" s="51" t="s">
        <v>133</v>
      </c>
      <c r="I312" s="47"/>
      <c r="J312" s="47">
        <v>10</v>
      </c>
      <c r="K312" s="47">
        <f>+Data[[#This Row],[BC Bed Change]]+Data[[#This Row],[NH Bed Change]]</f>
        <v>10</v>
      </c>
      <c r="L312" s="47">
        <f t="shared" si="16"/>
        <v>0</v>
      </c>
      <c r="M312" s="47">
        <f t="shared" si="17"/>
        <v>-10</v>
      </c>
      <c r="N312" s="47">
        <f>+Data[[#This Row],[BC Active]]+Data[[#This Row],[NH Active]]</f>
        <v>-10</v>
      </c>
      <c r="O312" s="47">
        <f t="shared" si="18"/>
        <v>0</v>
      </c>
      <c r="P312" s="47">
        <f t="shared" si="19"/>
        <v>10</v>
      </c>
      <c r="Q312" s="47">
        <f>+Data[[#This Row],[BC Layaway]]+Data[[#This Row],[NH Layaway]]</f>
        <v>10</v>
      </c>
      <c r="R312" s="47">
        <f>+Data[[#This Row],[BC Active]]+Data[[#This Row],[BC Layaway]]</f>
        <v>0</v>
      </c>
      <c r="S312" s="47">
        <f>+Data[[#This Row],[NH Active]]+Data[[#This Row],[NH Layaway]]</f>
        <v>0</v>
      </c>
      <c r="T312" s="47">
        <f>+Data[[#This Row],[BC Total]]+Data[[#This Row],[NH Total]]</f>
        <v>0</v>
      </c>
      <c r="Y312" s="53">
        <v>73006</v>
      </c>
      <c r="Z312" s="41" t="s">
        <v>333</v>
      </c>
    </row>
    <row r="313" spans="1:26" x14ac:dyDescent="0.25">
      <c r="A313" s="47" t="str">
        <f>Data[[#This Row],[Text IID]]&amp;Data[[#This Row],[transaction number]]</f>
        <v>250061</v>
      </c>
      <c r="B313" s="48">
        <v>1</v>
      </c>
      <c r="C313" s="49">
        <v>25006</v>
      </c>
      <c r="D313" s="50" t="str">
        <f>Data[[#This Row],[Text IID]]&amp;" - "&amp;Data[[#This Row],[Facility Name]]</f>
        <v>25006 - Terrace at Cannon Falls</v>
      </c>
      <c r="E313" s="46">
        <v>25006</v>
      </c>
      <c r="F313" s="51" t="s">
        <v>393</v>
      </c>
      <c r="G313" s="52">
        <v>40451</v>
      </c>
      <c r="H313" s="51" t="s">
        <v>17</v>
      </c>
      <c r="I313" s="47">
        <v>0</v>
      </c>
      <c r="J313" s="47">
        <v>89</v>
      </c>
      <c r="K313" s="47">
        <f>+Data[[#This Row],[BC Bed Change]]+Data[[#This Row],[NH Bed Change]]</f>
        <v>89</v>
      </c>
      <c r="L313" s="47">
        <f t="shared" si="16"/>
        <v>0</v>
      </c>
      <c r="M313" s="47">
        <f t="shared" si="17"/>
        <v>89</v>
      </c>
      <c r="N313" s="47">
        <f>+Data[[#This Row],[BC Active]]+Data[[#This Row],[NH Active]]</f>
        <v>89</v>
      </c>
      <c r="O313" s="47">
        <f t="shared" si="18"/>
        <v>0</v>
      </c>
      <c r="P313" s="47">
        <f t="shared" si="19"/>
        <v>0</v>
      </c>
      <c r="Q313" s="47">
        <f>+Data[[#This Row],[BC Layaway]]+Data[[#This Row],[NH Layaway]]</f>
        <v>0</v>
      </c>
      <c r="R313" s="47">
        <f>+Data[[#This Row],[BC Active]]+Data[[#This Row],[BC Layaway]]</f>
        <v>0</v>
      </c>
      <c r="S313" s="47">
        <f>+Data[[#This Row],[NH Active]]+Data[[#This Row],[NH Layaway]]</f>
        <v>89</v>
      </c>
      <c r="T313" s="47">
        <f>+Data[[#This Row],[BC Total]]+Data[[#This Row],[NH Total]]</f>
        <v>89</v>
      </c>
      <c r="Y313" s="53">
        <v>73007</v>
      </c>
      <c r="Z313" s="41" t="s">
        <v>334</v>
      </c>
    </row>
    <row r="314" spans="1:26" x14ac:dyDescent="0.25">
      <c r="A314" s="47" t="str">
        <f>Data[[#This Row],[Text IID]]&amp;Data[[#This Row],[transaction number]]</f>
        <v>250062</v>
      </c>
      <c r="B314" s="48">
        <v>2</v>
      </c>
      <c r="C314" s="49">
        <v>25006</v>
      </c>
      <c r="D314" s="50" t="str">
        <f>Data[[#This Row],[Text IID]]&amp;" - "&amp;Data[[#This Row],[Facility Name]]</f>
        <v>25006 - Terrace at Cannon Falls</v>
      </c>
      <c r="E314" s="46">
        <v>25006</v>
      </c>
      <c r="F314" s="51" t="s">
        <v>393</v>
      </c>
      <c r="G314" s="52">
        <v>41840</v>
      </c>
      <c r="H314" s="51" t="s">
        <v>20</v>
      </c>
      <c r="I314" s="47">
        <v>0</v>
      </c>
      <c r="J314" s="47">
        <v>15</v>
      </c>
      <c r="K314" s="47">
        <f>+Data[[#This Row],[BC Bed Change]]+Data[[#This Row],[NH Bed Change]]</f>
        <v>15</v>
      </c>
      <c r="L314" s="47">
        <f t="shared" si="16"/>
        <v>0</v>
      </c>
      <c r="M314" s="47">
        <f t="shared" si="17"/>
        <v>-15</v>
      </c>
      <c r="N314" s="47">
        <f>+Data[[#This Row],[BC Active]]+Data[[#This Row],[NH Active]]</f>
        <v>-15</v>
      </c>
      <c r="O314" s="47">
        <f t="shared" si="18"/>
        <v>0</v>
      </c>
      <c r="P314" s="47">
        <f t="shared" si="19"/>
        <v>15</v>
      </c>
      <c r="Q314" s="47">
        <f>+Data[[#This Row],[BC Layaway]]+Data[[#This Row],[NH Layaway]]</f>
        <v>15</v>
      </c>
      <c r="R314" s="47">
        <f>+Data[[#This Row],[BC Active]]+Data[[#This Row],[BC Layaway]]</f>
        <v>0</v>
      </c>
      <c r="S314" s="47">
        <f>+Data[[#This Row],[NH Active]]+Data[[#This Row],[NH Layaway]]</f>
        <v>0</v>
      </c>
      <c r="T314" s="47">
        <f>+Data[[#This Row],[BC Total]]+Data[[#This Row],[NH Total]]</f>
        <v>0</v>
      </c>
      <c r="Y314" s="53">
        <v>73009</v>
      </c>
      <c r="Z314" s="41" t="s">
        <v>335</v>
      </c>
    </row>
    <row r="315" spans="1:26" x14ac:dyDescent="0.25">
      <c r="A315" s="47" t="str">
        <f>Data[[#This Row],[Text IID]]&amp;Data[[#This Row],[transaction number]]</f>
        <v>250063</v>
      </c>
      <c r="B315" s="48">
        <v>3</v>
      </c>
      <c r="C315" s="49">
        <v>25006</v>
      </c>
      <c r="D315" s="50" t="str">
        <f>Data[[#This Row],[Text IID]]&amp;" - "&amp;Data[[#This Row],[Facility Name]]</f>
        <v>25006 - Terrace at Cannon Falls</v>
      </c>
      <c r="E315" s="46">
        <v>25006</v>
      </c>
      <c r="F315" s="51" t="s">
        <v>393</v>
      </c>
      <c r="G315" s="52">
        <v>43828</v>
      </c>
      <c r="H315" s="51" t="s">
        <v>22</v>
      </c>
      <c r="I315" s="47"/>
      <c r="J315" s="47">
        <v>15</v>
      </c>
      <c r="K315" s="47">
        <f>+Data[[#This Row],[BC Bed Change]]+Data[[#This Row],[NH Bed Change]]</f>
        <v>15</v>
      </c>
      <c r="L315" s="47">
        <f t="shared" si="16"/>
        <v>0</v>
      </c>
      <c r="M315" s="47">
        <f t="shared" si="17"/>
        <v>15</v>
      </c>
      <c r="N315" s="47">
        <f>+Data[[#This Row],[BC Active]]+Data[[#This Row],[NH Active]]</f>
        <v>15</v>
      </c>
      <c r="O315" s="47">
        <f t="shared" si="18"/>
        <v>0</v>
      </c>
      <c r="P315" s="47">
        <f t="shared" si="19"/>
        <v>-15</v>
      </c>
      <c r="Q315" s="47">
        <f>+Data[[#This Row],[BC Layaway]]+Data[[#This Row],[NH Layaway]]</f>
        <v>-15</v>
      </c>
      <c r="R315" s="47">
        <f>+Data[[#This Row],[BC Active]]+Data[[#This Row],[BC Layaway]]</f>
        <v>0</v>
      </c>
      <c r="S315" s="47">
        <f>+Data[[#This Row],[NH Active]]+Data[[#This Row],[NH Layaway]]</f>
        <v>0</v>
      </c>
      <c r="T315" s="47">
        <f>+Data[[#This Row],[BC Total]]+Data[[#This Row],[NH Total]]</f>
        <v>0</v>
      </c>
      <c r="Y315" s="53">
        <v>74001</v>
      </c>
      <c r="Z315" s="41" t="s">
        <v>336</v>
      </c>
    </row>
    <row r="316" spans="1:26" x14ac:dyDescent="0.25">
      <c r="A316" s="47" t="str">
        <f>Data[[#This Row],[Text IID]]&amp;Data[[#This Row],[transaction number]]</f>
        <v>250071</v>
      </c>
      <c r="B316" s="48">
        <v>1</v>
      </c>
      <c r="C316" s="49">
        <v>25007</v>
      </c>
      <c r="D316" s="50" t="str">
        <f>Data[[#This Row],[Text IID]]&amp;" - "&amp;Data[[#This Row],[Facility Name]]</f>
        <v>25007 - St. Crispin Living Community</v>
      </c>
      <c r="E316" s="46">
        <v>25007</v>
      </c>
      <c r="F316" s="51" t="s">
        <v>134</v>
      </c>
      <c r="G316" s="52">
        <v>40451</v>
      </c>
      <c r="H316" s="51" t="s">
        <v>17</v>
      </c>
      <c r="I316" s="47">
        <v>0</v>
      </c>
      <c r="J316" s="47">
        <v>84</v>
      </c>
      <c r="K316" s="47">
        <f>+Data[[#This Row],[BC Bed Change]]+Data[[#This Row],[NH Bed Change]]</f>
        <v>84</v>
      </c>
      <c r="L316" s="47">
        <f t="shared" si="16"/>
        <v>0</v>
      </c>
      <c r="M316" s="47">
        <f t="shared" si="17"/>
        <v>84</v>
      </c>
      <c r="N316" s="47">
        <f>+Data[[#This Row],[BC Active]]+Data[[#This Row],[NH Active]]</f>
        <v>84</v>
      </c>
      <c r="O316" s="47">
        <f t="shared" si="18"/>
        <v>0</v>
      </c>
      <c r="P316" s="47">
        <f t="shared" si="19"/>
        <v>0</v>
      </c>
      <c r="Q316" s="47">
        <f>+Data[[#This Row],[BC Layaway]]+Data[[#This Row],[NH Layaway]]</f>
        <v>0</v>
      </c>
      <c r="R316" s="47">
        <f>+Data[[#This Row],[BC Active]]+Data[[#This Row],[BC Layaway]]</f>
        <v>0</v>
      </c>
      <c r="S316" s="47">
        <f>+Data[[#This Row],[NH Active]]+Data[[#This Row],[NH Layaway]]</f>
        <v>84</v>
      </c>
      <c r="T316" s="47">
        <f>+Data[[#This Row],[BC Total]]+Data[[#This Row],[NH Total]]</f>
        <v>84</v>
      </c>
      <c r="Y316" s="53">
        <v>74003</v>
      </c>
      <c r="Z316" s="41" t="s">
        <v>337</v>
      </c>
    </row>
    <row r="317" spans="1:26" x14ac:dyDescent="0.25">
      <c r="A317" s="47" t="str">
        <f>Data[[#This Row],[Text IID]]&amp;Data[[#This Row],[transaction number]]</f>
        <v>250072</v>
      </c>
      <c r="B317" s="48">
        <v>2</v>
      </c>
      <c r="C317" s="49">
        <v>25007</v>
      </c>
      <c r="D317" s="50" t="str">
        <f>Data[[#This Row],[Text IID]]&amp;" - "&amp;Data[[#This Row],[Facility Name]]</f>
        <v>25007 - St. Crispin Living Community</v>
      </c>
      <c r="E317" s="46">
        <v>25007</v>
      </c>
      <c r="F317" s="51" t="s">
        <v>134</v>
      </c>
      <c r="G317" s="52">
        <v>40451</v>
      </c>
      <c r="H317" s="51" t="s">
        <v>19</v>
      </c>
      <c r="I317" s="47">
        <v>0</v>
      </c>
      <c r="J317" s="47">
        <v>1</v>
      </c>
      <c r="K317" s="47">
        <f>+Data[[#This Row],[BC Bed Change]]+Data[[#This Row],[NH Bed Change]]</f>
        <v>1</v>
      </c>
      <c r="L317" s="47">
        <f t="shared" si="16"/>
        <v>0</v>
      </c>
      <c r="M317" s="47">
        <f t="shared" si="17"/>
        <v>0</v>
      </c>
      <c r="N317" s="47">
        <f>+Data[[#This Row],[BC Active]]+Data[[#This Row],[NH Active]]</f>
        <v>0</v>
      </c>
      <c r="O317" s="47">
        <f t="shared" si="18"/>
        <v>0</v>
      </c>
      <c r="P317" s="47">
        <f t="shared" si="19"/>
        <v>1</v>
      </c>
      <c r="Q317" s="47">
        <f>+Data[[#This Row],[BC Layaway]]+Data[[#This Row],[NH Layaway]]</f>
        <v>1</v>
      </c>
      <c r="R317" s="47">
        <f>+Data[[#This Row],[BC Active]]+Data[[#This Row],[BC Layaway]]</f>
        <v>0</v>
      </c>
      <c r="S317" s="47">
        <f>+Data[[#This Row],[NH Active]]+Data[[#This Row],[NH Layaway]]</f>
        <v>1</v>
      </c>
      <c r="T317" s="47">
        <f>+Data[[#This Row],[BC Total]]+Data[[#This Row],[NH Total]]</f>
        <v>1</v>
      </c>
      <c r="Y317" s="53">
        <v>75001</v>
      </c>
      <c r="Z317" s="41" t="s">
        <v>338</v>
      </c>
    </row>
    <row r="318" spans="1:26" x14ac:dyDescent="0.25">
      <c r="A318" s="47" t="str">
        <f>Data[[#This Row],[Text IID]]&amp;Data[[#This Row],[transaction number]]</f>
        <v>250073</v>
      </c>
      <c r="B318" s="48">
        <v>3</v>
      </c>
      <c r="C318" s="49">
        <v>25007</v>
      </c>
      <c r="D318" s="50" t="str">
        <f>Data[[#This Row],[Text IID]]&amp;" - "&amp;Data[[#This Row],[Facility Name]]</f>
        <v>25007 - St. Crispin Living Community</v>
      </c>
      <c r="E318" s="46">
        <v>25007</v>
      </c>
      <c r="F318" s="51" t="s">
        <v>134</v>
      </c>
      <c r="G318" s="52">
        <v>42846</v>
      </c>
      <c r="H318" s="51" t="s">
        <v>22</v>
      </c>
      <c r="I318" s="47">
        <v>0</v>
      </c>
      <c r="J318" s="47">
        <v>1</v>
      </c>
      <c r="K318" s="47">
        <f>+Data[[#This Row],[BC Bed Change]]+Data[[#This Row],[NH Bed Change]]</f>
        <v>1</v>
      </c>
      <c r="L318" s="47">
        <f t="shared" si="16"/>
        <v>0</v>
      </c>
      <c r="M318" s="47">
        <f t="shared" si="17"/>
        <v>1</v>
      </c>
      <c r="N318" s="47">
        <f>+Data[[#This Row],[BC Active]]+Data[[#This Row],[NH Active]]</f>
        <v>1</v>
      </c>
      <c r="O318" s="47">
        <f t="shared" si="18"/>
        <v>0</v>
      </c>
      <c r="P318" s="47">
        <f t="shared" si="19"/>
        <v>-1</v>
      </c>
      <c r="Q318" s="47">
        <f>+Data[[#This Row],[BC Layaway]]+Data[[#This Row],[NH Layaway]]</f>
        <v>-1</v>
      </c>
      <c r="R318" s="47">
        <f>+Data[[#This Row],[BC Active]]+Data[[#This Row],[BC Layaway]]</f>
        <v>0</v>
      </c>
      <c r="S318" s="47">
        <f>+Data[[#This Row],[NH Active]]+Data[[#This Row],[NH Layaway]]</f>
        <v>0</v>
      </c>
      <c r="T318" s="47">
        <f>+Data[[#This Row],[BC Total]]+Data[[#This Row],[NH Total]]</f>
        <v>0</v>
      </c>
      <c r="Y318" s="53">
        <v>76001</v>
      </c>
      <c r="Z318" s="41" t="s">
        <v>339</v>
      </c>
    </row>
    <row r="319" spans="1:26" x14ac:dyDescent="0.25">
      <c r="A319" s="47" t="str">
        <f>Data[[#This Row],[Text IID]]&amp;Data[[#This Row],[transaction number]]</f>
        <v>250074</v>
      </c>
      <c r="B319" s="48">
        <v>4</v>
      </c>
      <c r="C319" s="49">
        <v>25007</v>
      </c>
      <c r="D319" s="50" t="str">
        <f>Data[[#This Row],[Text IID]]&amp;" - "&amp;Data[[#This Row],[Facility Name]]</f>
        <v>25007 - St. Crispin Living Community</v>
      </c>
      <c r="E319" s="46">
        <v>25007</v>
      </c>
      <c r="F319" s="51" t="s">
        <v>134</v>
      </c>
      <c r="G319" s="52">
        <v>42846</v>
      </c>
      <c r="H319" s="51" t="s">
        <v>23</v>
      </c>
      <c r="I319" s="47">
        <v>0</v>
      </c>
      <c r="J319" s="47">
        <v>1</v>
      </c>
      <c r="K319" s="47">
        <f>+Data[[#This Row],[BC Bed Change]]+Data[[#This Row],[NH Bed Change]]</f>
        <v>1</v>
      </c>
      <c r="L319" s="47">
        <f t="shared" si="16"/>
        <v>0</v>
      </c>
      <c r="M319" s="47">
        <f t="shared" si="17"/>
        <v>-1</v>
      </c>
      <c r="N319" s="47">
        <f>+Data[[#This Row],[BC Active]]+Data[[#This Row],[NH Active]]</f>
        <v>-1</v>
      </c>
      <c r="O319" s="47">
        <f t="shared" si="18"/>
        <v>0</v>
      </c>
      <c r="P319" s="47">
        <f t="shared" si="19"/>
        <v>0</v>
      </c>
      <c r="Q319" s="47">
        <f>+Data[[#This Row],[BC Layaway]]+Data[[#This Row],[NH Layaway]]</f>
        <v>0</v>
      </c>
      <c r="R319" s="47">
        <f>+Data[[#This Row],[BC Active]]+Data[[#This Row],[BC Layaway]]</f>
        <v>0</v>
      </c>
      <c r="S319" s="47">
        <f>+Data[[#This Row],[NH Active]]+Data[[#This Row],[NH Layaway]]</f>
        <v>-1</v>
      </c>
      <c r="T319" s="47">
        <f>+Data[[#This Row],[BC Total]]+Data[[#This Row],[NH Total]]</f>
        <v>-1</v>
      </c>
      <c r="Y319" s="53">
        <v>76002</v>
      </c>
      <c r="Z319" s="41" t="s">
        <v>418</v>
      </c>
    </row>
    <row r="320" spans="1:26" x14ac:dyDescent="0.25">
      <c r="A320" s="47" t="str">
        <f>Data[[#This Row],[Text IID]]&amp;Data[[#This Row],[transaction number]]</f>
        <v>250075</v>
      </c>
      <c r="B320" s="48">
        <v>5</v>
      </c>
      <c r="C320" s="49">
        <v>25007</v>
      </c>
      <c r="D320" s="50" t="str">
        <f>Data[[#This Row],[Text IID]]&amp;" - "&amp;Data[[#This Row],[Facility Name]]</f>
        <v>25007 - St. Crispin Living Community</v>
      </c>
      <c r="E320" s="46">
        <v>25007</v>
      </c>
      <c r="F320" s="51" t="s">
        <v>134</v>
      </c>
      <c r="G320" s="52">
        <v>43214</v>
      </c>
      <c r="H320" s="51" t="s">
        <v>23</v>
      </c>
      <c r="I320" s="47"/>
      <c r="J320" s="47">
        <v>20</v>
      </c>
      <c r="K320" s="47">
        <f>+Data[[#This Row],[BC Bed Change]]+Data[[#This Row],[NH Bed Change]]</f>
        <v>20</v>
      </c>
      <c r="L320" s="47">
        <f t="shared" si="16"/>
        <v>0</v>
      </c>
      <c r="M320" s="47">
        <f t="shared" si="17"/>
        <v>-20</v>
      </c>
      <c r="N320" s="47">
        <f>+Data[[#This Row],[BC Active]]+Data[[#This Row],[NH Active]]</f>
        <v>-20</v>
      </c>
      <c r="O320" s="47">
        <f t="shared" si="18"/>
        <v>0</v>
      </c>
      <c r="P320" s="47">
        <f t="shared" si="19"/>
        <v>0</v>
      </c>
      <c r="Q320" s="47">
        <f>+Data[[#This Row],[BC Layaway]]+Data[[#This Row],[NH Layaway]]</f>
        <v>0</v>
      </c>
      <c r="R320" s="47">
        <f>+Data[[#This Row],[BC Active]]+Data[[#This Row],[BC Layaway]]</f>
        <v>0</v>
      </c>
      <c r="S320" s="47">
        <f>+Data[[#This Row],[NH Active]]+Data[[#This Row],[NH Layaway]]</f>
        <v>-20</v>
      </c>
      <c r="T320" s="47">
        <f>+Data[[#This Row],[BC Total]]+Data[[#This Row],[NH Total]]</f>
        <v>-20</v>
      </c>
      <c r="Y320" s="53">
        <v>77001</v>
      </c>
      <c r="Z320" s="41" t="s">
        <v>340</v>
      </c>
    </row>
    <row r="321" spans="1:26" x14ac:dyDescent="0.25">
      <c r="A321" s="47" t="str">
        <f>Data[[#This Row],[Text IID]]&amp;Data[[#This Row],[transaction number]]</f>
        <v>250081</v>
      </c>
      <c r="B321" s="48">
        <v>1</v>
      </c>
      <c r="C321" s="49">
        <v>25008</v>
      </c>
      <c r="D321" s="50" t="str">
        <f>Data[[#This Row],[Text IID]]&amp;" - "&amp;Data[[#This Row],[Facility Name]]</f>
        <v>25008 - Pine Haven Care Center Inc</v>
      </c>
      <c r="E321" s="46">
        <v>25008</v>
      </c>
      <c r="F321" s="51" t="s">
        <v>135</v>
      </c>
      <c r="G321" s="52">
        <v>40451</v>
      </c>
      <c r="H321" s="51" t="s">
        <v>17</v>
      </c>
      <c r="I321" s="47">
        <v>0</v>
      </c>
      <c r="J321" s="47">
        <v>70</v>
      </c>
      <c r="K321" s="47">
        <f>+Data[[#This Row],[BC Bed Change]]+Data[[#This Row],[NH Bed Change]]</f>
        <v>70</v>
      </c>
      <c r="L321" s="47">
        <f t="shared" si="16"/>
        <v>0</v>
      </c>
      <c r="M321" s="47">
        <f t="shared" si="17"/>
        <v>70</v>
      </c>
      <c r="N321" s="47">
        <f>+Data[[#This Row],[BC Active]]+Data[[#This Row],[NH Active]]</f>
        <v>70</v>
      </c>
      <c r="O321" s="47">
        <f t="shared" si="18"/>
        <v>0</v>
      </c>
      <c r="P321" s="47">
        <f t="shared" si="19"/>
        <v>0</v>
      </c>
      <c r="Q321" s="47">
        <f>+Data[[#This Row],[BC Layaway]]+Data[[#This Row],[NH Layaway]]</f>
        <v>0</v>
      </c>
      <c r="R321" s="47">
        <f>+Data[[#This Row],[BC Active]]+Data[[#This Row],[BC Layaway]]</f>
        <v>0</v>
      </c>
      <c r="S321" s="47">
        <f>+Data[[#This Row],[NH Active]]+Data[[#This Row],[NH Layaway]]</f>
        <v>70</v>
      </c>
      <c r="T321" s="47">
        <f>+Data[[#This Row],[BC Total]]+Data[[#This Row],[NH Total]]</f>
        <v>70</v>
      </c>
      <c r="Y321" s="53">
        <v>77002</v>
      </c>
      <c r="Z321" s="41" t="s">
        <v>341</v>
      </c>
    </row>
    <row r="322" spans="1:26" x14ac:dyDescent="0.25">
      <c r="A322" s="47" t="str">
        <f>Data[[#This Row],[Text IID]]&amp;Data[[#This Row],[transaction number]]</f>
        <v>250082</v>
      </c>
      <c r="B322" s="48">
        <v>2</v>
      </c>
      <c r="C322" s="49">
        <v>25008</v>
      </c>
      <c r="D322" s="50" t="str">
        <f>Data[[#This Row],[Text IID]]&amp;" - "&amp;Data[[#This Row],[Facility Name]]</f>
        <v>25008 - Pine Haven Care Center Inc</v>
      </c>
      <c r="E322" s="46">
        <v>25008</v>
      </c>
      <c r="F322" s="51" t="s">
        <v>135</v>
      </c>
      <c r="G322" s="52">
        <v>41275</v>
      </c>
      <c r="H322" s="51" t="s">
        <v>20</v>
      </c>
      <c r="I322" s="47">
        <v>0</v>
      </c>
      <c r="J322" s="47">
        <v>4</v>
      </c>
      <c r="K322" s="47">
        <f>+Data[[#This Row],[BC Bed Change]]+Data[[#This Row],[NH Bed Change]]</f>
        <v>4</v>
      </c>
      <c r="L322" s="47">
        <f t="shared" ref="L322:L385" si="20">IF(OR($H322=$W$1,$H322=$W$4,$H322=$W$6),I322,IF($H322=$W$2,0,-I322))</f>
        <v>0</v>
      </c>
      <c r="M322" s="47">
        <f t="shared" ref="M322:M385" si="21">IF(OR($H322=$W$1,$H322=$W$4,$H322=$W$6),J322,IF($H322=$W$2,0,-J322))</f>
        <v>-4</v>
      </c>
      <c r="N322" s="47">
        <f>+Data[[#This Row],[BC Active]]+Data[[#This Row],[NH Active]]</f>
        <v>-4</v>
      </c>
      <c r="O322" s="47">
        <f t="shared" ref="O322:O385" si="22">IF(OR($H322=$W$3,$H322=$W$2),I322,IF($H322=$W$4,-I322,0))</f>
        <v>0</v>
      </c>
      <c r="P322" s="47">
        <f t="shared" ref="P322:P385" si="23">IF(OR($H322=$W$3,$H322=$W$2),J322,IF($H322=$W$4,-J322,0))</f>
        <v>4</v>
      </c>
      <c r="Q322" s="47">
        <f>+Data[[#This Row],[BC Layaway]]+Data[[#This Row],[NH Layaway]]</f>
        <v>4</v>
      </c>
      <c r="R322" s="47">
        <f>+Data[[#This Row],[BC Active]]+Data[[#This Row],[BC Layaway]]</f>
        <v>0</v>
      </c>
      <c r="S322" s="47">
        <f>+Data[[#This Row],[NH Active]]+Data[[#This Row],[NH Layaway]]</f>
        <v>0</v>
      </c>
      <c r="T322" s="47">
        <f>+Data[[#This Row],[BC Total]]+Data[[#This Row],[NH Total]]</f>
        <v>0</v>
      </c>
      <c r="Y322" s="53">
        <v>78001</v>
      </c>
      <c r="Z322" s="41" t="s">
        <v>342</v>
      </c>
    </row>
    <row r="323" spans="1:26" x14ac:dyDescent="0.25">
      <c r="A323" s="47" t="str">
        <f>Data[[#This Row],[Text IID]]&amp;Data[[#This Row],[transaction number]]</f>
        <v>250083</v>
      </c>
      <c r="B323" s="48">
        <v>3</v>
      </c>
      <c r="C323" s="49">
        <v>25008</v>
      </c>
      <c r="D323" s="50" t="str">
        <f>Data[[#This Row],[Text IID]]&amp;" - "&amp;Data[[#This Row],[Facility Name]]</f>
        <v>25008 - Pine Haven Care Center Inc</v>
      </c>
      <c r="E323" s="46">
        <v>25008</v>
      </c>
      <c r="F323" s="51" t="s">
        <v>135</v>
      </c>
      <c r="G323" s="52">
        <v>43101</v>
      </c>
      <c r="H323" s="51" t="s">
        <v>22</v>
      </c>
      <c r="I323" s="47"/>
      <c r="J323" s="47">
        <v>4</v>
      </c>
      <c r="K323" s="47">
        <f>+Data[[#This Row],[BC Bed Change]]+Data[[#This Row],[NH Bed Change]]</f>
        <v>4</v>
      </c>
      <c r="L323" s="47">
        <f t="shared" si="20"/>
        <v>0</v>
      </c>
      <c r="M323" s="47">
        <f t="shared" si="21"/>
        <v>4</v>
      </c>
      <c r="N323" s="47">
        <f>+Data[[#This Row],[BC Active]]+Data[[#This Row],[NH Active]]</f>
        <v>4</v>
      </c>
      <c r="O323" s="47">
        <f t="shared" si="22"/>
        <v>0</v>
      </c>
      <c r="P323" s="47">
        <f t="shared" si="23"/>
        <v>-4</v>
      </c>
      <c r="Q323" s="47">
        <f>+Data[[#This Row],[BC Layaway]]+Data[[#This Row],[NH Layaway]]</f>
        <v>-4</v>
      </c>
      <c r="R323" s="47">
        <f>+Data[[#This Row],[BC Active]]+Data[[#This Row],[BC Layaway]]</f>
        <v>0</v>
      </c>
      <c r="S323" s="47">
        <f>+Data[[#This Row],[NH Active]]+Data[[#This Row],[NH Layaway]]</f>
        <v>0</v>
      </c>
      <c r="T323" s="47">
        <f>+Data[[#This Row],[BC Total]]+Data[[#This Row],[NH Total]]</f>
        <v>0</v>
      </c>
      <c r="Y323" s="53">
        <v>78002</v>
      </c>
      <c r="Z323" s="41" t="s">
        <v>343</v>
      </c>
    </row>
    <row r="324" spans="1:26" x14ac:dyDescent="0.25">
      <c r="A324" s="47" t="str">
        <f>Data[[#This Row],[Text IID]]&amp;Data[[#This Row],[transaction number]]</f>
        <v>250084</v>
      </c>
      <c r="B324" s="48">
        <v>4</v>
      </c>
      <c r="C324" s="49">
        <v>25008</v>
      </c>
      <c r="D324" s="50" t="str">
        <f>Data[[#This Row],[Text IID]]&amp;" - "&amp;Data[[#This Row],[Facility Name]]</f>
        <v>25008 - Pine Haven Care Center Inc</v>
      </c>
      <c r="E324" s="46">
        <v>25008</v>
      </c>
      <c r="F324" s="51" t="s">
        <v>135</v>
      </c>
      <c r="G324" s="52">
        <v>44103</v>
      </c>
      <c r="H324" s="51" t="s">
        <v>20</v>
      </c>
      <c r="I324" s="47"/>
      <c r="J324" s="47">
        <v>2</v>
      </c>
      <c r="K324" s="47">
        <f>+Data[[#This Row],[BC Bed Change]]+Data[[#This Row],[NH Bed Change]]</f>
        <v>2</v>
      </c>
      <c r="L324" s="47">
        <f t="shared" si="20"/>
        <v>0</v>
      </c>
      <c r="M324" s="47">
        <f t="shared" si="21"/>
        <v>-2</v>
      </c>
      <c r="N324" s="47">
        <f>+Data[[#This Row],[BC Active]]+Data[[#This Row],[NH Active]]</f>
        <v>-2</v>
      </c>
      <c r="O324" s="47">
        <f t="shared" si="22"/>
        <v>0</v>
      </c>
      <c r="P324" s="47">
        <f t="shared" si="23"/>
        <v>2</v>
      </c>
      <c r="Q324" s="47">
        <f>+Data[[#This Row],[BC Layaway]]+Data[[#This Row],[NH Layaway]]</f>
        <v>2</v>
      </c>
      <c r="R324" s="47">
        <f>+Data[[#This Row],[BC Active]]+Data[[#This Row],[BC Layaway]]</f>
        <v>0</v>
      </c>
      <c r="S324" s="47">
        <f>+Data[[#This Row],[NH Active]]+Data[[#This Row],[NH Layaway]]</f>
        <v>0</v>
      </c>
      <c r="T324" s="47">
        <f>+Data[[#This Row],[BC Total]]+Data[[#This Row],[NH Total]]</f>
        <v>0</v>
      </c>
      <c r="Y324" s="53">
        <v>79002</v>
      </c>
      <c r="Z324" s="41" t="s">
        <v>344</v>
      </c>
    </row>
    <row r="325" spans="1:26" x14ac:dyDescent="0.25">
      <c r="A325" s="47" t="str">
        <f>Data[[#This Row],[Text IID]]&amp;Data[[#This Row],[transaction number]]</f>
        <v>260031</v>
      </c>
      <c r="B325" s="48">
        <v>1</v>
      </c>
      <c r="C325" s="49">
        <v>26003</v>
      </c>
      <c r="D325" s="50" t="str">
        <f>Data[[#This Row],[Text IID]]&amp;" - "&amp;Data[[#This Row],[Facility Name]]</f>
        <v>26003 - Barrett Care Center Inc</v>
      </c>
      <c r="E325" s="46">
        <v>26003</v>
      </c>
      <c r="F325" s="51" t="s">
        <v>136</v>
      </c>
      <c r="G325" s="52">
        <v>40451</v>
      </c>
      <c r="H325" s="51" t="s">
        <v>17</v>
      </c>
      <c r="I325" s="47">
        <v>0</v>
      </c>
      <c r="J325" s="47">
        <v>42</v>
      </c>
      <c r="K325" s="47">
        <f>+Data[[#This Row],[BC Bed Change]]+Data[[#This Row],[NH Bed Change]]</f>
        <v>42</v>
      </c>
      <c r="L325" s="47">
        <f t="shared" si="20"/>
        <v>0</v>
      </c>
      <c r="M325" s="47">
        <f t="shared" si="21"/>
        <v>42</v>
      </c>
      <c r="N325" s="47">
        <f>+Data[[#This Row],[BC Active]]+Data[[#This Row],[NH Active]]</f>
        <v>42</v>
      </c>
      <c r="O325" s="47">
        <f t="shared" si="22"/>
        <v>0</v>
      </c>
      <c r="P325" s="47">
        <f t="shared" si="23"/>
        <v>0</v>
      </c>
      <c r="Q325" s="47">
        <f>+Data[[#This Row],[BC Layaway]]+Data[[#This Row],[NH Layaway]]</f>
        <v>0</v>
      </c>
      <c r="R325" s="47">
        <f>+Data[[#This Row],[BC Active]]+Data[[#This Row],[BC Layaway]]</f>
        <v>0</v>
      </c>
      <c r="S325" s="47">
        <f>+Data[[#This Row],[NH Active]]+Data[[#This Row],[NH Layaway]]</f>
        <v>42</v>
      </c>
      <c r="T325" s="47">
        <f>+Data[[#This Row],[BC Total]]+Data[[#This Row],[NH Total]]</f>
        <v>42</v>
      </c>
      <c r="Y325" s="53">
        <v>79003</v>
      </c>
      <c r="Z325" s="41" t="s">
        <v>345</v>
      </c>
    </row>
    <row r="326" spans="1:26" x14ac:dyDescent="0.25">
      <c r="A326" s="47" t="str">
        <f>Data[[#This Row],[Text IID]]&amp;Data[[#This Row],[transaction number]]</f>
        <v>260032</v>
      </c>
      <c r="B326" s="48">
        <v>2</v>
      </c>
      <c r="C326" s="49">
        <v>26003</v>
      </c>
      <c r="D326" s="50" t="str">
        <f>Data[[#This Row],[Text IID]]&amp;" - "&amp;Data[[#This Row],[Facility Name]]</f>
        <v>26003 - Barrett Care Center Inc</v>
      </c>
      <c r="E326" s="46">
        <v>26003</v>
      </c>
      <c r="F326" s="51" t="s">
        <v>136</v>
      </c>
      <c r="G326" s="52">
        <v>40451</v>
      </c>
      <c r="H326" s="51" t="s">
        <v>19</v>
      </c>
      <c r="I326" s="47">
        <v>0</v>
      </c>
      <c r="J326" s="47">
        <v>8</v>
      </c>
      <c r="K326" s="47">
        <f>+Data[[#This Row],[BC Bed Change]]+Data[[#This Row],[NH Bed Change]]</f>
        <v>8</v>
      </c>
      <c r="L326" s="47">
        <f t="shared" si="20"/>
        <v>0</v>
      </c>
      <c r="M326" s="47">
        <f t="shared" si="21"/>
        <v>0</v>
      </c>
      <c r="N326" s="47">
        <f>+Data[[#This Row],[BC Active]]+Data[[#This Row],[NH Active]]</f>
        <v>0</v>
      </c>
      <c r="O326" s="47">
        <f t="shared" si="22"/>
        <v>0</v>
      </c>
      <c r="P326" s="47">
        <f t="shared" si="23"/>
        <v>8</v>
      </c>
      <c r="Q326" s="47">
        <f>+Data[[#This Row],[BC Layaway]]+Data[[#This Row],[NH Layaway]]</f>
        <v>8</v>
      </c>
      <c r="R326" s="47">
        <f>+Data[[#This Row],[BC Active]]+Data[[#This Row],[BC Layaway]]</f>
        <v>0</v>
      </c>
      <c r="S326" s="47">
        <f>+Data[[#This Row],[NH Active]]+Data[[#This Row],[NH Layaway]]</f>
        <v>8</v>
      </c>
      <c r="T326" s="47">
        <f>+Data[[#This Row],[BC Total]]+Data[[#This Row],[NH Total]]</f>
        <v>8</v>
      </c>
      <c r="Y326" s="53">
        <v>80001</v>
      </c>
      <c r="Z326" s="41" t="s">
        <v>346</v>
      </c>
    </row>
    <row r="327" spans="1:26" x14ac:dyDescent="0.25">
      <c r="A327" s="47" t="str">
        <f>Data[[#This Row],[Text IID]]&amp;Data[[#This Row],[transaction number]]</f>
        <v>260033</v>
      </c>
      <c r="B327" s="48">
        <v>3</v>
      </c>
      <c r="C327" s="49">
        <v>26003</v>
      </c>
      <c r="D327" s="50" t="str">
        <f>Data[[#This Row],[Text IID]]&amp;" - "&amp;Data[[#This Row],[Facility Name]]</f>
        <v>26003 - Barrett Care Center Inc</v>
      </c>
      <c r="E327" s="46">
        <v>26003</v>
      </c>
      <c r="F327" s="51" t="s">
        <v>136</v>
      </c>
      <c r="G327" s="52">
        <v>40606</v>
      </c>
      <c r="H327" s="51" t="s">
        <v>20</v>
      </c>
      <c r="I327" s="47">
        <v>0</v>
      </c>
      <c r="J327" s="47">
        <v>6</v>
      </c>
      <c r="K327" s="47">
        <f>+Data[[#This Row],[BC Bed Change]]+Data[[#This Row],[NH Bed Change]]</f>
        <v>6</v>
      </c>
      <c r="L327" s="47">
        <f t="shared" si="20"/>
        <v>0</v>
      </c>
      <c r="M327" s="47">
        <f t="shared" si="21"/>
        <v>-6</v>
      </c>
      <c r="N327" s="47">
        <f>+Data[[#This Row],[BC Active]]+Data[[#This Row],[NH Active]]</f>
        <v>-6</v>
      </c>
      <c r="O327" s="47">
        <f t="shared" si="22"/>
        <v>0</v>
      </c>
      <c r="P327" s="47">
        <f t="shared" si="23"/>
        <v>6</v>
      </c>
      <c r="Q327" s="47">
        <f>+Data[[#This Row],[BC Layaway]]+Data[[#This Row],[NH Layaway]]</f>
        <v>6</v>
      </c>
      <c r="R327" s="47">
        <f>+Data[[#This Row],[BC Active]]+Data[[#This Row],[BC Layaway]]</f>
        <v>0</v>
      </c>
      <c r="S327" s="47">
        <f>+Data[[#This Row],[NH Active]]+Data[[#This Row],[NH Layaway]]</f>
        <v>0</v>
      </c>
      <c r="T327" s="47">
        <f>+Data[[#This Row],[BC Total]]+Data[[#This Row],[NH Total]]</f>
        <v>0</v>
      </c>
      <c r="Y327" s="53">
        <v>80002</v>
      </c>
      <c r="Z327" s="41" t="s">
        <v>347</v>
      </c>
    </row>
    <row r="328" spans="1:26" x14ac:dyDescent="0.25">
      <c r="A328" s="47" t="str">
        <f>Data[[#This Row],[Text IID]]&amp;Data[[#This Row],[transaction number]]</f>
        <v>260034</v>
      </c>
      <c r="B328" s="48">
        <v>4</v>
      </c>
      <c r="C328" s="49">
        <v>26003</v>
      </c>
      <c r="D328" s="50" t="str">
        <f>Data[[#This Row],[Text IID]]&amp;" - "&amp;Data[[#This Row],[Facility Name]]</f>
        <v>26003 - Barrett Care Center Inc</v>
      </c>
      <c r="E328" s="46">
        <v>26003</v>
      </c>
      <c r="F328" s="51" t="s">
        <v>136</v>
      </c>
      <c r="G328" s="52">
        <v>40817</v>
      </c>
      <c r="H328" s="51" t="s">
        <v>22</v>
      </c>
      <c r="I328" s="47">
        <v>0</v>
      </c>
      <c r="J328" s="47">
        <v>5</v>
      </c>
      <c r="K328" s="47">
        <f>+Data[[#This Row],[BC Bed Change]]+Data[[#This Row],[NH Bed Change]]</f>
        <v>5</v>
      </c>
      <c r="L328" s="47">
        <f t="shared" si="20"/>
        <v>0</v>
      </c>
      <c r="M328" s="47">
        <f t="shared" si="21"/>
        <v>5</v>
      </c>
      <c r="N328" s="47">
        <f>+Data[[#This Row],[BC Active]]+Data[[#This Row],[NH Active]]</f>
        <v>5</v>
      </c>
      <c r="O328" s="47">
        <f t="shared" si="22"/>
        <v>0</v>
      </c>
      <c r="P328" s="47">
        <f t="shared" si="23"/>
        <v>-5</v>
      </c>
      <c r="Q328" s="47">
        <f>+Data[[#This Row],[BC Layaway]]+Data[[#This Row],[NH Layaway]]</f>
        <v>-5</v>
      </c>
      <c r="R328" s="47">
        <f>+Data[[#This Row],[BC Active]]+Data[[#This Row],[BC Layaway]]</f>
        <v>0</v>
      </c>
      <c r="S328" s="47">
        <f>+Data[[#This Row],[NH Active]]+Data[[#This Row],[NH Layaway]]</f>
        <v>0</v>
      </c>
      <c r="T328" s="47">
        <f>+Data[[#This Row],[BC Total]]+Data[[#This Row],[NH Total]]</f>
        <v>0</v>
      </c>
      <c r="Y328" s="53">
        <v>80003</v>
      </c>
      <c r="Z328" s="41" t="s">
        <v>419</v>
      </c>
    </row>
    <row r="329" spans="1:26" x14ac:dyDescent="0.25">
      <c r="A329" s="47" t="str">
        <f>Data[[#This Row],[Text IID]]&amp;Data[[#This Row],[transaction number]]</f>
        <v>260035</v>
      </c>
      <c r="B329" s="48">
        <v>5</v>
      </c>
      <c r="C329" s="49">
        <v>26003</v>
      </c>
      <c r="D329" s="50" t="str">
        <f>Data[[#This Row],[Text IID]]&amp;" - "&amp;Data[[#This Row],[Facility Name]]</f>
        <v>26003 - Barrett Care Center Inc</v>
      </c>
      <c r="E329" s="46">
        <v>26003</v>
      </c>
      <c r="F329" s="51" t="s">
        <v>136</v>
      </c>
      <c r="G329" s="52">
        <v>40817</v>
      </c>
      <c r="H329" s="51" t="s">
        <v>23</v>
      </c>
      <c r="I329" s="47">
        <v>0</v>
      </c>
      <c r="J329" s="47">
        <v>5</v>
      </c>
      <c r="K329" s="47">
        <f>+Data[[#This Row],[BC Bed Change]]+Data[[#This Row],[NH Bed Change]]</f>
        <v>5</v>
      </c>
      <c r="L329" s="47">
        <f t="shared" si="20"/>
        <v>0</v>
      </c>
      <c r="M329" s="47">
        <f t="shared" si="21"/>
        <v>-5</v>
      </c>
      <c r="N329" s="47">
        <f>+Data[[#This Row],[BC Active]]+Data[[#This Row],[NH Active]]</f>
        <v>-5</v>
      </c>
      <c r="O329" s="47">
        <f t="shared" si="22"/>
        <v>0</v>
      </c>
      <c r="P329" s="47">
        <f t="shared" si="23"/>
        <v>0</v>
      </c>
      <c r="Q329" s="47">
        <f>+Data[[#This Row],[BC Layaway]]+Data[[#This Row],[NH Layaway]]</f>
        <v>0</v>
      </c>
      <c r="R329" s="47">
        <f>+Data[[#This Row],[BC Active]]+Data[[#This Row],[BC Layaway]]</f>
        <v>0</v>
      </c>
      <c r="S329" s="47">
        <f>+Data[[#This Row],[NH Active]]+Data[[#This Row],[NH Layaway]]</f>
        <v>-5</v>
      </c>
      <c r="T329" s="47">
        <f>+Data[[#This Row],[BC Total]]+Data[[#This Row],[NH Total]]</f>
        <v>-5</v>
      </c>
      <c r="Y329" s="53">
        <v>81001</v>
      </c>
      <c r="Z329" s="41" t="s">
        <v>348</v>
      </c>
    </row>
    <row r="330" spans="1:26" x14ac:dyDescent="0.25">
      <c r="A330" s="47" t="str">
        <f>Data[[#This Row],[Text IID]]&amp;Data[[#This Row],[transaction number]]</f>
        <v>260036</v>
      </c>
      <c r="B330" s="48">
        <v>6</v>
      </c>
      <c r="C330" s="49">
        <v>26003</v>
      </c>
      <c r="D330" s="50" t="str">
        <f>Data[[#This Row],[Text IID]]&amp;" - "&amp;Data[[#This Row],[Facility Name]]</f>
        <v>26003 - Barrett Care Center Inc</v>
      </c>
      <c r="E330" s="46">
        <v>26003</v>
      </c>
      <c r="F330" s="51" t="s">
        <v>136</v>
      </c>
      <c r="G330" s="52">
        <v>41229</v>
      </c>
      <c r="H330" s="51" t="s">
        <v>20</v>
      </c>
      <c r="I330" s="47">
        <v>0</v>
      </c>
      <c r="J330" s="47">
        <v>3</v>
      </c>
      <c r="K330" s="47">
        <f>+Data[[#This Row],[BC Bed Change]]+Data[[#This Row],[NH Bed Change]]</f>
        <v>3</v>
      </c>
      <c r="L330" s="47">
        <f t="shared" si="20"/>
        <v>0</v>
      </c>
      <c r="M330" s="47">
        <f t="shared" si="21"/>
        <v>-3</v>
      </c>
      <c r="N330" s="47">
        <f>+Data[[#This Row],[BC Active]]+Data[[#This Row],[NH Active]]</f>
        <v>-3</v>
      </c>
      <c r="O330" s="47">
        <f t="shared" si="22"/>
        <v>0</v>
      </c>
      <c r="P330" s="47">
        <f t="shared" si="23"/>
        <v>3</v>
      </c>
      <c r="Q330" s="47">
        <f>+Data[[#This Row],[BC Layaway]]+Data[[#This Row],[NH Layaway]]</f>
        <v>3</v>
      </c>
      <c r="R330" s="47">
        <f>+Data[[#This Row],[BC Active]]+Data[[#This Row],[BC Layaway]]</f>
        <v>0</v>
      </c>
      <c r="S330" s="47">
        <f>+Data[[#This Row],[NH Active]]+Data[[#This Row],[NH Layaway]]</f>
        <v>0</v>
      </c>
      <c r="T330" s="47">
        <f>+Data[[#This Row],[BC Total]]+Data[[#This Row],[NH Total]]</f>
        <v>0</v>
      </c>
      <c r="Y330" s="53">
        <v>81002</v>
      </c>
      <c r="Z330" s="41" t="s">
        <v>349</v>
      </c>
    </row>
    <row r="331" spans="1:26" x14ac:dyDescent="0.25">
      <c r="A331" s="47" t="str">
        <f>Data[[#This Row],[Text IID]]&amp;Data[[#This Row],[transaction number]]</f>
        <v>260037</v>
      </c>
      <c r="B331" s="48">
        <v>7</v>
      </c>
      <c r="C331" s="49">
        <v>26003</v>
      </c>
      <c r="D331" s="50" t="str">
        <f>Data[[#This Row],[Text IID]]&amp;" - "&amp;Data[[#This Row],[Facility Name]]</f>
        <v>26003 - Barrett Care Center Inc</v>
      </c>
      <c r="E331" s="46">
        <v>26003</v>
      </c>
      <c r="F331" s="51" t="s">
        <v>136</v>
      </c>
      <c r="G331" s="52">
        <v>41568</v>
      </c>
      <c r="H331" s="51" t="s">
        <v>22</v>
      </c>
      <c r="I331" s="47">
        <v>0</v>
      </c>
      <c r="J331" s="47">
        <v>12</v>
      </c>
      <c r="K331" s="47">
        <f>+Data[[#This Row],[BC Bed Change]]+Data[[#This Row],[NH Bed Change]]</f>
        <v>12</v>
      </c>
      <c r="L331" s="47">
        <f t="shared" si="20"/>
        <v>0</v>
      </c>
      <c r="M331" s="47">
        <f t="shared" si="21"/>
        <v>12</v>
      </c>
      <c r="N331" s="47">
        <f>+Data[[#This Row],[BC Active]]+Data[[#This Row],[NH Active]]</f>
        <v>12</v>
      </c>
      <c r="O331" s="47">
        <f t="shared" si="22"/>
        <v>0</v>
      </c>
      <c r="P331" s="47">
        <f t="shared" si="23"/>
        <v>-12</v>
      </c>
      <c r="Q331" s="47">
        <f>+Data[[#This Row],[BC Layaway]]+Data[[#This Row],[NH Layaway]]</f>
        <v>-12</v>
      </c>
      <c r="R331" s="47">
        <f>+Data[[#This Row],[BC Active]]+Data[[#This Row],[BC Layaway]]</f>
        <v>0</v>
      </c>
      <c r="S331" s="47">
        <f>+Data[[#This Row],[NH Active]]+Data[[#This Row],[NH Layaway]]</f>
        <v>0</v>
      </c>
      <c r="T331" s="47">
        <f>+Data[[#This Row],[BC Total]]+Data[[#This Row],[NH Total]]</f>
        <v>0</v>
      </c>
      <c r="Y331" s="53">
        <v>81003</v>
      </c>
      <c r="Z331" s="41" t="s">
        <v>420</v>
      </c>
    </row>
    <row r="332" spans="1:26" x14ac:dyDescent="0.25">
      <c r="A332" s="47" t="str">
        <f>Data[[#This Row],[Text IID]]&amp;Data[[#This Row],[transaction number]]</f>
        <v>270011</v>
      </c>
      <c r="B332" s="48">
        <v>1</v>
      </c>
      <c r="C332" s="49">
        <v>27001</v>
      </c>
      <c r="D332" s="50" t="str">
        <f>Data[[#This Row],[Text IID]]&amp;" - "&amp;Data[[#This Row],[Facility Name]]</f>
        <v>27001 - Grand Ave Rest Home</v>
      </c>
      <c r="E332" s="46">
        <v>27001</v>
      </c>
      <c r="F332" s="51" t="s">
        <v>137</v>
      </c>
      <c r="G332" s="52">
        <v>40451</v>
      </c>
      <c r="H332" s="51" t="s">
        <v>17</v>
      </c>
      <c r="I332" s="47">
        <v>20</v>
      </c>
      <c r="J332" s="47">
        <v>0</v>
      </c>
      <c r="K332" s="47">
        <f>+Data[[#This Row],[BC Bed Change]]+Data[[#This Row],[NH Bed Change]]</f>
        <v>20</v>
      </c>
      <c r="L332" s="47">
        <f t="shared" si="20"/>
        <v>20</v>
      </c>
      <c r="M332" s="47">
        <f t="shared" si="21"/>
        <v>0</v>
      </c>
      <c r="N332" s="47">
        <f>+Data[[#This Row],[BC Active]]+Data[[#This Row],[NH Active]]</f>
        <v>20</v>
      </c>
      <c r="O332" s="47">
        <f t="shared" si="22"/>
        <v>0</v>
      </c>
      <c r="P332" s="47">
        <f t="shared" si="23"/>
        <v>0</v>
      </c>
      <c r="Q332" s="47">
        <f>+Data[[#This Row],[BC Layaway]]+Data[[#This Row],[NH Layaway]]</f>
        <v>0</v>
      </c>
      <c r="R332" s="47">
        <f>+Data[[#This Row],[BC Active]]+Data[[#This Row],[BC Layaway]]</f>
        <v>20</v>
      </c>
      <c r="S332" s="47">
        <f>+Data[[#This Row],[NH Active]]+Data[[#This Row],[NH Layaway]]</f>
        <v>0</v>
      </c>
      <c r="T332" s="47">
        <f>+Data[[#This Row],[BC Total]]+Data[[#This Row],[NH Total]]</f>
        <v>20</v>
      </c>
      <c r="Y332" s="53">
        <v>82001</v>
      </c>
      <c r="Z332" s="41" t="s">
        <v>350</v>
      </c>
    </row>
    <row r="333" spans="1:26" x14ac:dyDescent="0.25">
      <c r="A333" s="47" t="str">
        <f>Data[[#This Row],[Text IID]]&amp;Data[[#This Row],[transaction number]]</f>
        <v>270021</v>
      </c>
      <c r="B333" s="48">
        <v>1</v>
      </c>
      <c r="C333" s="49">
        <v>27002</v>
      </c>
      <c r="D333" s="50" t="str">
        <f>Data[[#This Row],[Text IID]]&amp;" - "&amp;Data[[#This Row],[Facility Name]]</f>
        <v>27002 - Edenbrook Of Edina</v>
      </c>
      <c r="E333" s="46">
        <v>27002</v>
      </c>
      <c r="F333" s="51" t="s">
        <v>138</v>
      </c>
      <c r="G333" s="52">
        <v>40451</v>
      </c>
      <c r="H333" s="51" t="s">
        <v>17</v>
      </c>
      <c r="I333" s="47">
        <v>0</v>
      </c>
      <c r="J333" s="47">
        <v>125</v>
      </c>
      <c r="K333" s="47">
        <f>+Data[[#This Row],[BC Bed Change]]+Data[[#This Row],[NH Bed Change]]</f>
        <v>125</v>
      </c>
      <c r="L333" s="47">
        <f t="shared" si="20"/>
        <v>0</v>
      </c>
      <c r="M333" s="47">
        <f t="shared" si="21"/>
        <v>125</v>
      </c>
      <c r="N333" s="47">
        <f>+Data[[#This Row],[BC Active]]+Data[[#This Row],[NH Active]]</f>
        <v>125</v>
      </c>
      <c r="O333" s="47">
        <f t="shared" si="22"/>
        <v>0</v>
      </c>
      <c r="P333" s="47">
        <f t="shared" si="23"/>
        <v>0</v>
      </c>
      <c r="Q333" s="47">
        <f>+Data[[#This Row],[BC Layaway]]+Data[[#This Row],[NH Layaway]]</f>
        <v>0</v>
      </c>
      <c r="R333" s="47">
        <f>+Data[[#This Row],[BC Active]]+Data[[#This Row],[BC Layaway]]</f>
        <v>0</v>
      </c>
      <c r="S333" s="47">
        <f>+Data[[#This Row],[NH Active]]+Data[[#This Row],[NH Layaway]]</f>
        <v>125</v>
      </c>
      <c r="T333" s="47">
        <f>+Data[[#This Row],[BC Total]]+Data[[#This Row],[NH Total]]</f>
        <v>125</v>
      </c>
      <c r="Y333" s="53">
        <v>82002</v>
      </c>
      <c r="Z333" s="41" t="s">
        <v>351</v>
      </c>
    </row>
    <row r="334" spans="1:26" x14ac:dyDescent="0.25">
      <c r="A334" s="47" t="str">
        <f>Data[[#This Row],[Text IID]]&amp;Data[[#This Row],[transaction number]]</f>
        <v>270022</v>
      </c>
      <c r="B334" s="48">
        <v>2</v>
      </c>
      <c r="C334" s="49">
        <v>27002</v>
      </c>
      <c r="D334" s="50" t="str">
        <f>Data[[#This Row],[Text IID]]&amp;" - "&amp;Data[[#This Row],[Facility Name]]</f>
        <v>27002 - Edenbrook Of Edina</v>
      </c>
      <c r="E334" s="46">
        <v>27002</v>
      </c>
      <c r="F334" s="51" t="s">
        <v>138</v>
      </c>
      <c r="G334" s="52">
        <v>40451</v>
      </c>
      <c r="H334" s="51" t="s">
        <v>19</v>
      </c>
      <c r="I334" s="47">
        <v>0</v>
      </c>
      <c r="J334" s="47">
        <v>9</v>
      </c>
      <c r="K334" s="47">
        <f>+Data[[#This Row],[BC Bed Change]]+Data[[#This Row],[NH Bed Change]]</f>
        <v>9</v>
      </c>
      <c r="L334" s="47">
        <f t="shared" si="20"/>
        <v>0</v>
      </c>
      <c r="M334" s="47">
        <f t="shared" si="21"/>
        <v>0</v>
      </c>
      <c r="N334" s="47">
        <f>+Data[[#This Row],[BC Active]]+Data[[#This Row],[NH Active]]</f>
        <v>0</v>
      </c>
      <c r="O334" s="47">
        <f t="shared" si="22"/>
        <v>0</v>
      </c>
      <c r="P334" s="47">
        <f t="shared" si="23"/>
        <v>9</v>
      </c>
      <c r="Q334" s="47">
        <f>+Data[[#This Row],[BC Layaway]]+Data[[#This Row],[NH Layaway]]</f>
        <v>9</v>
      </c>
      <c r="R334" s="47">
        <f>+Data[[#This Row],[BC Active]]+Data[[#This Row],[BC Layaway]]</f>
        <v>0</v>
      </c>
      <c r="S334" s="47">
        <f>+Data[[#This Row],[NH Active]]+Data[[#This Row],[NH Layaway]]</f>
        <v>9</v>
      </c>
      <c r="T334" s="47">
        <f>+Data[[#This Row],[BC Total]]+Data[[#This Row],[NH Total]]</f>
        <v>9</v>
      </c>
      <c r="Y334" s="53">
        <v>82003</v>
      </c>
      <c r="Z334" s="41" t="s">
        <v>352</v>
      </c>
    </row>
    <row r="335" spans="1:26" x14ac:dyDescent="0.25">
      <c r="A335" s="47" t="str">
        <f>Data[[#This Row],[Text IID]]&amp;Data[[#This Row],[transaction number]]</f>
        <v>270023</v>
      </c>
      <c r="B335" s="48">
        <v>3</v>
      </c>
      <c r="C335" s="49">
        <v>27002</v>
      </c>
      <c r="D335" s="50" t="str">
        <f>Data[[#This Row],[Text IID]]&amp;" - "&amp;Data[[#This Row],[Facility Name]]</f>
        <v>27002 - Edenbrook Of Edina</v>
      </c>
      <c r="E335" s="46">
        <v>27002</v>
      </c>
      <c r="F335" s="51" t="s">
        <v>138</v>
      </c>
      <c r="G335" s="52">
        <v>40694</v>
      </c>
      <c r="H335" s="51" t="s">
        <v>22</v>
      </c>
      <c r="I335" s="47">
        <v>0</v>
      </c>
      <c r="J335" s="47">
        <v>9</v>
      </c>
      <c r="K335" s="47">
        <f>+Data[[#This Row],[BC Bed Change]]+Data[[#This Row],[NH Bed Change]]</f>
        <v>9</v>
      </c>
      <c r="L335" s="47">
        <f t="shared" si="20"/>
        <v>0</v>
      </c>
      <c r="M335" s="47">
        <f t="shared" si="21"/>
        <v>9</v>
      </c>
      <c r="N335" s="47">
        <f>+Data[[#This Row],[BC Active]]+Data[[#This Row],[NH Active]]</f>
        <v>9</v>
      </c>
      <c r="O335" s="47">
        <f t="shared" si="22"/>
        <v>0</v>
      </c>
      <c r="P335" s="47">
        <f t="shared" si="23"/>
        <v>-9</v>
      </c>
      <c r="Q335" s="47">
        <f>+Data[[#This Row],[BC Layaway]]+Data[[#This Row],[NH Layaway]]</f>
        <v>-9</v>
      </c>
      <c r="R335" s="47">
        <f>+Data[[#This Row],[BC Active]]+Data[[#This Row],[BC Layaway]]</f>
        <v>0</v>
      </c>
      <c r="S335" s="47">
        <f>+Data[[#This Row],[NH Active]]+Data[[#This Row],[NH Layaway]]</f>
        <v>0</v>
      </c>
      <c r="T335" s="47">
        <f>+Data[[#This Row],[BC Total]]+Data[[#This Row],[NH Total]]</f>
        <v>0</v>
      </c>
      <c r="Y335" s="53">
        <v>82005</v>
      </c>
      <c r="Z335" s="41" t="s">
        <v>353</v>
      </c>
    </row>
    <row r="336" spans="1:26" x14ac:dyDescent="0.25">
      <c r="A336" s="47" t="str">
        <f>Data[[#This Row],[Text IID]]&amp;Data[[#This Row],[transaction number]]</f>
        <v>270024</v>
      </c>
      <c r="B336" s="48">
        <v>4</v>
      </c>
      <c r="C336" s="49">
        <v>27002</v>
      </c>
      <c r="D336" s="50" t="str">
        <f>Data[[#This Row],[Text IID]]&amp;" - "&amp;Data[[#This Row],[Facility Name]]</f>
        <v>27002 - Edenbrook Of Edina</v>
      </c>
      <c r="E336" s="46">
        <v>27002</v>
      </c>
      <c r="F336" s="51" t="s">
        <v>138</v>
      </c>
      <c r="G336" s="52">
        <v>40694</v>
      </c>
      <c r="H336" s="51" t="s">
        <v>23</v>
      </c>
      <c r="I336" s="47">
        <v>0</v>
      </c>
      <c r="J336" s="47">
        <v>9</v>
      </c>
      <c r="K336" s="47">
        <f>+Data[[#This Row],[BC Bed Change]]+Data[[#This Row],[NH Bed Change]]</f>
        <v>9</v>
      </c>
      <c r="L336" s="47">
        <f t="shared" si="20"/>
        <v>0</v>
      </c>
      <c r="M336" s="47">
        <f t="shared" si="21"/>
        <v>-9</v>
      </c>
      <c r="N336" s="47">
        <f>+Data[[#This Row],[BC Active]]+Data[[#This Row],[NH Active]]</f>
        <v>-9</v>
      </c>
      <c r="O336" s="47">
        <f t="shared" si="22"/>
        <v>0</v>
      </c>
      <c r="P336" s="47">
        <f t="shared" si="23"/>
        <v>0</v>
      </c>
      <c r="Q336" s="47">
        <f>+Data[[#This Row],[BC Layaway]]+Data[[#This Row],[NH Layaway]]</f>
        <v>0</v>
      </c>
      <c r="R336" s="47">
        <f>+Data[[#This Row],[BC Active]]+Data[[#This Row],[BC Layaway]]</f>
        <v>0</v>
      </c>
      <c r="S336" s="47">
        <f>+Data[[#This Row],[NH Active]]+Data[[#This Row],[NH Layaway]]</f>
        <v>-9</v>
      </c>
      <c r="T336" s="47">
        <f>+Data[[#This Row],[BC Total]]+Data[[#This Row],[NH Total]]</f>
        <v>-9</v>
      </c>
      <c r="Y336" s="53">
        <v>82006</v>
      </c>
      <c r="Z336" s="41" t="s">
        <v>354</v>
      </c>
    </row>
    <row r="337" spans="1:26" x14ac:dyDescent="0.25">
      <c r="A337" s="47" t="str">
        <f>Data[[#This Row],[Text IID]]&amp;Data[[#This Row],[transaction number]]</f>
        <v>270025</v>
      </c>
      <c r="B337" s="48">
        <v>5</v>
      </c>
      <c r="C337" s="49">
        <v>27002</v>
      </c>
      <c r="D337" s="50" t="str">
        <f>Data[[#This Row],[Text IID]]&amp;" - "&amp;Data[[#This Row],[Facility Name]]</f>
        <v>27002 - Edenbrook Of Edina</v>
      </c>
      <c r="E337" s="46">
        <v>27002</v>
      </c>
      <c r="F337" s="51" t="s">
        <v>138</v>
      </c>
      <c r="G337" s="52">
        <v>42125</v>
      </c>
      <c r="H337" s="51" t="s">
        <v>20</v>
      </c>
      <c r="I337" s="47">
        <v>0</v>
      </c>
      <c r="J337" s="47">
        <v>7</v>
      </c>
      <c r="K337" s="47">
        <f>+Data[[#This Row],[BC Bed Change]]+Data[[#This Row],[NH Bed Change]]</f>
        <v>7</v>
      </c>
      <c r="L337" s="47">
        <f t="shared" si="20"/>
        <v>0</v>
      </c>
      <c r="M337" s="47">
        <f t="shared" si="21"/>
        <v>-7</v>
      </c>
      <c r="N337" s="47">
        <f>+Data[[#This Row],[BC Active]]+Data[[#This Row],[NH Active]]</f>
        <v>-7</v>
      </c>
      <c r="O337" s="47">
        <f t="shared" si="22"/>
        <v>0</v>
      </c>
      <c r="P337" s="47">
        <f t="shared" si="23"/>
        <v>7</v>
      </c>
      <c r="Q337" s="47">
        <f>+Data[[#This Row],[BC Layaway]]+Data[[#This Row],[NH Layaway]]</f>
        <v>7</v>
      </c>
      <c r="R337" s="47">
        <f>+Data[[#This Row],[BC Active]]+Data[[#This Row],[BC Layaway]]</f>
        <v>0</v>
      </c>
      <c r="S337" s="47">
        <f>+Data[[#This Row],[NH Active]]+Data[[#This Row],[NH Layaway]]</f>
        <v>0</v>
      </c>
      <c r="T337" s="47">
        <f>+Data[[#This Row],[BC Total]]+Data[[#This Row],[NH Total]]</f>
        <v>0</v>
      </c>
      <c r="Y337" s="53">
        <v>82007</v>
      </c>
      <c r="Z337" s="41" t="s">
        <v>421</v>
      </c>
    </row>
    <row r="338" spans="1:26" x14ac:dyDescent="0.25">
      <c r="A338" s="47" t="str">
        <f>Data[[#This Row],[Text IID]]&amp;Data[[#This Row],[transaction number]]</f>
        <v>270026</v>
      </c>
      <c r="B338" s="48">
        <v>6</v>
      </c>
      <c r="C338" s="49">
        <v>27002</v>
      </c>
      <c r="D338" s="50" t="str">
        <f>Data[[#This Row],[Text IID]]&amp;" - "&amp;Data[[#This Row],[Facility Name]]</f>
        <v>27002 - Edenbrook Of Edina</v>
      </c>
      <c r="E338" s="46">
        <v>27002</v>
      </c>
      <c r="F338" s="51" t="s">
        <v>138</v>
      </c>
      <c r="G338" s="52">
        <v>42675</v>
      </c>
      <c r="H338" s="51" t="s">
        <v>22</v>
      </c>
      <c r="I338" s="47"/>
      <c r="J338" s="47">
        <v>7</v>
      </c>
      <c r="K338" s="47">
        <f>+Data[[#This Row],[BC Bed Change]]+Data[[#This Row],[NH Bed Change]]</f>
        <v>7</v>
      </c>
      <c r="L338" s="47">
        <f t="shared" si="20"/>
        <v>0</v>
      </c>
      <c r="M338" s="47">
        <f t="shared" si="21"/>
        <v>7</v>
      </c>
      <c r="N338" s="47">
        <f>+Data[[#This Row],[BC Active]]+Data[[#This Row],[NH Active]]</f>
        <v>7</v>
      </c>
      <c r="O338" s="47">
        <f t="shared" si="22"/>
        <v>0</v>
      </c>
      <c r="P338" s="47">
        <f t="shared" si="23"/>
        <v>-7</v>
      </c>
      <c r="Q338" s="47">
        <f>+Data[[#This Row],[BC Layaway]]+Data[[#This Row],[NH Layaway]]</f>
        <v>-7</v>
      </c>
      <c r="R338" s="47">
        <f>+Data[[#This Row],[BC Active]]+Data[[#This Row],[BC Layaway]]</f>
        <v>0</v>
      </c>
      <c r="S338" s="47">
        <f>+Data[[#This Row],[NH Active]]+Data[[#This Row],[NH Layaway]]</f>
        <v>0</v>
      </c>
      <c r="T338" s="47">
        <f>+Data[[#This Row],[BC Total]]+Data[[#This Row],[NH Total]]</f>
        <v>0</v>
      </c>
      <c r="Y338" s="53">
        <v>82008</v>
      </c>
      <c r="Z338" s="41" t="s">
        <v>355</v>
      </c>
    </row>
    <row r="339" spans="1:26" x14ac:dyDescent="0.25">
      <c r="A339" s="47" t="str">
        <f>Data[[#This Row],[Text IID]]&amp;Data[[#This Row],[transaction number]]</f>
        <v>270027</v>
      </c>
      <c r="B339" s="48">
        <v>7</v>
      </c>
      <c r="C339" s="49">
        <v>27002</v>
      </c>
      <c r="D339" s="50" t="str">
        <f>Data[[#This Row],[Text IID]]&amp;" - "&amp;Data[[#This Row],[Facility Name]]</f>
        <v>27002 - Edenbrook Of Edina</v>
      </c>
      <c r="E339" s="46">
        <v>27002</v>
      </c>
      <c r="F339" s="51" t="s">
        <v>138</v>
      </c>
      <c r="G339" s="52">
        <v>42675</v>
      </c>
      <c r="H339" s="51" t="s">
        <v>24</v>
      </c>
      <c r="I339" s="47"/>
      <c r="J339" s="47">
        <v>40</v>
      </c>
      <c r="K339" s="47">
        <f>+Data[[#This Row],[BC Bed Change]]+Data[[#This Row],[NH Bed Change]]</f>
        <v>40</v>
      </c>
      <c r="L339" s="47">
        <f t="shared" si="20"/>
        <v>0</v>
      </c>
      <c r="M339" s="47">
        <f t="shared" si="21"/>
        <v>-40</v>
      </c>
      <c r="N339" s="47">
        <f>+Data[[#This Row],[BC Active]]+Data[[#This Row],[NH Active]]</f>
        <v>-40</v>
      </c>
      <c r="O339" s="47">
        <f t="shared" si="22"/>
        <v>0</v>
      </c>
      <c r="P339" s="47">
        <f t="shared" si="23"/>
        <v>0</v>
      </c>
      <c r="Q339" s="47">
        <f>+Data[[#This Row],[BC Layaway]]+Data[[#This Row],[NH Layaway]]</f>
        <v>0</v>
      </c>
      <c r="R339" s="47">
        <f>+Data[[#This Row],[BC Active]]+Data[[#This Row],[BC Layaway]]</f>
        <v>0</v>
      </c>
      <c r="S339" s="47">
        <f>+Data[[#This Row],[NH Active]]+Data[[#This Row],[NH Layaway]]</f>
        <v>-40</v>
      </c>
      <c r="T339" s="47">
        <f>+Data[[#This Row],[BC Total]]+Data[[#This Row],[NH Total]]</f>
        <v>-40</v>
      </c>
      <c r="Y339" s="53">
        <v>82009</v>
      </c>
      <c r="Z339" s="41" t="s">
        <v>356</v>
      </c>
    </row>
    <row r="340" spans="1:26" x14ac:dyDescent="0.25">
      <c r="A340" s="47" t="str">
        <f>Data[[#This Row],[Text IID]]&amp;Data[[#This Row],[transaction number]]</f>
        <v>270041</v>
      </c>
      <c r="B340" s="48">
        <v>1</v>
      </c>
      <c r="C340" s="49">
        <v>27004</v>
      </c>
      <c r="D340" s="50" t="str">
        <f>Data[[#This Row],[Text IID]]&amp;" - "&amp;Data[[#This Row],[Facility Name]]</f>
        <v>27004 - The Estates at Bloomington</v>
      </c>
      <c r="E340" s="46">
        <v>27004</v>
      </c>
      <c r="F340" s="51" t="s">
        <v>139</v>
      </c>
      <c r="G340" s="52">
        <v>40451</v>
      </c>
      <c r="H340" s="51" t="s">
        <v>17</v>
      </c>
      <c r="I340" s="47">
        <v>0</v>
      </c>
      <c r="J340" s="47">
        <v>74</v>
      </c>
      <c r="K340" s="47">
        <f>+Data[[#This Row],[BC Bed Change]]+Data[[#This Row],[NH Bed Change]]</f>
        <v>74</v>
      </c>
      <c r="L340" s="47">
        <f t="shared" si="20"/>
        <v>0</v>
      </c>
      <c r="M340" s="47">
        <f t="shared" si="21"/>
        <v>74</v>
      </c>
      <c r="N340" s="47">
        <f>+Data[[#This Row],[BC Active]]+Data[[#This Row],[NH Active]]</f>
        <v>74</v>
      </c>
      <c r="O340" s="47">
        <f t="shared" si="22"/>
        <v>0</v>
      </c>
      <c r="P340" s="47">
        <f t="shared" si="23"/>
        <v>0</v>
      </c>
      <c r="Q340" s="47">
        <f>+Data[[#This Row],[BC Layaway]]+Data[[#This Row],[NH Layaway]]</f>
        <v>0</v>
      </c>
      <c r="R340" s="47">
        <f>+Data[[#This Row],[BC Active]]+Data[[#This Row],[BC Layaway]]</f>
        <v>0</v>
      </c>
      <c r="S340" s="47">
        <f>+Data[[#This Row],[NH Active]]+Data[[#This Row],[NH Layaway]]</f>
        <v>74</v>
      </c>
      <c r="T340" s="47">
        <f>+Data[[#This Row],[BC Total]]+Data[[#This Row],[NH Total]]</f>
        <v>74</v>
      </c>
      <c r="Y340" s="53">
        <v>83001</v>
      </c>
      <c r="Z340" s="41" t="s">
        <v>357</v>
      </c>
    </row>
    <row r="341" spans="1:26" x14ac:dyDescent="0.25">
      <c r="A341" s="47" t="str">
        <f>Data[[#This Row],[Text IID]]&amp;Data[[#This Row],[transaction number]]</f>
        <v>270042</v>
      </c>
      <c r="B341" s="48">
        <v>2</v>
      </c>
      <c r="C341" s="49">
        <v>27004</v>
      </c>
      <c r="D341" s="50" t="str">
        <f>Data[[#This Row],[Text IID]]&amp;" - "&amp;Data[[#This Row],[Facility Name]]</f>
        <v>27004 - The Estates at Bloomington</v>
      </c>
      <c r="E341" s="46">
        <v>27004</v>
      </c>
      <c r="F341" s="51" t="s">
        <v>139</v>
      </c>
      <c r="G341" s="52">
        <v>40451</v>
      </c>
      <c r="H341" s="51" t="s">
        <v>19</v>
      </c>
      <c r="I341" s="47">
        <v>0</v>
      </c>
      <c r="J341" s="47">
        <v>4</v>
      </c>
      <c r="K341" s="47">
        <f>+Data[[#This Row],[BC Bed Change]]+Data[[#This Row],[NH Bed Change]]</f>
        <v>4</v>
      </c>
      <c r="L341" s="47">
        <f t="shared" si="20"/>
        <v>0</v>
      </c>
      <c r="M341" s="47">
        <f t="shared" si="21"/>
        <v>0</v>
      </c>
      <c r="N341" s="47">
        <f>+Data[[#This Row],[BC Active]]+Data[[#This Row],[NH Active]]</f>
        <v>0</v>
      </c>
      <c r="O341" s="47">
        <f t="shared" si="22"/>
        <v>0</v>
      </c>
      <c r="P341" s="47">
        <f t="shared" si="23"/>
        <v>4</v>
      </c>
      <c r="Q341" s="47">
        <f>+Data[[#This Row],[BC Layaway]]+Data[[#This Row],[NH Layaway]]</f>
        <v>4</v>
      </c>
      <c r="R341" s="47">
        <f>+Data[[#This Row],[BC Active]]+Data[[#This Row],[BC Layaway]]</f>
        <v>0</v>
      </c>
      <c r="S341" s="47">
        <f>+Data[[#This Row],[NH Active]]+Data[[#This Row],[NH Layaway]]</f>
        <v>4</v>
      </c>
      <c r="T341" s="47">
        <f>+Data[[#This Row],[BC Total]]+Data[[#This Row],[NH Total]]</f>
        <v>4</v>
      </c>
      <c r="Y341" s="53">
        <v>83002</v>
      </c>
      <c r="Z341" s="41" t="s">
        <v>358</v>
      </c>
    </row>
    <row r="342" spans="1:26" x14ac:dyDescent="0.25">
      <c r="A342" s="47" t="str">
        <f>Data[[#This Row],[Text IID]]&amp;Data[[#This Row],[transaction number]]</f>
        <v>270043</v>
      </c>
      <c r="B342" s="48">
        <v>3</v>
      </c>
      <c r="C342" s="49">
        <v>27004</v>
      </c>
      <c r="D342" s="50" t="str">
        <f>Data[[#This Row],[Text IID]]&amp;" - "&amp;Data[[#This Row],[Facility Name]]</f>
        <v>27004 - The Estates at Bloomington</v>
      </c>
      <c r="E342" s="46">
        <v>27004</v>
      </c>
      <c r="F342" s="51" t="s">
        <v>139</v>
      </c>
      <c r="G342" s="52">
        <v>42370</v>
      </c>
      <c r="H342" s="51" t="s">
        <v>22</v>
      </c>
      <c r="I342" s="47">
        <v>0</v>
      </c>
      <c r="J342" s="47">
        <v>2</v>
      </c>
      <c r="K342" s="47">
        <f>+Data[[#This Row],[BC Bed Change]]+Data[[#This Row],[NH Bed Change]]</f>
        <v>2</v>
      </c>
      <c r="L342" s="47">
        <f t="shared" si="20"/>
        <v>0</v>
      </c>
      <c r="M342" s="47">
        <f t="shared" si="21"/>
        <v>2</v>
      </c>
      <c r="N342" s="47">
        <f>+Data[[#This Row],[BC Active]]+Data[[#This Row],[NH Active]]</f>
        <v>2</v>
      </c>
      <c r="O342" s="47">
        <f t="shared" si="22"/>
        <v>0</v>
      </c>
      <c r="P342" s="47">
        <f t="shared" si="23"/>
        <v>-2</v>
      </c>
      <c r="Q342" s="47">
        <f>+Data[[#This Row],[BC Layaway]]+Data[[#This Row],[NH Layaway]]</f>
        <v>-2</v>
      </c>
      <c r="R342" s="47">
        <f>+Data[[#This Row],[BC Active]]+Data[[#This Row],[BC Layaway]]</f>
        <v>0</v>
      </c>
      <c r="S342" s="47">
        <f>+Data[[#This Row],[NH Active]]+Data[[#This Row],[NH Layaway]]</f>
        <v>0</v>
      </c>
      <c r="T342" s="47">
        <f>+Data[[#This Row],[BC Total]]+Data[[#This Row],[NH Total]]</f>
        <v>0</v>
      </c>
      <c r="Y342" s="53">
        <v>84001</v>
      </c>
      <c r="Z342" s="41" t="s">
        <v>359</v>
      </c>
    </row>
    <row r="343" spans="1:26" x14ac:dyDescent="0.25">
      <c r="A343" s="47" t="str">
        <f>Data[[#This Row],[Text IID]]&amp;Data[[#This Row],[transaction number]]</f>
        <v>270044</v>
      </c>
      <c r="B343" s="48">
        <v>4</v>
      </c>
      <c r="C343" s="49">
        <v>27004</v>
      </c>
      <c r="D343" s="50" t="str">
        <f>Data[[#This Row],[Text IID]]&amp;" - "&amp;Data[[#This Row],[Facility Name]]</f>
        <v>27004 - The Estates at Bloomington</v>
      </c>
      <c r="E343" s="46">
        <v>27004</v>
      </c>
      <c r="F343" s="51" t="s">
        <v>139</v>
      </c>
      <c r="G343" s="52">
        <v>43003</v>
      </c>
      <c r="H343" s="51" t="s">
        <v>22</v>
      </c>
      <c r="I343" s="47"/>
      <c r="J343" s="47">
        <v>2</v>
      </c>
      <c r="K343" s="47">
        <f>+Data[[#This Row],[BC Bed Change]]+Data[[#This Row],[NH Bed Change]]</f>
        <v>2</v>
      </c>
      <c r="L343" s="47">
        <f t="shared" si="20"/>
        <v>0</v>
      </c>
      <c r="M343" s="47">
        <f t="shared" si="21"/>
        <v>2</v>
      </c>
      <c r="N343" s="47">
        <f>+Data[[#This Row],[BC Active]]+Data[[#This Row],[NH Active]]</f>
        <v>2</v>
      </c>
      <c r="O343" s="47">
        <f t="shared" si="22"/>
        <v>0</v>
      </c>
      <c r="P343" s="47">
        <f t="shared" si="23"/>
        <v>-2</v>
      </c>
      <c r="Q343" s="47">
        <f>+Data[[#This Row],[BC Layaway]]+Data[[#This Row],[NH Layaway]]</f>
        <v>-2</v>
      </c>
      <c r="R343" s="47">
        <f>+Data[[#This Row],[BC Active]]+Data[[#This Row],[BC Layaway]]</f>
        <v>0</v>
      </c>
      <c r="S343" s="47">
        <f>+Data[[#This Row],[NH Active]]+Data[[#This Row],[NH Layaway]]</f>
        <v>0</v>
      </c>
      <c r="T343" s="47">
        <f>+Data[[#This Row],[BC Total]]+Data[[#This Row],[NH Total]]</f>
        <v>0</v>
      </c>
      <c r="Y343" s="53">
        <v>85001</v>
      </c>
      <c r="Z343" s="41" t="s">
        <v>360</v>
      </c>
    </row>
    <row r="344" spans="1:26" x14ac:dyDescent="0.25">
      <c r="A344" s="47" t="str">
        <f>Data[[#This Row],[Text IID]]&amp;Data[[#This Row],[transaction number]]</f>
        <v>270045</v>
      </c>
      <c r="B344" s="48">
        <v>5</v>
      </c>
      <c r="C344" s="49">
        <v>27004</v>
      </c>
      <c r="D344" s="50" t="str">
        <f>Data[[#This Row],[Text IID]]&amp;" - "&amp;Data[[#This Row],[Facility Name]]</f>
        <v>27004 - The Estates at Bloomington</v>
      </c>
      <c r="E344" s="46">
        <v>27004</v>
      </c>
      <c r="F344" s="51" t="s">
        <v>139</v>
      </c>
      <c r="G344" s="52">
        <v>43003</v>
      </c>
      <c r="H344" s="51" t="s">
        <v>23</v>
      </c>
      <c r="I344" s="47"/>
      <c r="J344" s="47">
        <v>2</v>
      </c>
      <c r="K344" s="47">
        <f>+Data[[#This Row],[BC Bed Change]]+Data[[#This Row],[NH Bed Change]]</f>
        <v>2</v>
      </c>
      <c r="L344" s="47">
        <f t="shared" si="20"/>
        <v>0</v>
      </c>
      <c r="M344" s="47">
        <f t="shared" si="21"/>
        <v>-2</v>
      </c>
      <c r="N344" s="47">
        <f>+Data[[#This Row],[BC Active]]+Data[[#This Row],[NH Active]]</f>
        <v>-2</v>
      </c>
      <c r="O344" s="47">
        <f t="shared" si="22"/>
        <v>0</v>
      </c>
      <c r="P344" s="47">
        <f t="shared" si="23"/>
        <v>0</v>
      </c>
      <c r="Q344" s="47">
        <f>+Data[[#This Row],[BC Layaway]]+Data[[#This Row],[NH Layaway]]</f>
        <v>0</v>
      </c>
      <c r="R344" s="47">
        <f>+Data[[#This Row],[BC Active]]+Data[[#This Row],[BC Layaway]]</f>
        <v>0</v>
      </c>
      <c r="S344" s="47">
        <f>+Data[[#This Row],[NH Active]]+Data[[#This Row],[NH Layaway]]</f>
        <v>-2</v>
      </c>
      <c r="T344" s="47">
        <f>+Data[[#This Row],[BC Total]]+Data[[#This Row],[NH Total]]</f>
        <v>-2</v>
      </c>
      <c r="Y344" s="53">
        <v>85003</v>
      </c>
      <c r="Z344" s="41" t="s">
        <v>361</v>
      </c>
    </row>
    <row r="345" spans="1:26" x14ac:dyDescent="0.25">
      <c r="A345" s="47" t="str">
        <f>Data[[#This Row],[Text IID]]&amp;Data[[#This Row],[transaction number]]</f>
        <v>270046</v>
      </c>
      <c r="B345" s="48">
        <v>6</v>
      </c>
      <c r="C345" s="49">
        <v>27004</v>
      </c>
      <c r="D345" s="50" t="str">
        <f>Data[[#This Row],[Text IID]]&amp;" - "&amp;Data[[#This Row],[Facility Name]]</f>
        <v>27004 - The Estates at Bloomington</v>
      </c>
      <c r="E345" s="46">
        <v>27004</v>
      </c>
      <c r="F345" s="51" t="s">
        <v>139</v>
      </c>
      <c r="G345" s="52">
        <v>43381</v>
      </c>
      <c r="H345" s="51" t="s">
        <v>20</v>
      </c>
      <c r="I345" s="47"/>
      <c r="J345" s="47">
        <v>8</v>
      </c>
      <c r="K345" s="47">
        <f>+Data[[#This Row],[BC Bed Change]]+Data[[#This Row],[NH Bed Change]]</f>
        <v>8</v>
      </c>
      <c r="L345" s="47">
        <f t="shared" si="20"/>
        <v>0</v>
      </c>
      <c r="M345" s="47">
        <f t="shared" si="21"/>
        <v>-8</v>
      </c>
      <c r="N345" s="47">
        <f>+Data[[#This Row],[BC Active]]+Data[[#This Row],[NH Active]]</f>
        <v>-8</v>
      </c>
      <c r="O345" s="47">
        <f t="shared" si="22"/>
        <v>0</v>
      </c>
      <c r="P345" s="47">
        <f t="shared" si="23"/>
        <v>8</v>
      </c>
      <c r="Q345" s="47">
        <f>+Data[[#This Row],[BC Layaway]]+Data[[#This Row],[NH Layaway]]</f>
        <v>8</v>
      </c>
      <c r="R345" s="47">
        <f>+Data[[#This Row],[BC Active]]+Data[[#This Row],[BC Layaway]]</f>
        <v>0</v>
      </c>
      <c r="S345" s="47">
        <f>+Data[[#This Row],[NH Active]]+Data[[#This Row],[NH Layaway]]</f>
        <v>0</v>
      </c>
      <c r="T345" s="47">
        <f>+Data[[#This Row],[BC Total]]+Data[[#This Row],[NH Total]]</f>
        <v>0</v>
      </c>
      <c r="Y345" s="53">
        <v>85005</v>
      </c>
      <c r="Z345" s="41" t="s">
        <v>362</v>
      </c>
    </row>
    <row r="346" spans="1:26" x14ac:dyDescent="0.25">
      <c r="A346" s="47" t="str">
        <f>Data[[#This Row],[Text IID]]&amp;Data[[#This Row],[transaction number]]</f>
        <v>270051</v>
      </c>
      <c r="B346" s="48">
        <v>1</v>
      </c>
      <c r="C346" s="49">
        <v>27005</v>
      </c>
      <c r="D346" s="50" t="str">
        <f>Data[[#This Row],[Text IID]]&amp;" - "&amp;Data[[#This Row],[Facility Name]]</f>
        <v>27005 - Martin Luther Care Center</v>
      </c>
      <c r="E346" s="46">
        <v>27005</v>
      </c>
      <c r="F346" s="51" t="s">
        <v>140</v>
      </c>
      <c r="G346" s="52">
        <v>40451</v>
      </c>
      <c r="H346" s="51" t="s">
        <v>17</v>
      </c>
      <c r="I346" s="47">
        <v>0</v>
      </c>
      <c r="J346" s="47">
        <v>137</v>
      </c>
      <c r="K346" s="47">
        <f>+Data[[#This Row],[BC Bed Change]]+Data[[#This Row],[NH Bed Change]]</f>
        <v>137</v>
      </c>
      <c r="L346" s="47">
        <f t="shared" si="20"/>
        <v>0</v>
      </c>
      <c r="M346" s="47">
        <f t="shared" si="21"/>
        <v>137</v>
      </c>
      <c r="N346" s="47">
        <f>+Data[[#This Row],[BC Active]]+Data[[#This Row],[NH Active]]</f>
        <v>137</v>
      </c>
      <c r="O346" s="47">
        <f t="shared" si="22"/>
        <v>0</v>
      </c>
      <c r="P346" s="47">
        <f t="shared" si="23"/>
        <v>0</v>
      </c>
      <c r="Q346" s="47">
        <f>+Data[[#This Row],[BC Layaway]]+Data[[#This Row],[NH Layaway]]</f>
        <v>0</v>
      </c>
      <c r="R346" s="47">
        <f>+Data[[#This Row],[BC Active]]+Data[[#This Row],[BC Layaway]]</f>
        <v>0</v>
      </c>
      <c r="S346" s="47">
        <f>+Data[[#This Row],[NH Active]]+Data[[#This Row],[NH Layaway]]</f>
        <v>137</v>
      </c>
      <c r="T346" s="47">
        <f>+Data[[#This Row],[BC Total]]+Data[[#This Row],[NH Total]]</f>
        <v>137</v>
      </c>
      <c r="Y346" s="53">
        <v>85006</v>
      </c>
      <c r="Z346" s="41" t="s">
        <v>363</v>
      </c>
    </row>
    <row r="347" spans="1:26" x14ac:dyDescent="0.25">
      <c r="A347" s="47" t="str">
        <f>Data[[#This Row],[Text IID]]&amp;Data[[#This Row],[transaction number]]</f>
        <v>270071</v>
      </c>
      <c r="B347" s="48">
        <v>1</v>
      </c>
      <c r="C347" s="49">
        <v>27007</v>
      </c>
      <c r="D347" s="50" t="str">
        <f>Data[[#This Row],[Text IID]]&amp;" - "&amp;Data[[#This Row],[Facility Name]]</f>
        <v>27007 - Southside Care Center</v>
      </c>
      <c r="E347" s="46">
        <v>27007</v>
      </c>
      <c r="F347" s="51" t="s">
        <v>141</v>
      </c>
      <c r="G347" s="52">
        <v>40451</v>
      </c>
      <c r="H347" s="51" t="s">
        <v>17</v>
      </c>
      <c r="I347" s="47">
        <v>17</v>
      </c>
      <c r="J347" s="47">
        <v>0</v>
      </c>
      <c r="K347" s="47">
        <f>+Data[[#This Row],[BC Bed Change]]+Data[[#This Row],[NH Bed Change]]</f>
        <v>17</v>
      </c>
      <c r="L347" s="47">
        <f t="shared" si="20"/>
        <v>17</v>
      </c>
      <c r="M347" s="47">
        <f t="shared" si="21"/>
        <v>0</v>
      </c>
      <c r="N347" s="47">
        <f>+Data[[#This Row],[BC Active]]+Data[[#This Row],[NH Active]]</f>
        <v>17</v>
      </c>
      <c r="O347" s="47">
        <f t="shared" si="22"/>
        <v>0</v>
      </c>
      <c r="P347" s="47">
        <f t="shared" si="23"/>
        <v>0</v>
      </c>
      <c r="Q347" s="47">
        <f>+Data[[#This Row],[BC Layaway]]+Data[[#This Row],[NH Layaway]]</f>
        <v>0</v>
      </c>
      <c r="R347" s="47">
        <f>+Data[[#This Row],[BC Active]]+Data[[#This Row],[BC Layaway]]</f>
        <v>17</v>
      </c>
      <c r="S347" s="47">
        <f>+Data[[#This Row],[NH Active]]+Data[[#This Row],[NH Layaway]]</f>
        <v>0</v>
      </c>
      <c r="T347" s="47">
        <f>+Data[[#This Row],[BC Total]]+Data[[#This Row],[NH Total]]</f>
        <v>17</v>
      </c>
      <c r="Y347" s="53">
        <v>86001</v>
      </c>
      <c r="Z347" s="41" t="s">
        <v>364</v>
      </c>
    </row>
    <row r="348" spans="1:26" x14ac:dyDescent="0.25">
      <c r="A348" s="47" t="str">
        <f>Data[[#This Row],[Text IID]]&amp;Data[[#This Row],[transaction number]]</f>
        <v>270073</v>
      </c>
      <c r="B348" s="48">
        <v>3</v>
      </c>
      <c r="C348" s="49">
        <v>27007</v>
      </c>
      <c r="D348" s="50" t="str">
        <f>Data[[#This Row],[Text IID]]&amp;" - "&amp;Data[[#This Row],[Facility Name]]</f>
        <v>27007 - Southside Care Center</v>
      </c>
      <c r="E348" s="46">
        <v>27007</v>
      </c>
      <c r="F348" s="51" t="s">
        <v>141</v>
      </c>
      <c r="G348" s="52">
        <v>42005</v>
      </c>
      <c r="H348" s="51" t="s">
        <v>22</v>
      </c>
      <c r="I348" s="47">
        <v>1</v>
      </c>
      <c r="J348" s="47">
        <v>0</v>
      </c>
      <c r="K348" s="47">
        <f>+Data[[#This Row],[BC Bed Change]]+Data[[#This Row],[NH Bed Change]]</f>
        <v>1</v>
      </c>
      <c r="L348" s="47">
        <f t="shared" si="20"/>
        <v>1</v>
      </c>
      <c r="M348" s="47">
        <f t="shared" si="21"/>
        <v>0</v>
      </c>
      <c r="N348" s="47">
        <f>+Data[[#This Row],[BC Active]]+Data[[#This Row],[NH Active]]</f>
        <v>1</v>
      </c>
      <c r="O348" s="47">
        <f t="shared" si="22"/>
        <v>-1</v>
      </c>
      <c r="P348" s="47">
        <f t="shared" si="23"/>
        <v>0</v>
      </c>
      <c r="Q348" s="47">
        <f>+Data[[#This Row],[BC Layaway]]+Data[[#This Row],[NH Layaway]]</f>
        <v>-1</v>
      </c>
      <c r="R348" s="47">
        <f>+Data[[#This Row],[BC Active]]+Data[[#This Row],[BC Layaway]]</f>
        <v>0</v>
      </c>
      <c r="S348" s="47">
        <f>+Data[[#This Row],[NH Active]]+Data[[#This Row],[NH Layaway]]</f>
        <v>0</v>
      </c>
      <c r="T348" s="47">
        <f>+Data[[#This Row],[BC Total]]+Data[[#This Row],[NH Total]]</f>
        <v>0</v>
      </c>
      <c r="Y348" s="53">
        <v>86002</v>
      </c>
      <c r="Z348" s="41" t="s">
        <v>365</v>
      </c>
    </row>
    <row r="349" spans="1:26" x14ac:dyDescent="0.25">
      <c r="A349" s="47" t="str">
        <f>Data[[#This Row],[Text IID]]&amp;Data[[#This Row],[transaction number]]</f>
        <v>270074</v>
      </c>
      <c r="B349" s="48">
        <v>4</v>
      </c>
      <c r="C349" s="49">
        <v>27007</v>
      </c>
      <c r="D349" s="50" t="str">
        <f>Data[[#This Row],[Text IID]]&amp;" - "&amp;Data[[#This Row],[Facility Name]]</f>
        <v>27007 - Southside Care Center</v>
      </c>
      <c r="E349" s="46">
        <v>27007</v>
      </c>
      <c r="F349" s="51" t="s">
        <v>141</v>
      </c>
      <c r="G349" s="52">
        <v>42005</v>
      </c>
      <c r="H349" s="51" t="s">
        <v>23</v>
      </c>
      <c r="I349" s="47">
        <v>1</v>
      </c>
      <c r="J349" s="47">
        <v>0</v>
      </c>
      <c r="K349" s="47">
        <f>+Data[[#This Row],[BC Bed Change]]+Data[[#This Row],[NH Bed Change]]</f>
        <v>1</v>
      </c>
      <c r="L349" s="47">
        <f t="shared" si="20"/>
        <v>-1</v>
      </c>
      <c r="M349" s="47">
        <f t="shared" si="21"/>
        <v>0</v>
      </c>
      <c r="N349" s="47">
        <f>+Data[[#This Row],[BC Active]]+Data[[#This Row],[NH Active]]</f>
        <v>-1</v>
      </c>
      <c r="O349" s="47">
        <f t="shared" si="22"/>
        <v>0</v>
      </c>
      <c r="P349" s="47">
        <f t="shared" si="23"/>
        <v>0</v>
      </c>
      <c r="Q349" s="47">
        <f>+Data[[#This Row],[BC Layaway]]+Data[[#This Row],[NH Layaway]]</f>
        <v>0</v>
      </c>
      <c r="R349" s="47">
        <f>+Data[[#This Row],[BC Active]]+Data[[#This Row],[BC Layaway]]</f>
        <v>-1</v>
      </c>
      <c r="S349" s="47">
        <f>+Data[[#This Row],[NH Active]]+Data[[#This Row],[NH Layaway]]</f>
        <v>0</v>
      </c>
      <c r="T349" s="47">
        <f>+Data[[#This Row],[BC Total]]+Data[[#This Row],[NH Total]]</f>
        <v>-1</v>
      </c>
      <c r="Y349" s="53">
        <v>86003</v>
      </c>
      <c r="Z349" s="41" t="s">
        <v>366</v>
      </c>
    </row>
    <row r="350" spans="1:26" x14ac:dyDescent="0.25">
      <c r="A350" s="47" t="str">
        <f>Data[[#This Row],[Text IID]]&amp;Data[[#This Row],[transaction number]]</f>
        <v>270072</v>
      </c>
      <c r="B350" s="48">
        <v>2</v>
      </c>
      <c r="C350" s="54" t="s">
        <v>423</v>
      </c>
      <c r="D350" s="50" t="str">
        <f>Data[[#This Row],[Text IID]]&amp;" - "&amp;Data[[#This Row],[Facility Name]]</f>
        <v>27007 - Southside Care Center</v>
      </c>
      <c r="E350" s="46">
        <v>27007</v>
      </c>
      <c r="F350" s="50" t="s">
        <v>141</v>
      </c>
      <c r="G350" s="52">
        <v>40451</v>
      </c>
      <c r="H350" s="51" t="s">
        <v>19</v>
      </c>
      <c r="I350" s="47">
        <v>1</v>
      </c>
      <c r="J350" s="47"/>
      <c r="K350" s="47">
        <f>+Data[[#This Row],[BC Bed Change]]+Data[[#This Row],[NH Bed Change]]</f>
        <v>1</v>
      </c>
      <c r="L350" s="47">
        <f t="shared" si="20"/>
        <v>0</v>
      </c>
      <c r="M350" s="47">
        <f t="shared" si="21"/>
        <v>0</v>
      </c>
      <c r="N350" s="47">
        <f>+Data[[#This Row],[BC Active]]+Data[[#This Row],[NH Active]]</f>
        <v>0</v>
      </c>
      <c r="O350" s="47">
        <f t="shared" si="22"/>
        <v>1</v>
      </c>
      <c r="P350" s="47">
        <f t="shared" si="23"/>
        <v>0</v>
      </c>
      <c r="Q350" s="47">
        <f>+Data[[#This Row],[BC Layaway]]+Data[[#This Row],[NH Layaway]]</f>
        <v>1</v>
      </c>
      <c r="R350" s="47">
        <f>+Data[[#This Row],[BC Active]]+Data[[#This Row],[BC Layaway]]</f>
        <v>1</v>
      </c>
      <c r="S350" s="47">
        <f>+Data[[#This Row],[NH Active]]+Data[[#This Row],[NH Layaway]]</f>
        <v>0</v>
      </c>
      <c r="T350" s="47">
        <f>+Data[[#This Row],[BC Total]]+Data[[#This Row],[NH Total]]</f>
        <v>1</v>
      </c>
      <c r="Y350" s="53">
        <v>86004</v>
      </c>
      <c r="Z350" s="41" t="s">
        <v>367</v>
      </c>
    </row>
    <row r="351" spans="1:26" x14ac:dyDescent="0.25">
      <c r="A351" s="47" t="str">
        <f>Data[[#This Row],[Text IID]]&amp;Data[[#This Row],[transaction number]]</f>
        <v>270131</v>
      </c>
      <c r="B351" s="48">
        <v>1</v>
      </c>
      <c r="C351" s="49">
        <v>27013</v>
      </c>
      <c r="D351" s="50" t="str">
        <f>Data[[#This Row],[Text IID]]&amp;" - "&amp;Data[[#This Row],[Facility Name]]</f>
        <v>27013 - St Therese Home</v>
      </c>
      <c r="E351" s="46">
        <v>27013</v>
      </c>
      <c r="F351" s="51" t="s">
        <v>142</v>
      </c>
      <c r="G351" s="52">
        <v>40451</v>
      </c>
      <c r="H351" s="51" t="s">
        <v>17</v>
      </c>
      <c r="I351" s="47">
        <v>0</v>
      </c>
      <c r="J351" s="47">
        <v>302</v>
      </c>
      <c r="K351" s="47">
        <f>+Data[[#This Row],[BC Bed Change]]+Data[[#This Row],[NH Bed Change]]</f>
        <v>302</v>
      </c>
      <c r="L351" s="47">
        <f t="shared" si="20"/>
        <v>0</v>
      </c>
      <c r="M351" s="47">
        <f t="shared" si="21"/>
        <v>302</v>
      </c>
      <c r="N351" s="47">
        <f>+Data[[#This Row],[BC Active]]+Data[[#This Row],[NH Active]]</f>
        <v>302</v>
      </c>
      <c r="O351" s="47">
        <f t="shared" si="22"/>
        <v>0</v>
      </c>
      <c r="P351" s="47">
        <f t="shared" si="23"/>
        <v>0</v>
      </c>
      <c r="Q351" s="47">
        <f>+Data[[#This Row],[BC Layaway]]+Data[[#This Row],[NH Layaway]]</f>
        <v>0</v>
      </c>
      <c r="R351" s="47">
        <f>+Data[[#This Row],[BC Active]]+Data[[#This Row],[BC Layaway]]</f>
        <v>0</v>
      </c>
      <c r="S351" s="47">
        <f>+Data[[#This Row],[NH Active]]+Data[[#This Row],[NH Layaway]]</f>
        <v>302</v>
      </c>
      <c r="T351" s="47">
        <f>+Data[[#This Row],[BC Total]]+Data[[#This Row],[NH Total]]</f>
        <v>302</v>
      </c>
      <c r="Y351" s="53">
        <v>86005</v>
      </c>
      <c r="Z351" s="41" t="s">
        <v>368</v>
      </c>
    </row>
    <row r="352" spans="1:26" x14ac:dyDescent="0.25">
      <c r="A352" s="47" t="str">
        <f>Data[[#This Row],[Text IID]]&amp;Data[[#This Row],[transaction number]]</f>
        <v>270132</v>
      </c>
      <c r="B352" s="48">
        <v>2</v>
      </c>
      <c r="C352" s="49">
        <v>27013</v>
      </c>
      <c r="D352" s="50" t="str">
        <f>Data[[#This Row],[Text IID]]&amp;" - "&amp;Data[[#This Row],[Facility Name]]</f>
        <v>27013 - St Therese Home</v>
      </c>
      <c r="E352" s="46">
        <v>27013</v>
      </c>
      <c r="F352" s="51" t="s">
        <v>142</v>
      </c>
      <c r="G352" s="52">
        <v>41183</v>
      </c>
      <c r="H352" s="51" t="s">
        <v>24</v>
      </c>
      <c r="I352" s="47">
        <v>0</v>
      </c>
      <c r="J352" s="47">
        <v>8</v>
      </c>
      <c r="K352" s="47">
        <f>+Data[[#This Row],[BC Bed Change]]+Data[[#This Row],[NH Bed Change]]</f>
        <v>8</v>
      </c>
      <c r="L352" s="47">
        <f t="shared" si="20"/>
        <v>0</v>
      </c>
      <c r="M352" s="47">
        <f t="shared" si="21"/>
        <v>-8</v>
      </c>
      <c r="N352" s="47">
        <f>+Data[[#This Row],[BC Active]]+Data[[#This Row],[NH Active]]</f>
        <v>-8</v>
      </c>
      <c r="O352" s="47">
        <f t="shared" si="22"/>
        <v>0</v>
      </c>
      <c r="P352" s="47">
        <f t="shared" si="23"/>
        <v>0</v>
      </c>
      <c r="Q352" s="47">
        <f>+Data[[#This Row],[BC Layaway]]+Data[[#This Row],[NH Layaway]]</f>
        <v>0</v>
      </c>
      <c r="R352" s="47">
        <f>+Data[[#This Row],[BC Active]]+Data[[#This Row],[BC Layaway]]</f>
        <v>0</v>
      </c>
      <c r="S352" s="47">
        <f>+Data[[#This Row],[NH Active]]+Data[[#This Row],[NH Layaway]]</f>
        <v>-8</v>
      </c>
      <c r="T352" s="47">
        <f>+Data[[#This Row],[BC Total]]+Data[[#This Row],[NH Total]]</f>
        <v>-8</v>
      </c>
      <c r="Y352" s="53">
        <v>86006</v>
      </c>
      <c r="Z352" s="41" t="s">
        <v>369</v>
      </c>
    </row>
    <row r="353" spans="1:26" x14ac:dyDescent="0.25">
      <c r="A353" s="47" t="str">
        <f>Data[[#This Row],[Text IID]]&amp;Data[[#This Row],[transaction number]]</f>
        <v>270133</v>
      </c>
      <c r="B353" s="48">
        <v>3</v>
      </c>
      <c r="C353" s="49">
        <v>27013</v>
      </c>
      <c r="D353" s="50" t="str">
        <f>Data[[#This Row],[Text IID]]&amp;" - "&amp;Data[[#This Row],[Facility Name]]</f>
        <v>27013 - St Therese Home</v>
      </c>
      <c r="E353" s="46">
        <v>27013</v>
      </c>
      <c r="F353" s="51" t="s">
        <v>142</v>
      </c>
      <c r="G353" s="52">
        <v>41214</v>
      </c>
      <c r="H353" s="51" t="s">
        <v>24</v>
      </c>
      <c r="I353" s="47">
        <v>0</v>
      </c>
      <c r="J353" s="47">
        <v>4</v>
      </c>
      <c r="K353" s="47">
        <f>+Data[[#This Row],[BC Bed Change]]+Data[[#This Row],[NH Bed Change]]</f>
        <v>4</v>
      </c>
      <c r="L353" s="47">
        <f t="shared" si="20"/>
        <v>0</v>
      </c>
      <c r="M353" s="47">
        <f t="shared" si="21"/>
        <v>-4</v>
      </c>
      <c r="N353" s="47">
        <f>+Data[[#This Row],[BC Active]]+Data[[#This Row],[NH Active]]</f>
        <v>-4</v>
      </c>
      <c r="O353" s="47">
        <f t="shared" si="22"/>
        <v>0</v>
      </c>
      <c r="P353" s="47">
        <f t="shared" si="23"/>
        <v>0</v>
      </c>
      <c r="Q353" s="47">
        <f>+Data[[#This Row],[BC Layaway]]+Data[[#This Row],[NH Layaway]]</f>
        <v>0</v>
      </c>
      <c r="R353" s="47">
        <f>+Data[[#This Row],[BC Active]]+Data[[#This Row],[BC Layaway]]</f>
        <v>0</v>
      </c>
      <c r="S353" s="47">
        <f>+Data[[#This Row],[NH Active]]+Data[[#This Row],[NH Layaway]]</f>
        <v>-4</v>
      </c>
      <c r="T353" s="47">
        <f>+Data[[#This Row],[BC Total]]+Data[[#This Row],[NH Total]]</f>
        <v>-4</v>
      </c>
      <c r="Y353" s="53">
        <v>86007</v>
      </c>
      <c r="Z353" s="41" t="s">
        <v>370</v>
      </c>
    </row>
    <row r="354" spans="1:26" x14ac:dyDescent="0.25">
      <c r="A354" s="47" t="str">
        <f>Data[[#This Row],[Text IID]]&amp;Data[[#This Row],[transaction number]]</f>
        <v>270134</v>
      </c>
      <c r="B354" s="48">
        <v>4</v>
      </c>
      <c r="C354" s="49">
        <v>27013</v>
      </c>
      <c r="D354" s="50" t="str">
        <f>Data[[#This Row],[Text IID]]&amp;" - "&amp;Data[[#This Row],[Facility Name]]</f>
        <v>27013 - St Therese Home</v>
      </c>
      <c r="E354" s="46">
        <v>27013</v>
      </c>
      <c r="F354" s="51" t="s">
        <v>142</v>
      </c>
      <c r="G354" s="52">
        <v>41244</v>
      </c>
      <c r="H354" s="51" t="s">
        <v>24</v>
      </c>
      <c r="I354" s="47">
        <v>0</v>
      </c>
      <c r="J354" s="47">
        <v>8</v>
      </c>
      <c r="K354" s="47">
        <f>+Data[[#This Row],[BC Bed Change]]+Data[[#This Row],[NH Bed Change]]</f>
        <v>8</v>
      </c>
      <c r="L354" s="47">
        <f t="shared" si="20"/>
        <v>0</v>
      </c>
      <c r="M354" s="47">
        <f t="shared" si="21"/>
        <v>-8</v>
      </c>
      <c r="N354" s="47">
        <f>+Data[[#This Row],[BC Active]]+Data[[#This Row],[NH Active]]</f>
        <v>-8</v>
      </c>
      <c r="O354" s="47">
        <f t="shared" si="22"/>
        <v>0</v>
      </c>
      <c r="P354" s="47">
        <f t="shared" si="23"/>
        <v>0</v>
      </c>
      <c r="Q354" s="47">
        <f>+Data[[#This Row],[BC Layaway]]+Data[[#This Row],[NH Layaway]]</f>
        <v>0</v>
      </c>
      <c r="R354" s="47">
        <f>+Data[[#This Row],[BC Active]]+Data[[#This Row],[BC Layaway]]</f>
        <v>0</v>
      </c>
      <c r="S354" s="47">
        <f>+Data[[#This Row],[NH Active]]+Data[[#This Row],[NH Layaway]]</f>
        <v>-8</v>
      </c>
      <c r="T354" s="47">
        <f>+Data[[#This Row],[BC Total]]+Data[[#This Row],[NH Total]]</f>
        <v>-8</v>
      </c>
      <c r="Y354" s="53">
        <v>87001</v>
      </c>
      <c r="Z354" s="41" t="s">
        <v>371</v>
      </c>
    </row>
    <row r="355" spans="1:26" x14ac:dyDescent="0.25">
      <c r="A355" s="47" t="str">
        <f>Data[[#This Row],[Text IID]]&amp;Data[[#This Row],[transaction number]]</f>
        <v>270135</v>
      </c>
      <c r="B355" s="48">
        <v>5</v>
      </c>
      <c r="C355" s="49">
        <v>27013</v>
      </c>
      <c r="D355" s="50" t="str">
        <f>Data[[#This Row],[Text IID]]&amp;" - "&amp;Data[[#This Row],[Facility Name]]</f>
        <v>27013 - St Therese Home</v>
      </c>
      <c r="E355" s="46">
        <v>27013</v>
      </c>
      <c r="F355" s="51" t="s">
        <v>142</v>
      </c>
      <c r="G355" s="52">
        <v>41275</v>
      </c>
      <c r="H355" s="51" t="s">
        <v>24</v>
      </c>
      <c r="I355" s="47">
        <v>0</v>
      </c>
      <c r="J355" s="47">
        <v>8</v>
      </c>
      <c r="K355" s="47">
        <f>+Data[[#This Row],[BC Bed Change]]+Data[[#This Row],[NH Bed Change]]</f>
        <v>8</v>
      </c>
      <c r="L355" s="47">
        <f t="shared" si="20"/>
        <v>0</v>
      </c>
      <c r="M355" s="47">
        <f t="shared" si="21"/>
        <v>-8</v>
      </c>
      <c r="N355" s="47">
        <f>+Data[[#This Row],[BC Active]]+Data[[#This Row],[NH Active]]</f>
        <v>-8</v>
      </c>
      <c r="O355" s="47">
        <f t="shared" si="22"/>
        <v>0</v>
      </c>
      <c r="P355" s="47">
        <f t="shared" si="23"/>
        <v>0</v>
      </c>
      <c r="Q355" s="47">
        <f>+Data[[#This Row],[BC Layaway]]+Data[[#This Row],[NH Layaway]]</f>
        <v>0</v>
      </c>
      <c r="R355" s="47">
        <f>+Data[[#This Row],[BC Active]]+Data[[#This Row],[BC Layaway]]</f>
        <v>0</v>
      </c>
      <c r="S355" s="47">
        <f>+Data[[#This Row],[NH Active]]+Data[[#This Row],[NH Layaway]]</f>
        <v>-8</v>
      </c>
      <c r="T355" s="47">
        <f>+Data[[#This Row],[BC Total]]+Data[[#This Row],[NH Total]]</f>
        <v>-8</v>
      </c>
      <c r="Y355" s="53">
        <v>87002</v>
      </c>
      <c r="Z355" s="41" t="s">
        <v>372</v>
      </c>
    </row>
    <row r="356" spans="1:26" x14ac:dyDescent="0.25">
      <c r="A356" s="47" t="str">
        <f>Data[[#This Row],[Text IID]]&amp;Data[[#This Row],[transaction number]]</f>
        <v>270136</v>
      </c>
      <c r="B356" s="48">
        <v>6</v>
      </c>
      <c r="C356" s="49">
        <v>27013</v>
      </c>
      <c r="D356" s="50" t="str">
        <f>Data[[#This Row],[Text IID]]&amp;" - "&amp;Data[[#This Row],[Facility Name]]</f>
        <v>27013 - St Therese Home</v>
      </c>
      <c r="E356" s="46">
        <v>27013</v>
      </c>
      <c r="F356" s="51" t="s">
        <v>142</v>
      </c>
      <c r="G356" s="52">
        <v>41306</v>
      </c>
      <c r="H356" s="51" t="s">
        <v>24</v>
      </c>
      <c r="I356" s="47">
        <v>0</v>
      </c>
      <c r="J356" s="47">
        <v>8</v>
      </c>
      <c r="K356" s="47">
        <f>+Data[[#This Row],[BC Bed Change]]+Data[[#This Row],[NH Bed Change]]</f>
        <v>8</v>
      </c>
      <c r="L356" s="47">
        <f t="shared" si="20"/>
        <v>0</v>
      </c>
      <c r="M356" s="47">
        <f t="shared" si="21"/>
        <v>-8</v>
      </c>
      <c r="N356" s="47">
        <f>+Data[[#This Row],[BC Active]]+Data[[#This Row],[NH Active]]</f>
        <v>-8</v>
      </c>
      <c r="O356" s="47">
        <f t="shared" si="22"/>
        <v>0</v>
      </c>
      <c r="P356" s="47">
        <f t="shared" si="23"/>
        <v>0</v>
      </c>
      <c r="Q356" s="47">
        <f>+Data[[#This Row],[BC Layaway]]+Data[[#This Row],[NH Layaway]]</f>
        <v>0</v>
      </c>
      <c r="R356" s="47">
        <f>+Data[[#This Row],[BC Active]]+Data[[#This Row],[BC Layaway]]</f>
        <v>0</v>
      </c>
      <c r="S356" s="47">
        <f>+Data[[#This Row],[NH Active]]+Data[[#This Row],[NH Layaway]]</f>
        <v>-8</v>
      </c>
      <c r="T356" s="47">
        <f>+Data[[#This Row],[BC Total]]+Data[[#This Row],[NH Total]]</f>
        <v>-8</v>
      </c>
      <c r="Y356" s="53">
        <v>87003</v>
      </c>
      <c r="Z356" s="41" t="s">
        <v>373</v>
      </c>
    </row>
    <row r="357" spans="1:26" x14ac:dyDescent="0.25">
      <c r="A357" s="47" t="str">
        <f>Data[[#This Row],[Text IID]]&amp;Data[[#This Row],[transaction number]]</f>
        <v>270137</v>
      </c>
      <c r="B357" s="48">
        <v>7</v>
      </c>
      <c r="C357" s="49">
        <v>27013</v>
      </c>
      <c r="D357" s="50" t="str">
        <f>Data[[#This Row],[Text IID]]&amp;" - "&amp;Data[[#This Row],[Facility Name]]</f>
        <v>27013 - St Therese Home</v>
      </c>
      <c r="E357" s="46">
        <v>27013</v>
      </c>
      <c r="F357" s="51" t="s">
        <v>142</v>
      </c>
      <c r="G357" s="52">
        <v>41395</v>
      </c>
      <c r="H357" s="51" t="s">
        <v>24</v>
      </c>
      <c r="I357" s="47">
        <v>0</v>
      </c>
      <c r="J357" s="47">
        <v>8</v>
      </c>
      <c r="K357" s="47">
        <f>+Data[[#This Row],[BC Bed Change]]+Data[[#This Row],[NH Bed Change]]</f>
        <v>8</v>
      </c>
      <c r="L357" s="47">
        <f t="shared" si="20"/>
        <v>0</v>
      </c>
      <c r="M357" s="47">
        <f t="shared" si="21"/>
        <v>-8</v>
      </c>
      <c r="N357" s="47">
        <f>+Data[[#This Row],[BC Active]]+Data[[#This Row],[NH Active]]</f>
        <v>-8</v>
      </c>
      <c r="O357" s="47">
        <f t="shared" si="22"/>
        <v>0</v>
      </c>
      <c r="P357" s="47">
        <f t="shared" si="23"/>
        <v>0</v>
      </c>
      <c r="Q357" s="47">
        <f>+Data[[#This Row],[BC Layaway]]+Data[[#This Row],[NH Layaway]]</f>
        <v>0</v>
      </c>
      <c r="R357" s="47">
        <f>+Data[[#This Row],[BC Active]]+Data[[#This Row],[BC Layaway]]</f>
        <v>0</v>
      </c>
      <c r="S357" s="47">
        <f>+Data[[#This Row],[NH Active]]+Data[[#This Row],[NH Layaway]]</f>
        <v>-8</v>
      </c>
      <c r="T357" s="47">
        <f>+Data[[#This Row],[BC Total]]+Data[[#This Row],[NH Total]]</f>
        <v>-8</v>
      </c>
      <c r="Y357" s="53"/>
    </row>
    <row r="358" spans="1:26" x14ac:dyDescent="0.25">
      <c r="A358" s="47" t="str">
        <f>Data[[#This Row],[Text IID]]&amp;Data[[#This Row],[transaction number]]</f>
        <v>270138</v>
      </c>
      <c r="B358" s="48">
        <v>8</v>
      </c>
      <c r="C358" s="49">
        <v>27013</v>
      </c>
      <c r="D358" s="50" t="str">
        <f>Data[[#This Row],[Text IID]]&amp;" - "&amp;Data[[#This Row],[Facility Name]]</f>
        <v>27013 - St Therese Home</v>
      </c>
      <c r="E358" s="46">
        <v>27013</v>
      </c>
      <c r="F358" s="51" t="s">
        <v>142</v>
      </c>
      <c r="G358" s="52">
        <v>44012</v>
      </c>
      <c r="H358" s="51" t="s">
        <v>20</v>
      </c>
      <c r="I358" s="47"/>
      <c r="J358" s="47">
        <v>46</v>
      </c>
      <c r="K358" s="47">
        <f>+Data[[#This Row],[BC Bed Change]]+Data[[#This Row],[NH Bed Change]]</f>
        <v>46</v>
      </c>
      <c r="L358" s="47">
        <f t="shared" si="20"/>
        <v>0</v>
      </c>
      <c r="M358" s="47">
        <f t="shared" si="21"/>
        <v>-46</v>
      </c>
      <c r="N358" s="47">
        <f>+Data[[#This Row],[BC Active]]+Data[[#This Row],[NH Active]]</f>
        <v>-46</v>
      </c>
      <c r="O358" s="47">
        <f t="shared" si="22"/>
        <v>0</v>
      </c>
      <c r="P358" s="47">
        <f t="shared" si="23"/>
        <v>46</v>
      </c>
      <c r="Q358" s="47">
        <f>+Data[[#This Row],[BC Layaway]]+Data[[#This Row],[NH Layaway]]</f>
        <v>46</v>
      </c>
      <c r="R358" s="47">
        <f>+Data[[#This Row],[BC Active]]+Data[[#This Row],[BC Layaway]]</f>
        <v>0</v>
      </c>
      <c r="S358" s="47">
        <f>+Data[[#This Row],[NH Active]]+Data[[#This Row],[NH Layaway]]</f>
        <v>0</v>
      </c>
      <c r="T358" s="47">
        <f>+Data[[#This Row],[BC Total]]+Data[[#This Row],[NH Total]]</f>
        <v>0</v>
      </c>
      <c r="Y358" s="53"/>
    </row>
    <row r="359" spans="1:26" x14ac:dyDescent="0.25">
      <c r="A359" s="47" t="str">
        <f>Data[[#This Row],[Text IID]]&amp;Data[[#This Row],[transaction number]]</f>
        <v>270139</v>
      </c>
      <c r="B359" s="48">
        <v>9</v>
      </c>
      <c r="C359" s="49">
        <v>27013</v>
      </c>
      <c r="D359" s="50" t="str">
        <f>Data[[#This Row],[Text IID]]&amp;" - "&amp;Data[[#This Row],[Facility Name]]</f>
        <v>27013 - St Therese Home</v>
      </c>
      <c r="E359" s="46">
        <v>27013</v>
      </c>
      <c r="F359" s="51" t="s">
        <v>142</v>
      </c>
      <c r="G359" s="52">
        <v>44012</v>
      </c>
      <c r="H359" s="51" t="s">
        <v>23</v>
      </c>
      <c r="I359" s="47"/>
      <c r="J359" s="47">
        <v>44</v>
      </c>
      <c r="K359" s="47">
        <f>+Data[[#This Row],[BC Bed Change]]+Data[[#This Row],[NH Bed Change]]</f>
        <v>44</v>
      </c>
      <c r="L359" s="47">
        <f t="shared" si="20"/>
        <v>0</v>
      </c>
      <c r="M359" s="47">
        <f t="shared" si="21"/>
        <v>-44</v>
      </c>
      <c r="N359" s="47">
        <f>+Data[[#This Row],[BC Active]]+Data[[#This Row],[NH Active]]</f>
        <v>-44</v>
      </c>
      <c r="O359" s="47">
        <f t="shared" si="22"/>
        <v>0</v>
      </c>
      <c r="P359" s="47">
        <f t="shared" si="23"/>
        <v>0</v>
      </c>
      <c r="Q359" s="47">
        <f>+Data[[#This Row],[BC Layaway]]+Data[[#This Row],[NH Layaway]]</f>
        <v>0</v>
      </c>
      <c r="R359" s="47">
        <f>+Data[[#This Row],[BC Active]]+Data[[#This Row],[BC Layaway]]</f>
        <v>0</v>
      </c>
      <c r="S359" s="47">
        <f>+Data[[#This Row],[NH Active]]+Data[[#This Row],[NH Layaway]]</f>
        <v>-44</v>
      </c>
      <c r="T359" s="47">
        <f>+Data[[#This Row],[BC Total]]+Data[[#This Row],[NH Total]]</f>
        <v>-44</v>
      </c>
      <c r="Y359" s="53"/>
    </row>
    <row r="360" spans="1:26" x14ac:dyDescent="0.25">
      <c r="A360" s="47" t="str">
        <f>Data[[#This Row],[Text IID]]&amp;Data[[#This Row],[transaction number]]</f>
        <v>270141</v>
      </c>
      <c r="B360" s="48">
        <v>1</v>
      </c>
      <c r="C360" s="49">
        <v>27014</v>
      </c>
      <c r="D360" s="50" t="str">
        <f>Data[[#This Row],[Text IID]]&amp;" - "&amp;Data[[#This Row],[Facility Name]]</f>
        <v>27014 - The Estates at St Louis Park</v>
      </c>
      <c r="E360" s="46">
        <v>27014</v>
      </c>
      <c r="F360" s="51" t="s">
        <v>143</v>
      </c>
      <c r="G360" s="52">
        <v>40451</v>
      </c>
      <c r="H360" s="51" t="s">
        <v>17</v>
      </c>
      <c r="I360" s="47">
        <v>0</v>
      </c>
      <c r="J360" s="47">
        <v>208</v>
      </c>
      <c r="K360" s="47">
        <f>+Data[[#This Row],[BC Bed Change]]+Data[[#This Row],[NH Bed Change]]</f>
        <v>208</v>
      </c>
      <c r="L360" s="47">
        <f t="shared" si="20"/>
        <v>0</v>
      </c>
      <c r="M360" s="47">
        <f t="shared" si="21"/>
        <v>208</v>
      </c>
      <c r="N360" s="47">
        <f>+Data[[#This Row],[BC Active]]+Data[[#This Row],[NH Active]]</f>
        <v>208</v>
      </c>
      <c r="O360" s="47">
        <f t="shared" si="22"/>
        <v>0</v>
      </c>
      <c r="P360" s="47">
        <f t="shared" si="23"/>
        <v>0</v>
      </c>
      <c r="Q360" s="47">
        <f>+Data[[#This Row],[BC Layaway]]+Data[[#This Row],[NH Layaway]]</f>
        <v>0</v>
      </c>
      <c r="R360" s="47">
        <f>+Data[[#This Row],[BC Active]]+Data[[#This Row],[BC Layaway]]</f>
        <v>0</v>
      </c>
      <c r="S360" s="47">
        <f>+Data[[#This Row],[NH Active]]+Data[[#This Row],[NH Layaway]]</f>
        <v>208</v>
      </c>
      <c r="T360" s="47">
        <f>+Data[[#This Row],[BC Total]]+Data[[#This Row],[NH Total]]</f>
        <v>208</v>
      </c>
      <c r="Y360" s="53"/>
    </row>
    <row r="361" spans="1:26" x14ac:dyDescent="0.25">
      <c r="A361" s="47" t="str">
        <f>Data[[#This Row],[Text IID]]&amp;Data[[#This Row],[transaction number]]</f>
        <v>270142</v>
      </c>
      <c r="B361" s="48">
        <v>2</v>
      </c>
      <c r="C361" s="49">
        <v>27014</v>
      </c>
      <c r="D361" s="50" t="str">
        <f>Data[[#This Row],[Text IID]]&amp;" - "&amp;Data[[#This Row],[Facility Name]]</f>
        <v>27014 - The Estates at St Louis Park</v>
      </c>
      <c r="E361" s="46">
        <v>27014</v>
      </c>
      <c r="F361" s="51" t="s">
        <v>143</v>
      </c>
      <c r="G361" s="52">
        <v>40451</v>
      </c>
      <c r="H361" s="51" t="s">
        <v>19</v>
      </c>
      <c r="I361" s="47">
        <v>0</v>
      </c>
      <c r="J361" s="47">
        <v>12</v>
      </c>
      <c r="K361" s="47">
        <f>+Data[[#This Row],[BC Bed Change]]+Data[[#This Row],[NH Bed Change]]</f>
        <v>12</v>
      </c>
      <c r="L361" s="47">
        <f t="shared" si="20"/>
        <v>0</v>
      </c>
      <c r="M361" s="47">
        <f t="shared" si="21"/>
        <v>0</v>
      </c>
      <c r="N361" s="47">
        <f>+Data[[#This Row],[BC Active]]+Data[[#This Row],[NH Active]]</f>
        <v>0</v>
      </c>
      <c r="O361" s="47">
        <f t="shared" si="22"/>
        <v>0</v>
      </c>
      <c r="P361" s="47">
        <f t="shared" si="23"/>
        <v>12</v>
      </c>
      <c r="Q361" s="47">
        <f>+Data[[#This Row],[BC Layaway]]+Data[[#This Row],[NH Layaway]]</f>
        <v>12</v>
      </c>
      <c r="R361" s="47">
        <f>+Data[[#This Row],[BC Active]]+Data[[#This Row],[BC Layaway]]</f>
        <v>0</v>
      </c>
      <c r="S361" s="47">
        <f>+Data[[#This Row],[NH Active]]+Data[[#This Row],[NH Layaway]]</f>
        <v>12</v>
      </c>
      <c r="T361" s="47">
        <f>+Data[[#This Row],[BC Total]]+Data[[#This Row],[NH Total]]</f>
        <v>12</v>
      </c>
      <c r="Y361" s="53"/>
    </row>
    <row r="362" spans="1:26" x14ac:dyDescent="0.25">
      <c r="A362" s="47" t="str">
        <f>Data[[#This Row],[Text IID]]&amp;Data[[#This Row],[transaction number]]</f>
        <v>270143</v>
      </c>
      <c r="B362" s="48">
        <v>3</v>
      </c>
      <c r="C362" s="49">
        <v>27014</v>
      </c>
      <c r="D362" s="50" t="str">
        <f>Data[[#This Row],[Text IID]]&amp;" - "&amp;Data[[#This Row],[Facility Name]]</f>
        <v>27014 - The Estates at St Louis Park</v>
      </c>
      <c r="E362" s="46">
        <v>27014</v>
      </c>
      <c r="F362" s="51" t="s">
        <v>143</v>
      </c>
      <c r="G362" s="52">
        <v>43190</v>
      </c>
      <c r="H362" s="51" t="s">
        <v>22</v>
      </c>
      <c r="I362" s="47"/>
      <c r="J362" s="47">
        <v>12</v>
      </c>
      <c r="K362" s="47">
        <f>+Data[[#This Row],[BC Bed Change]]+Data[[#This Row],[NH Bed Change]]</f>
        <v>12</v>
      </c>
      <c r="L362" s="47">
        <f t="shared" si="20"/>
        <v>0</v>
      </c>
      <c r="M362" s="47">
        <f t="shared" si="21"/>
        <v>12</v>
      </c>
      <c r="N362" s="47">
        <f>+Data[[#This Row],[BC Active]]+Data[[#This Row],[NH Active]]</f>
        <v>12</v>
      </c>
      <c r="O362" s="47">
        <f t="shared" si="22"/>
        <v>0</v>
      </c>
      <c r="P362" s="47">
        <f t="shared" si="23"/>
        <v>-12</v>
      </c>
      <c r="Q362" s="47">
        <f>+Data[[#This Row],[BC Layaway]]+Data[[#This Row],[NH Layaway]]</f>
        <v>-12</v>
      </c>
      <c r="R362" s="47">
        <f>+Data[[#This Row],[BC Active]]+Data[[#This Row],[BC Layaway]]</f>
        <v>0</v>
      </c>
      <c r="S362" s="47">
        <f>+Data[[#This Row],[NH Active]]+Data[[#This Row],[NH Layaway]]</f>
        <v>0</v>
      </c>
      <c r="T362" s="47">
        <f>+Data[[#This Row],[BC Total]]+Data[[#This Row],[NH Total]]</f>
        <v>0</v>
      </c>
      <c r="Y362" s="53"/>
    </row>
    <row r="363" spans="1:26" x14ac:dyDescent="0.25">
      <c r="A363" s="47" t="str">
        <f>Data[[#This Row],[Text IID]]&amp;Data[[#This Row],[transaction number]]</f>
        <v>270144</v>
      </c>
      <c r="B363" s="48">
        <v>4</v>
      </c>
      <c r="C363" s="49">
        <v>27014</v>
      </c>
      <c r="D363" s="50" t="str">
        <f>Data[[#This Row],[Text IID]]&amp;" - "&amp;Data[[#This Row],[Facility Name]]</f>
        <v>27014 - The Estates at St Louis Park</v>
      </c>
      <c r="E363" s="46">
        <v>27014</v>
      </c>
      <c r="F363" s="51" t="s">
        <v>143</v>
      </c>
      <c r="G363" s="52">
        <v>43661</v>
      </c>
      <c r="H363" s="51" t="s">
        <v>20</v>
      </c>
      <c r="I363" s="47"/>
      <c r="J363" s="47">
        <v>45</v>
      </c>
      <c r="K363" s="47">
        <f>+Data[[#This Row],[BC Bed Change]]+Data[[#This Row],[NH Bed Change]]</f>
        <v>45</v>
      </c>
      <c r="L363" s="47">
        <f t="shared" si="20"/>
        <v>0</v>
      </c>
      <c r="M363" s="47">
        <f t="shared" si="21"/>
        <v>-45</v>
      </c>
      <c r="N363" s="47">
        <f>+Data[[#This Row],[BC Active]]+Data[[#This Row],[NH Active]]</f>
        <v>-45</v>
      </c>
      <c r="O363" s="47">
        <f t="shared" si="22"/>
        <v>0</v>
      </c>
      <c r="P363" s="47">
        <f t="shared" si="23"/>
        <v>45</v>
      </c>
      <c r="Q363" s="47">
        <f>+Data[[#This Row],[BC Layaway]]+Data[[#This Row],[NH Layaway]]</f>
        <v>45</v>
      </c>
      <c r="R363" s="47">
        <f>+Data[[#This Row],[BC Active]]+Data[[#This Row],[BC Layaway]]</f>
        <v>0</v>
      </c>
      <c r="S363" s="47">
        <f>+Data[[#This Row],[NH Active]]+Data[[#This Row],[NH Layaway]]</f>
        <v>0</v>
      </c>
      <c r="T363" s="47">
        <f>+Data[[#This Row],[BC Total]]+Data[[#This Row],[NH Total]]</f>
        <v>0</v>
      </c>
      <c r="Y363" s="53"/>
    </row>
    <row r="364" spans="1:26" x14ac:dyDescent="0.25">
      <c r="A364" s="47" t="str">
        <f>Data[[#This Row],[Text IID]]&amp;Data[[#This Row],[transaction number]]</f>
        <v>270151</v>
      </c>
      <c r="B364" s="48">
        <v>1</v>
      </c>
      <c r="C364" s="49">
        <v>27015</v>
      </c>
      <c r="D364" s="50" t="str">
        <f>Data[[#This Row],[Text IID]]&amp;" - "&amp;Data[[#This Row],[Facility Name]]</f>
        <v>27015 - THE ESTATES AT EXCELSIOR LLC</v>
      </c>
      <c r="E364" s="46">
        <v>27015</v>
      </c>
      <c r="F364" s="51" t="s">
        <v>144</v>
      </c>
      <c r="G364" s="52">
        <v>40451</v>
      </c>
      <c r="H364" s="51" t="s">
        <v>17</v>
      </c>
      <c r="I364" s="47">
        <v>0</v>
      </c>
      <c r="J364" s="47">
        <v>56</v>
      </c>
      <c r="K364" s="47">
        <f>+Data[[#This Row],[BC Bed Change]]+Data[[#This Row],[NH Bed Change]]</f>
        <v>56</v>
      </c>
      <c r="L364" s="47">
        <f t="shared" si="20"/>
        <v>0</v>
      </c>
      <c r="M364" s="47">
        <f t="shared" si="21"/>
        <v>56</v>
      </c>
      <c r="N364" s="47">
        <f>+Data[[#This Row],[BC Active]]+Data[[#This Row],[NH Active]]</f>
        <v>56</v>
      </c>
      <c r="O364" s="47">
        <f t="shared" si="22"/>
        <v>0</v>
      </c>
      <c r="P364" s="47">
        <f t="shared" si="23"/>
        <v>0</v>
      </c>
      <c r="Q364" s="47">
        <f>+Data[[#This Row],[BC Layaway]]+Data[[#This Row],[NH Layaway]]</f>
        <v>0</v>
      </c>
      <c r="R364" s="47">
        <f>+Data[[#This Row],[BC Active]]+Data[[#This Row],[BC Layaway]]</f>
        <v>0</v>
      </c>
      <c r="S364" s="47">
        <f>+Data[[#This Row],[NH Active]]+Data[[#This Row],[NH Layaway]]</f>
        <v>56</v>
      </c>
      <c r="T364" s="47">
        <f>+Data[[#This Row],[BC Total]]+Data[[#This Row],[NH Total]]</f>
        <v>56</v>
      </c>
      <c r="Y364" s="53"/>
    </row>
    <row r="365" spans="1:26" x14ac:dyDescent="0.25">
      <c r="A365" s="47" t="str">
        <f>Data[[#This Row],[Text IID]]&amp;Data[[#This Row],[transaction number]]</f>
        <v>270152</v>
      </c>
      <c r="B365" s="48">
        <v>2</v>
      </c>
      <c r="C365" s="49">
        <v>27015</v>
      </c>
      <c r="D365" s="50" t="str">
        <f>Data[[#This Row],[Text IID]]&amp;" - "&amp;Data[[#This Row],[Facility Name]]</f>
        <v>27015 - THE ESTATES AT EXCELSIOR LLC</v>
      </c>
      <c r="E365" s="46">
        <v>27015</v>
      </c>
      <c r="F365" s="51" t="s">
        <v>144</v>
      </c>
      <c r="G365" s="52">
        <v>40451</v>
      </c>
      <c r="H365" s="51" t="s">
        <v>19</v>
      </c>
      <c r="I365" s="47">
        <v>0</v>
      </c>
      <c r="J365" s="47">
        <v>2</v>
      </c>
      <c r="K365" s="47">
        <f>+Data[[#This Row],[BC Bed Change]]+Data[[#This Row],[NH Bed Change]]</f>
        <v>2</v>
      </c>
      <c r="L365" s="47">
        <f t="shared" si="20"/>
        <v>0</v>
      </c>
      <c r="M365" s="47">
        <f t="shared" si="21"/>
        <v>0</v>
      </c>
      <c r="N365" s="47">
        <f>+Data[[#This Row],[BC Active]]+Data[[#This Row],[NH Active]]</f>
        <v>0</v>
      </c>
      <c r="O365" s="47">
        <f t="shared" si="22"/>
        <v>0</v>
      </c>
      <c r="P365" s="47">
        <f t="shared" si="23"/>
        <v>2</v>
      </c>
      <c r="Q365" s="47">
        <f>+Data[[#This Row],[BC Layaway]]+Data[[#This Row],[NH Layaway]]</f>
        <v>2</v>
      </c>
      <c r="R365" s="47">
        <f>+Data[[#This Row],[BC Active]]+Data[[#This Row],[BC Layaway]]</f>
        <v>0</v>
      </c>
      <c r="S365" s="47">
        <f>+Data[[#This Row],[NH Active]]+Data[[#This Row],[NH Layaway]]</f>
        <v>2</v>
      </c>
      <c r="T365" s="47">
        <f>+Data[[#This Row],[BC Total]]+Data[[#This Row],[NH Total]]</f>
        <v>2</v>
      </c>
      <c r="Y365" s="53"/>
    </row>
    <row r="366" spans="1:26" x14ac:dyDescent="0.25">
      <c r="A366" s="47" t="str">
        <f>Data[[#This Row],[Text IID]]&amp;Data[[#This Row],[transaction number]]</f>
        <v>270153</v>
      </c>
      <c r="B366" s="48">
        <v>3</v>
      </c>
      <c r="C366" s="49">
        <v>27015</v>
      </c>
      <c r="D366" s="50" t="str">
        <f>Data[[#This Row],[Text IID]]&amp;" - "&amp;Data[[#This Row],[Facility Name]]</f>
        <v>27015 - THE ESTATES AT EXCELSIOR LLC</v>
      </c>
      <c r="E366" s="46">
        <v>27015</v>
      </c>
      <c r="F366" s="51" t="s">
        <v>144</v>
      </c>
      <c r="G366" s="52">
        <v>43160</v>
      </c>
      <c r="H366" s="51" t="s">
        <v>22</v>
      </c>
      <c r="I366" s="47"/>
      <c r="J366" s="47">
        <v>2</v>
      </c>
      <c r="K366" s="47">
        <f>+Data[[#This Row],[BC Bed Change]]+Data[[#This Row],[NH Bed Change]]</f>
        <v>2</v>
      </c>
      <c r="L366" s="47">
        <f t="shared" si="20"/>
        <v>0</v>
      </c>
      <c r="M366" s="47">
        <f t="shared" si="21"/>
        <v>2</v>
      </c>
      <c r="N366" s="47">
        <f>+Data[[#This Row],[BC Active]]+Data[[#This Row],[NH Active]]</f>
        <v>2</v>
      </c>
      <c r="O366" s="47">
        <f t="shared" si="22"/>
        <v>0</v>
      </c>
      <c r="P366" s="47">
        <f t="shared" si="23"/>
        <v>-2</v>
      </c>
      <c r="Q366" s="47">
        <f>+Data[[#This Row],[BC Layaway]]+Data[[#This Row],[NH Layaway]]</f>
        <v>-2</v>
      </c>
      <c r="R366" s="47">
        <f>+Data[[#This Row],[BC Active]]+Data[[#This Row],[BC Layaway]]</f>
        <v>0</v>
      </c>
      <c r="S366" s="47">
        <f>+Data[[#This Row],[NH Active]]+Data[[#This Row],[NH Layaway]]</f>
        <v>0</v>
      </c>
      <c r="T366" s="47">
        <f>+Data[[#This Row],[BC Total]]+Data[[#This Row],[NH Total]]</f>
        <v>0</v>
      </c>
      <c r="Y366" s="53"/>
    </row>
    <row r="367" spans="1:26" x14ac:dyDescent="0.25">
      <c r="A367" s="47" t="str">
        <f>Data[[#This Row],[Text IID]]&amp;Data[[#This Row],[transaction number]]</f>
        <v>270154</v>
      </c>
      <c r="B367" s="48">
        <v>4</v>
      </c>
      <c r="C367" s="49">
        <v>27015</v>
      </c>
      <c r="D367" s="50" t="str">
        <f>Data[[#This Row],[Text IID]]&amp;" - "&amp;Data[[#This Row],[Facility Name]]</f>
        <v>27015 - THE ESTATES AT EXCELSIOR LLC</v>
      </c>
      <c r="E367" s="46">
        <v>27015</v>
      </c>
      <c r="F367" s="51" t="s">
        <v>144</v>
      </c>
      <c r="G367" s="52">
        <v>43160</v>
      </c>
      <c r="H367" s="51" t="s">
        <v>23</v>
      </c>
      <c r="I367" s="47"/>
      <c r="J367" s="47">
        <v>2</v>
      </c>
      <c r="K367" s="47">
        <f>+Data[[#This Row],[BC Bed Change]]+Data[[#This Row],[NH Bed Change]]</f>
        <v>2</v>
      </c>
      <c r="L367" s="47">
        <f t="shared" si="20"/>
        <v>0</v>
      </c>
      <c r="M367" s="47">
        <f t="shared" si="21"/>
        <v>-2</v>
      </c>
      <c r="N367" s="47">
        <f>+Data[[#This Row],[BC Active]]+Data[[#This Row],[NH Active]]</f>
        <v>-2</v>
      </c>
      <c r="O367" s="47">
        <f t="shared" si="22"/>
        <v>0</v>
      </c>
      <c r="P367" s="47">
        <f t="shared" si="23"/>
        <v>0</v>
      </c>
      <c r="Q367" s="47">
        <f>+Data[[#This Row],[BC Layaway]]+Data[[#This Row],[NH Layaway]]</f>
        <v>0</v>
      </c>
      <c r="R367" s="47">
        <f>+Data[[#This Row],[BC Active]]+Data[[#This Row],[BC Layaway]]</f>
        <v>0</v>
      </c>
      <c r="S367" s="47">
        <f>+Data[[#This Row],[NH Active]]+Data[[#This Row],[NH Layaway]]</f>
        <v>-2</v>
      </c>
      <c r="T367" s="47">
        <f>+Data[[#This Row],[BC Total]]+Data[[#This Row],[NH Total]]</f>
        <v>-2</v>
      </c>
      <c r="Y367" s="53"/>
    </row>
    <row r="368" spans="1:26" x14ac:dyDescent="0.25">
      <c r="A368" s="47" t="str">
        <f>Data[[#This Row],[Text IID]]&amp;Data[[#This Row],[transaction number]]</f>
        <v>270171</v>
      </c>
      <c r="B368" s="48">
        <v>1</v>
      </c>
      <c r="C368" s="49">
        <v>27017</v>
      </c>
      <c r="D368" s="50" t="str">
        <f>Data[[#This Row],[Text IID]]&amp;" - "&amp;Data[[#This Row],[Facility Name]]</f>
        <v>27017 - Birchwood Care Home</v>
      </c>
      <c r="E368" s="46">
        <v>27017</v>
      </c>
      <c r="F368" s="51" t="s">
        <v>145</v>
      </c>
      <c r="G368" s="52">
        <v>40451</v>
      </c>
      <c r="H368" s="51" t="s">
        <v>17</v>
      </c>
      <c r="I368" s="47">
        <v>60</v>
      </c>
      <c r="J368" s="47">
        <v>0</v>
      </c>
      <c r="K368" s="47">
        <f>+Data[[#This Row],[BC Bed Change]]+Data[[#This Row],[NH Bed Change]]</f>
        <v>60</v>
      </c>
      <c r="L368" s="47">
        <f t="shared" si="20"/>
        <v>60</v>
      </c>
      <c r="M368" s="47">
        <f t="shared" si="21"/>
        <v>0</v>
      </c>
      <c r="N368" s="47">
        <f>+Data[[#This Row],[BC Active]]+Data[[#This Row],[NH Active]]</f>
        <v>60</v>
      </c>
      <c r="O368" s="47">
        <f t="shared" si="22"/>
        <v>0</v>
      </c>
      <c r="P368" s="47">
        <f t="shared" si="23"/>
        <v>0</v>
      </c>
      <c r="Q368" s="47">
        <f>+Data[[#This Row],[BC Layaway]]+Data[[#This Row],[NH Layaway]]</f>
        <v>0</v>
      </c>
      <c r="R368" s="47">
        <f>+Data[[#This Row],[BC Active]]+Data[[#This Row],[BC Layaway]]</f>
        <v>60</v>
      </c>
      <c r="S368" s="47">
        <f>+Data[[#This Row],[NH Active]]+Data[[#This Row],[NH Layaway]]</f>
        <v>0</v>
      </c>
      <c r="T368" s="47">
        <f>+Data[[#This Row],[BC Total]]+Data[[#This Row],[NH Total]]</f>
        <v>60</v>
      </c>
      <c r="Y368" s="53"/>
    </row>
    <row r="369" spans="1:25" x14ac:dyDescent="0.25">
      <c r="A369" s="47" t="str">
        <f>Data[[#This Row],[Text IID]]&amp;Data[[#This Row],[transaction number]]</f>
        <v>270181</v>
      </c>
      <c r="B369" s="48">
        <v>1</v>
      </c>
      <c r="C369" s="49">
        <v>27018</v>
      </c>
      <c r="D369" s="50" t="str">
        <f>Data[[#This Row],[Text IID]]&amp;" - "&amp;Data[[#This Row],[Facility Name]]</f>
        <v>27018 - Twin City Gardens</v>
      </c>
      <c r="E369" s="46">
        <v>27018</v>
      </c>
      <c r="F369" s="51" t="s">
        <v>394</v>
      </c>
      <c r="G369" s="52">
        <v>40451</v>
      </c>
      <c r="H369" s="51" t="s">
        <v>17</v>
      </c>
      <c r="I369" s="47">
        <v>10</v>
      </c>
      <c r="J369" s="47">
        <v>56</v>
      </c>
      <c r="K369" s="47">
        <f>+Data[[#This Row],[BC Bed Change]]+Data[[#This Row],[NH Bed Change]]</f>
        <v>66</v>
      </c>
      <c r="L369" s="47">
        <f t="shared" si="20"/>
        <v>10</v>
      </c>
      <c r="M369" s="47">
        <f t="shared" si="21"/>
        <v>56</v>
      </c>
      <c r="N369" s="47">
        <f>+Data[[#This Row],[BC Active]]+Data[[#This Row],[NH Active]]</f>
        <v>66</v>
      </c>
      <c r="O369" s="47">
        <f t="shared" si="22"/>
        <v>0</v>
      </c>
      <c r="P369" s="47">
        <f t="shared" si="23"/>
        <v>0</v>
      </c>
      <c r="Q369" s="47">
        <f>+Data[[#This Row],[BC Layaway]]+Data[[#This Row],[NH Layaway]]</f>
        <v>0</v>
      </c>
      <c r="R369" s="47">
        <f>+Data[[#This Row],[BC Active]]+Data[[#This Row],[BC Layaway]]</f>
        <v>10</v>
      </c>
      <c r="S369" s="47">
        <f>+Data[[#This Row],[NH Active]]+Data[[#This Row],[NH Layaway]]</f>
        <v>56</v>
      </c>
      <c r="T369" s="47">
        <f>+Data[[#This Row],[BC Total]]+Data[[#This Row],[NH Total]]</f>
        <v>66</v>
      </c>
      <c r="Y369" s="53"/>
    </row>
    <row r="370" spans="1:25" x14ac:dyDescent="0.25">
      <c r="A370" s="47" t="str">
        <f>Data[[#This Row],[Text IID]]&amp;Data[[#This Row],[transaction number]]</f>
        <v>270182</v>
      </c>
      <c r="B370" s="48">
        <v>2</v>
      </c>
      <c r="C370" s="49">
        <v>27018</v>
      </c>
      <c r="D370" s="50" t="str">
        <f>Data[[#This Row],[Text IID]]&amp;" - "&amp;Data[[#This Row],[Facility Name]]</f>
        <v>27018 - Twin City Gardens</v>
      </c>
      <c r="E370" s="46">
        <v>27018</v>
      </c>
      <c r="F370" s="51" t="s">
        <v>394</v>
      </c>
      <c r="G370" s="52">
        <v>43647</v>
      </c>
      <c r="H370" s="51" t="s">
        <v>20</v>
      </c>
      <c r="I370" s="47">
        <v>10</v>
      </c>
      <c r="J370" s="47">
        <v>6</v>
      </c>
      <c r="K370" s="47">
        <f>+Data[[#This Row],[BC Bed Change]]+Data[[#This Row],[NH Bed Change]]</f>
        <v>16</v>
      </c>
      <c r="L370" s="47">
        <f t="shared" si="20"/>
        <v>-10</v>
      </c>
      <c r="M370" s="47">
        <f t="shared" si="21"/>
        <v>-6</v>
      </c>
      <c r="N370" s="47">
        <f>+Data[[#This Row],[BC Active]]+Data[[#This Row],[NH Active]]</f>
        <v>-16</v>
      </c>
      <c r="O370" s="47">
        <f t="shared" si="22"/>
        <v>10</v>
      </c>
      <c r="P370" s="47">
        <f t="shared" si="23"/>
        <v>6</v>
      </c>
      <c r="Q370" s="47">
        <f>+Data[[#This Row],[BC Layaway]]+Data[[#This Row],[NH Layaway]]</f>
        <v>16</v>
      </c>
      <c r="R370" s="47">
        <f>+Data[[#This Row],[BC Active]]+Data[[#This Row],[BC Layaway]]</f>
        <v>0</v>
      </c>
      <c r="S370" s="47">
        <f>+Data[[#This Row],[NH Active]]+Data[[#This Row],[NH Layaway]]</f>
        <v>0</v>
      </c>
      <c r="T370" s="47">
        <f>+Data[[#This Row],[BC Total]]+Data[[#This Row],[NH Total]]</f>
        <v>0</v>
      </c>
      <c r="Y370" s="53"/>
    </row>
    <row r="371" spans="1:25" x14ac:dyDescent="0.25">
      <c r="A371" s="47" t="str">
        <f>Data[[#This Row],[Text IID]]&amp;Data[[#This Row],[transaction number]]</f>
        <v>270201</v>
      </c>
      <c r="B371" s="48">
        <v>1</v>
      </c>
      <c r="C371" s="49">
        <v>27020</v>
      </c>
      <c r="D371" s="50" t="str">
        <f>Data[[#This Row],[Text IID]]&amp;" - "&amp;Data[[#This Row],[Facility Name]]</f>
        <v>27020 - COURAGE KENNY REHAB INST TRP</v>
      </c>
      <c r="E371" s="46">
        <v>27020</v>
      </c>
      <c r="F371" s="51" t="s">
        <v>146</v>
      </c>
      <c r="G371" s="52">
        <v>40451</v>
      </c>
      <c r="H371" s="51" t="s">
        <v>17</v>
      </c>
      <c r="I371" s="47">
        <v>0</v>
      </c>
      <c r="J371" s="47">
        <v>48</v>
      </c>
      <c r="K371" s="47">
        <f>+Data[[#This Row],[BC Bed Change]]+Data[[#This Row],[NH Bed Change]]</f>
        <v>48</v>
      </c>
      <c r="L371" s="47">
        <f t="shared" si="20"/>
        <v>0</v>
      </c>
      <c r="M371" s="47">
        <f t="shared" si="21"/>
        <v>48</v>
      </c>
      <c r="N371" s="47">
        <f>+Data[[#This Row],[BC Active]]+Data[[#This Row],[NH Active]]</f>
        <v>48</v>
      </c>
      <c r="O371" s="47">
        <f t="shared" si="22"/>
        <v>0</v>
      </c>
      <c r="P371" s="47">
        <f t="shared" si="23"/>
        <v>0</v>
      </c>
      <c r="Q371" s="47">
        <f>+Data[[#This Row],[BC Layaway]]+Data[[#This Row],[NH Layaway]]</f>
        <v>0</v>
      </c>
      <c r="R371" s="47">
        <f>+Data[[#This Row],[BC Active]]+Data[[#This Row],[BC Layaway]]</f>
        <v>0</v>
      </c>
      <c r="S371" s="47">
        <f>+Data[[#This Row],[NH Active]]+Data[[#This Row],[NH Layaway]]</f>
        <v>48</v>
      </c>
      <c r="T371" s="47">
        <f>+Data[[#This Row],[BC Total]]+Data[[#This Row],[NH Total]]</f>
        <v>48</v>
      </c>
      <c r="Y371" s="53"/>
    </row>
    <row r="372" spans="1:25" x14ac:dyDescent="0.25">
      <c r="A372" s="47" t="str">
        <f>Data[[#This Row],[Text IID]]&amp;Data[[#This Row],[transaction number]]</f>
        <v>270202</v>
      </c>
      <c r="B372" s="48">
        <v>2</v>
      </c>
      <c r="C372" s="49">
        <v>27020</v>
      </c>
      <c r="D372" s="50" t="str">
        <f>Data[[#This Row],[Text IID]]&amp;" - "&amp;Data[[#This Row],[Facility Name]]</f>
        <v>27020 - COURAGE KENNY REHAB INST TRP</v>
      </c>
      <c r="E372" s="46">
        <v>27020</v>
      </c>
      <c r="F372" s="51" t="s">
        <v>146</v>
      </c>
      <c r="G372" s="52">
        <v>40451</v>
      </c>
      <c r="H372" s="51" t="s">
        <v>19</v>
      </c>
      <c r="I372" s="47">
        <v>0</v>
      </c>
      <c r="J372" s="47">
        <v>16</v>
      </c>
      <c r="K372" s="47">
        <f>+Data[[#This Row],[BC Bed Change]]+Data[[#This Row],[NH Bed Change]]</f>
        <v>16</v>
      </c>
      <c r="L372" s="47">
        <f t="shared" si="20"/>
        <v>0</v>
      </c>
      <c r="M372" s="47">
        <f t="shared" si="21"/>
        <v>0</v>
      </c>
      <c r="N372" s="47">
        <f>+Data[[#This Row],[BC Active]]+Data[[#This Row],[NH Active]]</f>
        <v>0</v>
      </c>
      <c r="O372" s="47">
        <f t="shared" si="22"/>
        <v>0</v>
      </c>
      <c r="P372" s="47">
        <f t="shared" si="23"/>
        <v>16</v>
      </c>
      <c r="Q372" s="47">
        <f>+Data[[#This Row],[BC Layaway]]+Data[[#This Row],[NH Layaway]]</f>
        <v>16</v>
      </c>
      <c r="R372" s="47">
        <f>+Data[[#This Row],[BC Active]]+Data[[#This Row],[BC Layaway]]</f>
        <v>0</v>
      </c>
      <c r="S372" s="47">
        <f>+Data[[#This Row],[NH Active]]+Data[[#This Row],[NH Layaway]]</f>
        <v>16</v>
      </c>
      <c r="T372" s="47">
        <f>+Data[[#This Row],[BC Total]]+Data[[#This Row],[NH Total]]</f>
        <v>16</v>
      </c>
      <c r="Y372" s="53"/>
    </row>
    <row r="373" spans="1:25" x14ac:dyDescent="0.25">
      <c r="A373" s="47" t="str">
        <f>Data[[#This Row],[Text IID]]&amp;Data[[#This Row],[transaction number]]</f>
        <v>270203</v>
      </c>
      <c r="B373" s="48">
        <v>3</v>
      </c>
      <c r="C373" s="49">
        <v>27020</v>
      </c>
      <c r="D373" s="50" t="str">
        <f>Data[[#This Row],[Text IID]]&amp;" - "&amp;Data[[#This Row],[Facility Name]]</f>
        <v>27020 - COURAGE KENNY REHAB INST TRP</v>
      </c>
      <c r="E373" s="46">
        <v>27020</v>
      </c>
      <c r="F373" s="51" t="s">
        <v>146</v>
      </c>
      <c r="G373" s="52">
        <v>40490</v>
      </c>
      <c r="H373" s="51" t="s">
        <v>20</v>
      </c>
      <c r="I373" s="47">
        <v>0</v>
      </c>
      <c r="J373" s="47">
        <v>8</v>
      </c>
      <c r="K373" s="47">
        <f>+Data[[#This Row],[BC Bed Change]]+Data[[#This Row],[NH Bed Change]]</f>
        <v>8</v>
      </c>
      <c r="L373" s="47">
        <f t="shared" si="20"/>
        <v>0</v>
      </c>
      <c r="M373" s="47">
        <f t="shared" si="21"/>
        <v>-8</v>
      </c>
      <c r="N373" s="47">
        <f>+Data[[#This Row],[BC Active]]+Data[[#This Row],[NH Active]]</f>
        <v>-8</v>
      </c>
      <c r="O373" s="47">
        <f t="shared" si="22"/>
        <v>0</v>
      </c>
      <c r="P373" s="47">
        <f t="shared" si="23"/>
        <v>8</v>
      </c>
      <c r="Q373" s="47">
        <f>+Data[[#This Row],[BC Layaway]]+Data[[#This Row],[NH Layaway]]</f>
        <v>8</v>
      </c>
      <c r="R373" s="47">
        <f>+Data[[#This Row],[BC Active]]+Data[[#This Row],[BC Layaway]]</f>
        <v>0</v>
      </c>
      <c r="S373" s="47">
        <f>+Data[[#This Row],[NH Active]]+Data[[#This Row],[NH Layaway]]</f>
        <v>0</v>
      </c>
      <c r="T373" s="47">
        <f>+Data[[#This Row],[BC Total]]+Data[[#This Row],[NH Total]]</f>
        <v>0</v>
      </c>
      <c r="Y373" s="53"/>
    </row>
    <row r="374" spans="1:25" x14ac:dyDescent="0.25">
      <c r="A374" s="47" t="str">
        <f>Data[[#This Row],[Text IID]]&amp;Data[[#This Row],[transaction number]]</f>
        <v>270204</v>
      </c>
      <c r="B374" s="48">
        <v>4</v>
      </c>
      <c r="C374" s="49">
        <v>27020</v>
      </c>
      <c r="D374" s="50" t="str">
        <f>Data[[#This Row],[Text IID]]&amp;" - "&amp;Data[[#This Row],[Facility Name]]</f>
        <v>27020 - COURAGE KENNY REHAB INST TRP</v>
      </c>
      <c r="E374" s="46">
        <v>27020</v>
      </c>
      <c r="F374" s="51" t="s">
        <v>146</v>
      </c>
      <c r="G374" s="52">
        <v>41974</v>
      </c>
      <c r="H374" s="51" t="s">
        <v>22</v>
      </c>
      <c r="I374" s="47">
        <v>0</v>
      </c>
      <c r="J374" s="47">
        <v>4</v>
      </c>
      <c r="K374" s="47">
        <f>+Data[[#This Row],[BC Bed Change]]+Data[[#This Row],[NH Bed Change]]</f>
        <v>4</v>
      </c>
      <c r="L374" s="47">
        <f t="shared" si="20"/>
        <v>0</v>
      </c>
      <c r="M374" s="47">
        <f t="shared" si="21"/>
        <v>4</v>
      </c>
      <c r="N374" s="47">
        <f>+Data[[#This Row],[BC Active]]+Data[[#This Row],[NH Active]]</f>
        <v>4</v>
      </c>
      <c r="O374" s="47">
        <f t="shared" si="22"/>
        <v>0</v>
      </c>
      <c r="P374" s="47">
        <f t="shared" si="23"/>
        <v>-4</v>
      </c>
      <c r="Q374" s="47">
        <f>+Data[[#This Row],[BC Layaway]]+Data[[#This Row],[NH Layaway]]</f>
        <v>-4</v>
      </c>
      <c r="R374" s="47">
        <f>+Data[[#This Row],[BC Active]]+Data[[#This Row],[BC Layaway]]</f>
        <v>0</v>
      </c>
      <c r="S374" s="47">
        <f>+Data[[#This Row],[NH Active]]+Data[[#This Row],[NH Layaway]]</f>
        <v>0</v>
      </c>
      <c r="T374" s="47">
        <f>+Data[[#This Row],[BC Total]]+Data[[#This Row],[NH Total]]</f>
        <v>0</v>
      </c>
      <c r="Y374" s="53"/>
    </row>
    <row r="375" spans="1:25" x14ac:dyDescent="0.25">
      <c r="A375" s="47" t="str">
        <f>Data[[#This Row],[Text IID]]&amp;Data[[#This Row],[transaction number]]</f>
        <v>270205</v>
      </c>
      <c r="B375" s="48">
        <v>5</v>
      </c>
      <c r="C375" s="49">
        <v>27020</v>
      </c>
      <c r="D375" s="50" t="str">
        <f>Data[[#This Row],[Text IID]]&amp;" - "&amp;Data[[#This Row],[Facility Name]]</f>
        <v>27020 - COURAGE KENNY REHAB INST TRP</v>
      </c>
      <c r="E375" s="46">
        <v>27020</v>
      </c>
      <c r="F375" s="51" t="s">
        <v>146</v>
      </c>
      <c r="G375" s="52">
        <v>42689</v>
      </c>
      <c r="H375" s="51" t="s">
        <v>22</v>
      </c>
      <c r="I375" s="47"/>
      <c r="J375" s="47">
        <v>2</v>
      </c>
      <c r="K375" s="47">
        <f>+Data[[#This Row],[BC Bed Change]]+Data[[#This Row],[NH Bed Change]]</f>
        <v>2</v>
      </c>
      <c r="L375" s="47">
        <f t="shared" si="20"/>
        <v>0</v>
      </c>
      <c r="M375" s="47">
        <f t="shared" si="21"/>
        <v>2</v>
      </c>
      <c r="N375" s="47">
        <f>+Data[[#This Row],[BC Active]]+Data[[#This Row],[NH Active]]</f>
        <v>2</v>
      </c>
      <c r="O375" s="47">
        <f t="shared" si="22"/>
        <v>0</v>
      </c>
      <c r="P375" s="47">
        <f t="shared" si="23"/>
        <v>-2</v>
      </c>
      <c r="Q375" s="47">
        <f>+Data[[#This Row],[BC Layaway]]+Data[[#This Row],[NH Layaway]]</f>
        <v>-2</v>
      </c>
      <c r="R375" s="47">
        <f>+Data[[#This Row],[BC Active]]+Data[[#This Row],[BC Layaway]]</f>
        <v>0</v>
      </c>
      <c r="S375" s="47">
        <f>+Data[[#This Row],[NH Active]]+Data[[#This Row],[NH Layaway]]</f>
        <v>0</v>
      </c>
      <c r="T375" s="47">
        <f>+Data[[#This Row],[BC Total]]+Data[[#This Row],[NH Total]]</f>
        <v>0</v>
      </c>
      <c r="Y375" s="53"/>
    </row>
    <row r="376" spans="1:25" x14ac:dyDescent="0.25">
      <c r="A376" s="47" t="str">
        <f>Data[[#This Row],[Text IID]]&amp;Data[[#This Row],[transaction number]]</f>
        <v>270206</v>
      </c>
      <c r="B376" s="48">
        <v>6</v>
      </c>
      <c r="C376" s="49">
        <v>27020</v>
      </c>
      <c r="D376" s="50" t="str">
        <f>Data[[#This Row],[Text IID]]&amp;" - "&amp;Data[[#This Row],[Facility Name]]</f>
        <v>27020 - COURAGE KENNY REHAB INST TRP</v>
      </c>
      <c r="E376" s="46">
        <v>27020</v>
      </c>
      <c r="F376" s="51" t="s">
        <v>146</v>
      </c>
      <c r="G376" s="52">
        <v>42692</v>
      </c>
      <c r="H376" s="51" t="s">
        <v>22</v>
      </c>
      <c r="I376" s="47"/>
      <c r="J376" s="47">
        <v>2</v>
      </c>
      <c r="K376" s="47">
        <f>+Data[[#This Row],[BC Bed Change]]+Data[[#This Row],[NH Bed Change]]</f>
        <v>2</v>
      </c>
      <c r="L376" s="47">
        <f t="shared" si="20"/>
        <v>0</v>
      </c>
      <c r="M376" s="47">
        <f t="shared" si="21"/>
        <v>2</v>
      </c>
      <c r="N376" s="47">
        <f>+Data[[#This Row],[BC Active]]+Data[[#This Row],[NH Active]]</f>
        <v>2</v>
      </c>
      <c r="O376" s="47">
        <f t="shared" si="22"/>
        <v>0</v>
      </c>
      <c r="P376" s="47">
        <f t="shared" si="23"/>
        <v>-2</v>
      </c>
      <c r="Q376" s="47">
        <f>+Data[[#This Row],[BC Layaway]]+Data[[#This Row],[NH Layaway]]</f>
        <v>-2</v>
      </c>
      <c r="R376" s="47">
        <f>+Data[[#This Row],[BC Active]]+Data[[#This Row],[BC Layaway]]</f>
        <v>0</v>
      </c>
      <c r="S376" s="47">
        <f>+Data[[#This Row],[NH Active]]+Data[[#This Row],[NH Layaway]]</f>
        <v>0</v>
      </c>
      <c r="T376" s="47">
        <f>+Data[[#This Row],[BC Total]]+Data[[#This Row],[NH Total]]</f>
        <v>0</v>
      </c>
      <c r="Y376" s="53"/>
    </row>
    <row r="377" spans="1:25" x14ac:dyDescent="0.25">
      <c r="A377" s="47" t="str">
        <f>Data[[#This Row],[Text IID]]&amp;Data[[#This Row],[transaction number]]</f>
        <v>270207</v>
      </c>
      <c r="B377" s="48">
        <v>7</v>
      </c>
      <c r="C377" s="49">
        <v>27020</v>
      </c>
      <c r="D377" s="50" t="str">
        <f>Data[[#This Row],[Text IID]]&amp;" - "&amp;Data[[#This Row],[Facility Name]]</f>
        <v>27020 - COURAGE KENNY REHAB INST TRP</v>
      </c>
      <c r="E377" s="46">
        <v>27020</v>
      </c>
      <c r="F377" s="51" t="s">
        <v>146</v>
      </c>
      <c r="G377" s="52">
        <v>43525</v>
      </c>
      <c r="H377" s="51" t="s">
        <v>22</v>
      </c>
      <c r="I377" s="47"/>
      <c r="J377" s="47">
        <v>8</v>
      </c>
      <c r="K377" s="47">
        <f>+Data[[#This Row],[BC Bed Change]]+Data[[#This Row],[NH Bed Change]]</f>
        <v>8</v>
      </c>
      <c r="L377" s="47">
        <f t="shared" si="20"/>
        <v>0</v>
      </c>
      <c r="M377" s="47">
        <f t="shared" si="21"/>
        <v>8</v>
      </c>
      <c r="N377" s="47">
        <f>+Data[[#This Row],[BC Active]]+Data[[#This Row],[NH Active]]</f>
        <v>8</v>
      </c>
      <c r="O377" s="47">
        <f t="shared" si="22"/>
        <v>0</v>
      </c>
      <c r="P377" s="47">
        <f t="shared" si="23"/>
        <v>-8</v>
      </c>
      <c r="Q377" s="47">
        <f>+Data[[#This Row],[BC Layaway]]+Data[[#This Row],[NH Layaway]]</f>
        <v>-8</v>
      </c>
      <c r="R377" s="47">
        <f>+Data[[#This Row],[BC Active]]+Data[[#This Row],[BC Layaway]]</f>
        <v>0</v>
      </c>
      <c r="S377" s="47">
        <f>+Data[[#This Row],[NH Active]]+Data[[#This Row],[NH Layaway]]</f>
        <v>0</v>
      </c>
      <c r="T377" s="47">
        <f>+Data[[#This Row],[BC Total]]+Data[[#This Row],[NH Total]]</f>
        <v>0</v>
      </c>
      <c r="Y377" s="53"/>
    </row>
    <row r="378" spans="1:25" x14ac:dyDescent="0.25">
      <c r="A378" s="47" t="str">
        <f>Data[[#This Row],[Text IID]]&amp;Data[[#This Row],[transaction number]]</f>
        <v>270208</v>
      </c>
      <c r="B378" s="48">
        <v>8</v>
      </c>
      <c r="C378" s="49">
        <v>27020</v>
      </c>
      <c r="D378" s="50" t="str">
        <f>Data[[#This Row],[Text IID]]&amp;" - "&amp;Data[[#This Row],[Facility Name]]</f>
        <v>27020 - COURAGE KENNY REHAB INST TRP</v>
      </c>
      <c r="E378" s="46">
        <v>27020</v>
      </c>
      <c r="F378" s="51" t="s">
        <v>146</v>
      </c>
      <c r="G378" s="52">
        <v>44143</v>
      </c>
      <c r="H378" s="51" t="s">
        <v>22</v>
      </c>
      <c r="I378" s="47"/>
      <c r="J378" s="47">
        <v>8</v>
      </c>
      <c r="K378" s="47">
        <f>+Data[[#This Row],[BC Bed Change]]+Data[[#This Row],[NH Bed Change]]</f>
        <v>8</v>
      </c>
      <c r="L378" s="47">
        <f t="shared" si="20"/>
        <v>0</v>
      </c>
      <c r="M378" s="47">
        <f t="shared" si="21"/>
        <v>8</v>
      </c>
      <c r="N378" s="47">
        <f>+Data[[#This Row],[BC Active]]+Data[[#This Row],[NH Active]]</f>
        <v>8</v>
      </c>
      <c r="O378" s="47">
        <f t="shared" si="22"/>
        <v>0</v>
      </c>
      <c r="P378" s="47">
        <f t="shared" si="23"/>
        <v>-8</v>
      </c>
      <c r="Q378" s="47">
        <f>+Data[[#This Row],[BC Layaway]]+Data[[#This Row],[NH Layaway]]</f>
        <v>-8</v>
      </c>
      <c r="R378" s="47">
        <f>+Data[[#This Row],[BC Active]]+Data[[#This Row],[BC Layaway]]</f>
        <v>0</v>
      </c>
      <c r="S378" s="47">
        <f>+Data[[#This Row],[NH Active]]+Data[[#This Row],[NH Layaway]]</f>
        <v>0</v>
      </c>
      <c r="T378" s="47">
        <f>+Data[[#This Row],[BC Total]]+Data[[#This Row],[NH Total]]</f>
        <v>0</v>
      </c>
      <c r="Y378" s="53"/>
    </row>
    <row r="379" spans="1:25" x14ac:dyDescent="0.25">
      <c r="A379" s="47" t="str">
        <f>Data[[#This Row],[Text IID]]&amp;Data[[#This Row],[transaction number]]</f>
        <v>270209</v>
      </c>
      <c r="B379" s="48">
        <v>9</v>
      </c>
      <c r="C379" s="49">
        <v>27020</v>
      </c>
      <c r="D379" s="50" t="str">
        <f>Data[[#This Row],[Text IID]]&amp;" - "&amp;Data[[#This Row],[Facility Name]]</f>
        <v>27020 - COURAGE KENNY REHAB INST TRP</v>
      </c>
      <c r="E379" s="46">
        <v>27020</v>
      </c>
      <c r="F379" s="51" t="s">
        <v>146</v>
      </c>
      <c r="G379" s="52">
        <v>44143</v>
      </c>
      <c r="H379" s="51" t="s">
        <v>23</v>
      </c>
      <c r="I379" s="47"/>
      <c r="J379" s="47">
        <v>8</v>
      </c>
      <c r="K379" s="47">
        <f>+Data[[#This Row],[BC Bed Change]]+Data[[#This Row],[NH Bed Change]]</f>
        <v>8</v>
      </c>
      <c r="L379" s="47">
        <f t="shared" si="20"/>
        <v>0</v>
      </c>
      <c r="M379" s="47">
        <f t="shared" si="21"/>
        <v>-8</v>
      </c>
      <c r="N379" s="47">
        <f>+Data[[#This Row],[BC Active]]+Data[[#This Row],[NH Active]]</f>
        <v>-8</v>
      </c>
      <c r="O379" s="47">
        <f t="shared" si="22"/>
        <v>0</v>
      </c>
      <c r="P379" s="47">
        <f t="shared" si="23"/>
        <v>0</v>
      </c>
      <c r="Q379" s="47">
        <f>+Data[[#This Row],[BC Layaway]]+Data[[#This Row],[NH Layaway]]</f>
        <v>0</v>
      </c>
      <c r="R379" s="47">
        <f>+Data[[#This Row],[BC Active]]+Data[[#This Row],[BC Layaway]]</f>
        <v>0</v>
      </c>
      <c r="S379" s="47">
        <f>+Data[[#This Row],[NH Active]]+Data[[#This Row],[NH Layaway]]</f>
        <v>-8</v>
      </c>
      <c r="T379" s="47">
        <f>+Data[[#This Row],[BC Total]]+Data[[#This Row],[NH Total]]</f>
        <v>-8</v>
      </c>
      <c r="Y379" s="53"/>
    </row>
    <row r="380" spans="1:25" x14ac:dyDescent="0.25">
      <c r="A380" s="47" t="str">
        <f>Data[[#This Row],[Text IID]]&amp;Data[[#This Row],[transaction number]]</f>
        <v>270211</v>
      </c>
      <c r="B380" s="48">
        <v>1</v>
      </c>
      <c r="C380" s="49">
        <v>27021</v>
      </c>
      <c r="D380" s="50" t="str">
        <f>Data[[#This Row],[Text IID]]&amp;" - "&amp;Data[[#This Row],[Facility Name]]</f>
        <v>27021 - Redeemer Residence Inc</v>
      </c>
      <c r="E380" s="46">
        <v>27021</v>
      </c>
      <c r="F380" s="51" t="s">
        <v>147</v>
      </c>
      <c r="G380" s="52">
        <v>40451</v>
      </c>
      <c r="H380" s="51" t="s">
        <v>17</v>
      </c>
      <c r="I380" s="47">
        <v>0</v>
      </c>
      <c r="J380" s="47">
        <v>129</v>
      </c>
      <c r="K380" s="47">
        <f>+Data[[#This Row],[BC Bed Change]]+Data[[#This Row],[NH Bed Change]]</f>
        <v>129</v>
      </c>
      <c r="L380" s="47">
        <f t="shared" si="20"/>
        <v>0</v>
      </c>
      <c r="M380" s="47">
        <f t="shared" si="21"/>
        <v>129</v>
      </c>
      <c r="N380" s="47">
        <f>+Data[[#This Row],[BC Active]]+Data[[#This Row],[NH Active]]</f>
        <v>129</v>
      </c>
      <c r="O380" s="47">
        <f t="shared" si="22"/>
        <v>0</v>
      </c>
      <c r="P380" s="47">
        <f t="shared" si="23"/>
        <v>0</v>
      </c>
      <c r="Q380" s="47">
        <f>+Data[[#This Row],[BC Layaway]]+Data[[#This Row],[NH Layaway]]</f>
        <v>0</v>
      </c>
      <c r="R380" s="47">
        <f>+Data[[#This Row],[BC Active]]+Data[[#This Row],[BC Layaway]]</f>
        <v>0</v>
      </c>
      <c r="S380" s="47">
        <f>+Data[[#This Row],[NH Active]]+Data[[#This Row],[NH Layaway]]</f>
        <v>129</v>
      </c>
      <c r="T380" s="47">
        <f>+Data[[#This Row],[BC Total]]+Data[[#This Row],[NH Total]]</f>
        <v>129</v>
      </c>
      <c r="Y380" s="53"/>
    </row>
    <row r="381" spans="1:25" x14ac:dyDescent="0.25">
      <c r="A381" s="47" t="str">
        <f>Data[[#This Row],[Text IID]]&amp;Data[[#This Row],[transaction number]]</f>
        <v>270212</v>
      </c>
      <c r="B381" s="48">
        <v>2</v>
      </c>
      <c r="C381" s="49">
        <v>27021</v>
      </c>
      <c r="D381" s="50" t="str">
        <f>Data[[#This Row],[Text IID]]&amp;" - "&amp;Data[[#This Row],[Facility Name]]</f>
        <v>27021 - Redeemer Residence Inc</v>
      </c>
      <c r="E381" s="46">
        <v>27021</v>
      </c>
      <c r="F381" s="51" t="s">
        <v>147</v>
      </c>
      <c r="G381" s="52">
        <v>40451</v>
      </c>
      <c r="H381" s="51" t="s">
        <v>19</v>
      </c>
      <c r="I381" s="47">
        <v>0</v>
      </c>
      <c r="J381" s="47">
        <v>12</v>
      </c>
      <c r="K381" s="47">
        <f>+Data[[#This Row],[BC Bed Change]]+Data[[#This Row],[NH Bed Change]]</f>
        <v>12</v>
      </c>
      <c r="L381" s="47">
        <f t="shared" si="20"/>
        <v>0</v>
      </c>
      <c r="M381" s="47">
        <f t="shared" si="21"/>
        <v>0</v>
      </c>
      <c r="N381" s="47">
        <f>+Data[[#This Row],[BC Active]]+Data[[#This Row],[NH Active]]</f>
        <v>0</v>
      </c>
      <c r="O381" s="47">
        <f t="shared" si="22"/>
        <v>0</v>
      </c>
      <c r="P381" s="47">
        <f t="shared" si="23"/>
        <v>12</v>
      </c>
      <c r="Q381" s="47">
        <f>+Data[[#This Row],[BC Layaway]]+Data[[#This Row],[NH Layaway]]</f>
        <v>12</v>
      </c>
      <c r="R381" s="47">
        <f>+Data[[#This Row],[BC Active]]+Data[[#This Row],[BC Layaway]]</f>
        <v>0</v>
      </c>
      <c r="S381" s="47">
        <f>+Data[[#This Row],[NH Active]]+Data[[#This Row],[NH Layaway]]</f>
        <v>12</v>
      </c>
      <c r="T381" s="47">
        <f>+Data[[#This Row],[BC Total]]+Data[[#This Row],[NH Total]]</f>
        <v>12</v>
      </c>
      <c r="Y381" s="53"/>
    </row>
    <row r="382" spans="1:25" x14ac:dyDescent="0.25">
      <c r="A382" s="47" t="str">
        <f>Data[[#This Row],[Text IID]]&amp;Data[[#This Row],[transaction number]]</f>
        <v>270213</v>
      </c>
      <c r="B382" s="48">
        <v>3</v>
      </c>
      <c r="C382" s="49">
        <v>27021</v>
      </c>
      <c r="D382" s="50" t="str">
        <f>Data[[#This Row],[Text IID]]&amp;" - "&amp;Data[[#This Row],[Facility Name]]</f>
        <v>27021 - Redeemer Residence Inc</v>
      </c>
      <c r="E382" s="46">
        <v>27021</v>
      </c>
      <c r="F382" s="51" t="s">
        <v>147</v>
      </c>
      <c r="G382" s="52">
        <v>41153</v>
      </c>
      <c r="H382" s="51" t="s">
        <v>20</v>
      </c>
      <c r="I382" s="47">
        <v>0</v>
      </c>
      <c r="J382" s="47">
        <v>2</v>
      </c>
      <c r="K382" s="47">
        <f>+Data[[#This Row],[BC Bed Change]]+Data[[#This Row],[NH Bed Change]]</f>
        <v>2</v>
      </c>
      <c r="L382" s="47">
        <f t="shared" si="20"/>
        <v>0</v>
      </c>
      <c r="M382" s="47">
        <f t="shared" si="21"/>
        <v>-2</v>
      </c>
      <c r="N382" s="47">
        <f>+Data[[#This Row],[BC Active]]+Data[[#This Row],[NH Active]]</f>
        <v>-2</v>
      </c>
      <c r="O382" s="47">
        <f t="shared" si="22"/>
        <v>0</v>
      </c>
      <c r="P382" s="47">
        <f t="shared" si="23"/>
        <v>2</v>
      </c>
      <c r="Q382" s="47">
        <f>+Data[[#This Row],[BC Layaway]]+Data[[#This Row],[NH Layaway]]</f>
        <v>2</v>
      </c>
      <c r="R382" s="47">
        <f>+Data[[#This Row],[BC Active]]+Data[[#This Row],[BC Layaway]]</f>
        <v>0</v>
      </c>
      <c r="S382" s="47">
        <f>+Data[[#This Row],[NH Active]]+Data[[#This Row],[NH Layaway]]</f>
        <v>0</v>
      </c>
      <c r="T382" s="47">
        <f>+Data[[#This Row],[BC Total]]+Data[[#This Row],[NH Total]]</f>
        <v>0</v>
      </c>
      <c r="Y382" s="53"/>
    </row>
    <row r="383" spans="1:25" x14ac:dyDescent="0.25">
      <c r="A383" s="47" t="str">
        <f>Data[[#This Row],[Text IID]]&amp;Data[[#This Row],[transaction number]]</f>
        <v>270214</v>
      </c>
      <c r="B383" s="48">
        <v>4</v>
      </c>
      <c r="C383" s="49">
        <v>27021</v>
      </c>
      <c r="D383" s="50" t="str">
        <f>Data[[#This Row],[Text IID]]&amp;" - "&amp;Data[[#This Row],[Facility Name]]</f>
        <v>27021 - Redeemer Residence Inc</v>
      </c>
      <c r="E383" s="46">
        <v>27021</v>
      </c>
      <c r="F383" s="51" t="s">
        <v>147</v>
      </c>
      <c r="G383" s="52">
        <v>41579</v>
      </c>
      <c r="H383" s="51" t="s">
        <v>22</v>
      </c>
      <c r="I383" s="47">
        <v>0</v>
      </c>
      <c r="J383" s="47">
        <v>2</v>
      </c>
      <c r="K383" s="47">
        <f>+Data[[#This Row],[BC Bed Change]]+Data[[#This Row],[NH Bed Change]]</f>
        <v>2</v>
      </c>
      <c r="L383" s="47">
        <f t="shared" si="20"/>
        <v>0</v>
      </c>
      <c r="M383" s="47">
        <f t="shared" si="21"/>
        <v>2</v>
      </c>
      <c r="N383" s="47">
        <f>+Data[[#This Row],[BC Active]]+Data[[#This Row],[NH Active]]</f>
        <v>2</v>
      </c>
      <c r="O383" s="47">
        <f t="shared" si="22"/>
        <v>0</v>
      </c>
      <c r="P383" s="47">
        <f t="shared" si="23"/>
        <v>-2</v>
      </c>
      <c r="Q383" s="47">
        <f>+Data[[#This Row],[BC Layaway]]+Data[[#This Row],[NH Layaway]]</f>
        <v>-2</v>
      </c>
      <c r="R383" s="47">
        <f>+Data[[#This Row],[BC Active]]+Data[[#This Row],[BC Layaway]]</f>
        <v>0</v>
      </c>
      <c r="S383" s="47">
        <f>+Data[[#This Row],[NH Active]]+Data[[#This Row],[NH Layaway]]</f>
        <v>0</v>
      </c>
      <c r="T383" s="47">
        <f>+Data[[#This Row],[BC Total]]+Data[[#This Row],[NH Total]]</f>
        <v>0</v>
      </c>
      <c r="Y383" s="53"/>
    </row>
    <row r="384" spans="1:25" x14ac:dyDescent="0.25">
      <c r="A384" s="47" t="str">
        <f>Data[[#This Row],[Text IID]]&amp;Data[[#This Row],[transaction number]]</f>
        <v>270215</v>
      </c>
      <c r="B384" s="48">
        <v>5</v>
      </c>
      <c r="C384" s="49">
        <v>27021</v>
      </c>
      <c r="D384" s="50" t="str">
        <f>Data[[#This Row],[Text IID]]&amp;" - "&amp;Data[[#This Row],[Facility Name]]</f>
        <v>27021 - Redeemer Residence Inc</v>
      </c>
      <c r="E384" s="46">
        <v>27021</v>
      </c>
      <c r="F384" s="51" t="s">
        <v>147</v>
      </c>
      <c r="G384" s="52">
        <v>42736</v>
      </c>
      <c r="H384" s="51" t="s">
        <v>20</v>
      </c>
      <c r="I384" s="47"/>
      <c r="J384" s="47">
        <v>10</v>
      </c>
      <c r="K384" s="47">
        <f>+Data[[#This Row],[BC Bed Change]]+Data[[#This Row],[NH Bed Change]]</f>
        <v>10</v>
      </c>
      <c r="L384" s="47">
        <f t="shared" si="20"/>
        <v>0</v>
      </c>
      <c r="M384" s="47">
        <f t="shared" si="21"/>
        <v>-10</v>
      </c>
      <c r="N384" s="47">
        <f>+Data[[#This Row],[BC Active]]+Data[[#This Row],[NH Active]]</f>
        <v>-10</v>
      </c>
      <c r="O384" s="47">
        <f t="shared" si="22"/>
        <v>0</v>
      </c>
      <c r="P384" s="47">
        <f t="shared" si="23"/>
        <v>10</v>
      </c>
      <c r="Q384" s="47">
        <f>+Data[[#This Row],[BC Layaway]]+Data[[#This Row],[NH Layaway]]</f>
        <v>10</v>
      </c>
      <c r="R384" s="47">
        <f>+Data[[#This Row],[BC Active]]+Data[[#This Row],[BC Layaway]]</f>
        <v>0</v>
      </c>
      <c r="S384" s="47">
        <f>+Data[[#This Row],[NH Active]]+Data[[#This Row],[NH Layaway]]</f>
        <v>0</v>
      </c>
      <c r="T384" s="47">
        <f>+Data[[#This Row],[BC Total]]+Data[[#This Row],[NH Total]]</f>
        <v>0</v>
      </c>
      <c r="Y384" s="53"/>
    </row>
    <row r="385" spans="1:25" x14ac:dyDescent="0.25">
      <c r="A385" s="47" t="str">
        <f>Data[[#This Row],[Text IID]]&amp;Data[[#This Row],[transaction number]]</f>
        <v>270216</v>
      </c>
      <c r="B385" s="48">
        <v>6</v>
      </c>
      <c r="C385" s="49">
        <v>27021</v>
      </c>
      <c r="D385" s="50" t="str">
        <f>Data[[#This Row],[Text IID]]&amp;" - "&amp;Data[[#This Row],[Facility Name]]</f>
        <v>27021 - Redeemer Residence Inc</v>
      </c>
      <c r="E385" s="46">
        <v>27021</v>
      </c>
      <c r="F385" s="51" t="s">
        <v>147</v>
      </c>
      <c r="G385" s="52">
        <v>43678</v>
      </c>
      <c r="H385" s="51" t="s">
        <v>22</v>
      </c>
      <c r="I385" s="47"/>
      <c r="J385" s="47">
        <v>16</v>
      </c>
      <c r="K385" s="47">
        <f>+Data[[#This Row],[BC Bed Change]]+Data[[#This Row],[NH Bed Change]]</f>
        <v>16</v>
      </c>
      <c r="L385" s="47">
        <f t="shared" si="20"/>
        <v>0</v>
      </c>
      <c r="M385" s="47">
        <f t="shared" si="21"/>
        <v>16</v>
      </c>
      <c r="N385" s="47">
        <f>+Data[[#This Row],[BC Active]]+Data[[#This Row],[NH Active]]</f>
        <v>16</v>
      </c>
      <c r="O385" s="47">
        <f t="shared" si="22"/>
        <v>0</v>
      </c>
      <c r="P385" s="47">
        <f t="shared" si="23"/>
        <v>-16</v>
      </c>
      <c r="Q385" s="47">
        <f>+Data[[#This Row],[BC Layaway]]+Data[[#This Row],[NH Layaway]]</f>
        <v>-16</v>
      </c>
      <c r="R385" s="47">
        <f>+Data[[#This Row],[BC Active]]+Data[[#This Row],[BC Layaway]]</f>
        <v>0</v>
      </c>
      <c r="S385" s="47">
        <f>+Data[[#This Row],[NH Active]]+Data[[#This Row],[NH Layaway]]</f>
        <v>0</v>
      </c>
      <c r="T385" s="47">
        <f>+Data[[#This Row],[BC Total]]+Data[[#This Row],[NH Total]]</f>
        <v>0</v>
      </c>
      <c r="Y385" s="53"/>
    </row>
    <row r="386" spans="1:25" x14ac:dyDescent="0.25">
      <c r="A386" s="47" t="str">
        <f>Data[[#This Row],[Text IID]]&amp;Data[[#This Row],[transaction number]]</f>
        <v>270217</v>
      </c>
      <c r="B386" s="48">
        <v>7</v>
      </c>
      <c r="C386" s="49">
        <v>27021</v>
      </c>
      <c r="D386" s="50" t="str">
        <f>Data[[#This Row],[Text IID]]&amp;" - "&amp;Data[[#This Row],[Facility Name]]</f>
        <v>27021 - Redeemer Residence Inc</v>
      </c>
      <c r="E386" s="46">
        <v>27021</v>
      </c>
      <c r="F386" s="51" t="s">
        <v>147</v>
      </c>
      <c r="G386" s="52">
        <v>43922</v>
      </c>
      <c r="H386" s="51" t="s">
        <v>20</v>
      </c>
      <c r="I386" s="47"/>
      <c r="J386" s="47">
        <v>16</v>
      </c>
      <c r="K386" s="47">
        <f>+Data[[#This Row],[BC Bed Change]]+Data[[#This Row],[NH Bed Change]]</f>
        <v>16</v>
      </c>
      <c r="L386" s="47">
        <f t="shared" ref="L386:L449" si="24">IF(OR($H386=$W$1,$H386=$W$4,$H386=$W$6),I386,IF($H386=$W$2,0,-I386))</f>
        <v>0</v>
      </c>
      <c r="M386" s="47">
        <f t="shared" ref="M386:M449" si="25">IF(OR($H386=$W$1,$H386=$W$4,$H386=$W$6),J386,IF($H386=$W$2,0,-J386))</f>
        <v>-16</v>
      </c>
      <c r="N386" s="47">
        <f>+Data[[#This Row],[BC Active]]+Data[[#This Row],[NH Active]]</f>
        <v>-16</v>
      </c>
      <c r="O386" s="47">
        <f t="shared" ref="O386:O449" si="26">IF(OR($H386=$W$3,$H386=$W$2),I386,IF($H386=$W$4,-I386,0))</f>
        <v>0</v>
      </c>
      <c r="P386" s="47">
        <f t="shared" ref="P386:P449" si="27">IF(OR($H386=$W$3,$H386=$W$2),J386,IF($H386=$W$4,-J386,0))</f>
        <v>16</v>
      </c>
      <c r="Q386" s="47">
        <f>+Data[[#This Row],[BC Layaway]]+Data[[#This Row],[NH Layaway]]</f>
        <v>16</v>
      </c>
      <c r="R386" s="47">
        <f>+Data[[#This Row],[BC Active]]+Data[[#This Row],[BC Layaway]]</f>
        <v>0</v>
      </c>
      <c r="S386" s="47">
        <f>+Data[[#This Row],[NH Active]]+Data[[#This Row],[NH Layaway]]</f>
        <v>0</v>
      </c>
      <c r="T386" s="47">
        <f>+Data[[#This Row],[BC Total]]+Data[[#This Row],[NH Total]]</f>
        <v>0</v>
      </c>
      <c r="Y386" s="53"/>
    </row>
    <row r="387" spans="1:25" x14ac:dyDescent="0.25">
      <c r="A387" s="47" t="str">
        <f>Data[[#This Row],[Text IID]]&amp;Data[[#This Row],[transaction number]]</f>
        <v>270218</v>
      </c>
      <c r="B387" s="48">
        <v>8</v>
      </c>
      <c r="C387" s="49">
        <v>27021</v>
      </c>
      <c r="D387" s="50" t="str">
        <f>Data[[#This Row],[Text IID]]&amp;" - "&amp;Data[[#This Row],[Facility Name]]</f>
        <v>27021 - Redeemer Residence Inc</v>
      </c>
      <c r="E387" s="46">
        <v>27021</v>
      </c>
      <c r="F387" s="51" t="s">
        <v>147</v>
      </c>
      <c r="G387" s="52">
        <v>44044</v>
      </c>
      <c r="H387" s="51" t="s">
        <v>22</v>
      </c>
      <c r="I387" s="47"/>
      <c r="J387" s="47">
        <v>6</v>
      </c>
      <c r="K387" s="47">
        <f>+Data[[#This Row],[BC Bed Change]]+Data[[#This Row],[NH Bed Change]]</f>
        <v>6</v>
      </c>
      <c r="L387" s="47">
        <f t="shared" si="24"/>
        <v>0</v>
      </c>
      <c r="M387" s="47">
        <f t="shared" si="25"/>
        <v>6</v>
      </c>
      <c r="N387" s="47">
        <f>+Data[[#This Row],[BC Active]]+Data[[#This Row],[NH Active]]</f>
        <v>6</v>
      </c>
      <c r="O387" s="47">
        <f t="shared" si="26"/>
        <v>0</v>
      </c>
      <c r="P387" s="47">
        <f t="shared" si="27"/>
        <v>-6</v>
      </c>
      <c r="Q387" s="47">
        <f>+Data[[#This Row],[BC Layaway]]+Data[[#This Row],[NH Layaway]]</f>
        <v>-6</v>
      </c>
      <c r="R387" s="47">
        <f>+Data[[#This Row],[BC Active]]+Data[[#This Row],[BC Layaway]]</f>
        <v>0</v>
      </c>
      <c r="S387" s="47">
        <f>+Data[[#This Row],[NH Active]]+Data[[#This Row],[NH Layaway]]</f>
        <v>0</v>
      </c>
      <c r="T387" s="47">
        <f>+Data[[#This Row],[BC Total]]+Data[[#This Row],[NH Total]]</f>
        <v>0</v>
      </c>
      <c r="Y387" s="53"/>
    </row>
    <row r="388" spans="1:25" x14ac:dyDescent="0.25">
      <c r="A388" s="47" t="str">
        <f>Data[[#This Row],[Text IID]]&amp;Data[[#This Row],[transaction number]]</f>
        <v>270219</v>
      </c>
      <c r="B388" s="48">
        <v>9</v>
      </c>
      <c r="C388" s="54" t="s">
        <v>428</v>
      </c>
      <c r="D388" s="50" t="str">
        <f>Data[[#This Row],[Text IID]]&amp;" - "&amp;Data[[#This Row],[Facility Name]]</f>
        <v>27021 - Redeemer Residence Inc</v>
      </c>
      <c r="E388" s="46">
        <v>27021</v>
      </c>
      <c r="F388" s="51" t="s">
        <v>147</v>
      </c>
      <c r="G388" s="52">
        <v>44317</v>
      </c>
      <c r="H388" s="51" t="s">
        <v>20</v>
      </c>
      <c r="I388" s="47"/>
      <c r="J388" s="47">
        <v>6</v>
      </c>
      <c r="K388" s="47">
        <f>+Data[[#This Row],[BC Bed Change]]+Data[[#This Row],[NH Bed Change]]</f>
        <v>6</v>
      </c>
      <c r="L388" s="47">
        <f t="shared" si="24"/>
        <v>0</v>
      </c>
      <c r="M388" s="47">
        <f t="shared" si="25"/>
        <v>-6</v>
      </c>
      <c r="N388" s="47">
        <f>+Data[[#This Row],[BC Active]]+Data[[#This Row],[NH Active]]</f>
        <v>-6</v>
      </c>
      <c r="O388" s="47">
        <f t="shared" si="26"/>
        <v>0</v>
      </c>
      <c r="P388" s="47">
        <f t="shared" si="27"/>
        <v>6</v>
      </c>
      <c r="Q388" s="47">
        <f>+Data[[#This Row],[BC Layaway]]+Data[[#This Row],[NH Layaway]]</f>
        <v>6</v>
      </c>
      <c r="R388" s="47">
        <f>+Data[[#This Row],[BC Active]]+Data[[#This Row],[BC Layaway]]</f>
        <v>0</v>
      </c>
      <c r="S388" s="47">
        <f>+Data[[#This Row],[NH Active]]+Data[[#This Row],[NH Layaway]]</f>
        <v>0</v>
      </c>
      <c r="T388" s="47">
        <f>+Data[[#This Row],[BC Total]]+Data[[#This Row],[NH Total]]</f>
        <v>0</v>
      </c>
      <c r="Y388" s="53"/>
    </row>
    <row r="389" spans="1:25" x14ac:dyDescent="0.25">
      <c r="A389" s="47" t="str">
        <f>Data[[#This Row],[Text IID]]&amp;Data[[#This Row],[transaction number]]</f>
        <v>270221</v>
      </c>
      <c r="B389" s="48">
        <v>1</v>
      </c>
      <c r="C389" s="49">
        <v>27022</v>
      </c>
      <c r="D389" s="50" t="str">
        <f>Data[[#This Row],[Text IID]]&amp;" - "&amp;Data[[#This Row],[Facility Name]]</f>
        <v>27022 - Fairview University Trans Serv</v>
      </c>
      <c r="E389" s="46">
        <v>27022</v>
      </c>
      <c r="F389" s="51" t="s">
        <v>148</v>
      </c>
      <c r="G389" s="52">
        <v>40451</v>
      </c>
      <c r="H389" s="51" t="s">
        <v>17</v>
      </c>
      <c r="I389" s="47">
        <v>0</v>
      </c>
      <c r="J389" s="47">
        <v>53</v>
      </c>
      <c r="K389" s="47">
        <f>+Data[[#This Row],[BC Bed Change]]+Data[[#This Row],[NH Bed Change]]</f>
        <v>53</v>
      </c>
      <c r="L389" s="47">
        <f t="shared" si="24"/>
        <v>0</v>
      </c>
      <c r="M389" s="47">
        <f t="shared" si="25"/>
        <v>53</v>
      </c>
      <c r="N389" s="47">
        <f>+Data[[#This Row],[BC Active]]+Data[[#This Row],[NH Active]]</f>
        <v>53</v>
      </c>
      <c r="O389" s="47">
        <f t="shared" si="26"/>
        <v>0</v>
      </c>
      <c r="P389" s="47">
        <f t="shared" si="27"/>
        <v>0</v>
      </c>
      <c r="Q389" s="47">
        <f>+Data[[#This Row],[BC Layaway]]+Data[[#This Row],[NH Layaway]]</f>
        <v>0</v>
      </c>
      <c r="R389" s="47">
        <f>+Data[[#This Row],[BC Active]]+Data[[#This Row],[BC Layaway]]</f>
        <v>0</v>
      </c>
      <c r="S389" s="47">
        <f>+Data[[#This Row],[NH Active]]+Data[[#This Row],[NH Layaway]]</f>
        <v>53</v>
      </c>
      <c r="T389" s="47">
        <f>+Data[[#This Row],[BC Total]]+Data[[#This Row],[NH Total]]</f>
        <v>53</v>
      </c>
      <c r="Y389" s="53"/>
    </row>
    <row r="390" spans="1:25" x14ac:dyDescent="0.25">
      <c r="A390" s="47" t="str">
        <f>Data[[#This Row],[Text IID]]&amp;Data[[#This Row],[transaction number]]</f>
        <v>270222</v>
      </c>
      <c r="B390" s="48">
        <v>2</v>
      </c>
      <c r="C390" s="49">
        <v>27022</v>
      </c>
      <c r="D390" s="50" t="str">
        <f>Data[[#This Row],[Text IID]]&amp;" - "&amp;Data[[#This Row],[Facility Name]]</f>
        <v>27022 - Fairview University Trans Serv</v>
      </c>
      <c r="E390" s="46">
        <v>27022</v>
      </c>
      <c r="F390" s="51" t="s">
        <v>148</v>
      </c>
      <c r="G390" s="52">
        <v>41260</v>
      </c>
      <c r="H390" s="51" t="s">
        <v>20</v>
      </c>
      <c r="I390" s="47">
        <v>0</v>
      </c>
      <c r="J390" s="47">
        <v>17</v>
      </c>
      <c r="K390" s="47">
        <f>+Data[[#This Row],[BC Bed Change]]+Data[[#This Row],[NH Bed Change]]</f>
        <v>17</v>
      </c>
      <c r="L390" s="47">
        <f t="shared" si="24"/>
        <v>0</v>
      </c>
      <c r="M390" s="47">
        <f t="shared" si="25"/>
        <v>-17</v>
      </c>
      <c r="N390" s="47">
        <f>+Data[[#This Row],[BC Active]]+Data[[#This Row],[NH Active]]</f>
        <v>-17</v>
      </c>
      <c r="O390" s="47">
        <f t="shared" si="26"/>
        <v>0</v>
      </c>
      <c r="P390" s="47">
        <f t="shared" si="27"/>
        <v>17</v>
      </c>
      <c r="Q390" s="47">
        <f>+Data[[#This Row],[BC Layaway]]+Data[[#This Row],[NH Layaway]]</f>
        <v>17</v>
      </c>
      <c r="R390" s="47">
        <f>+Data[[#This Row],[BC Active]]+Data[[#This Row],[BC Layaway]]</f>
        <v>0</v>
      </c>
      <c r="S390" s="47">
        <f>+Data[[#This Row],[NH Active]]+Data[[#This Row],[NH Layaway]]</f>
        <v>0</v>
      </c>
      <c r="T390" s="47">
        <f>+Data[[#This Row],[BC Total]]+Data[[#This Row],[NH Total]]</f>
        <v>0</v>
      </c>
      <c r="Y390" s="53"/>
    </row>
    <row r="391" spans="1:25" x14ac:dyDescent="0.25">
      <c r="A391" s="47" t="str">
        <f>Data[[#This Row],[Text IID]]&amp;Data[[#This Row],[transaction number]]</f>
        <v>270223</v>
      </c>
      <c r="B391" s="48">
        <v>3</v>
      </c>
      <c r="C391" s="49">
        <v>27022</v>
      </c>
      <c r="D391" s="50" t="str">
        <f>Data[[#This Row],[Text IID]]&amp;" - "&amp;Data[[#This Row],[Facility Name]]</f>
        <v>27022 - Fairview University Trans Serv</v>
      </c>
      <c r="E391" s="46">
        <v>27022</v>
      </c>
      <c r="F391" s="51" t="s">
        <v>148</v>
      </c>
      <c r="G391" s="52">
        <v>42156</v>
      </c>
      <c r="H391" s="51" t="s">
        <v>20</v>
      </c>
      <c r="I391" s="47">
        <v>0</v>
      </c>
      <c r="J391" s="47">
        <v>8</v>
      </c>
      <c r="K391" s="47">
        <f>+Data[[#This Row],[BC Bed Change]]+Data[[#This Row],[NH Bed Change]]</f>
        <v>8</v>
      </c>
      <c r="L391" s="47">
        <f t="shared" si="24"/>
        <v>0</v>
      </c>
      <c r="M391" s="47">
        <f t="shared" si="25"/>
        <v>-8</v>
      </c>
      <c r="N391" s="47">
        <f>+Data[[#This Row],[BC Active]]+Data[[#This Row],[NH Active]]</f>
        <v>-8</v>
      </c>
      <c r="O391" s="47">
        <f t="shared" si="26"/>
        <v>0</v>
      </c>
      <c r="P391" s="47">
        <f t="shared" si="27"/>
        <v>8</v>
      </c>
      <c r="Q391" s="47">
        <f>+Data[[#This Row],[BC Layaway]]+Data[[#This Row],[NH Layaway]]</f>
        <v>8</v>
      </c>
      <c r="R391" s="47">
        <f>+Data[[#This Row],[BC Active]]+Data[[#This Row],[BC Layaway]]</f>
        <v>0</v>
      </c>
      <c r="S391" s="47">
        <f>+Data[[#This Row],[NH Active]]+Data[[#This Row],[NH Layaway]]</f>
        <v>0</v>
      </c>
      <c r="T391" s="47">
        <f>+Data[[#This Row],[BC Total]]+Data[[#This Row],[NH Total]]</f>
        <v>0</v>
      </c>
      <c r="Y391" s="53"/>
    </row>
    <row r="392" spans="1:25" x14ac:dyDescent="0.25">
      <c r="A392" s="47" t="str">
        <f>Data[[#This Row],[Text IID]]&amp;Data[[#This Row],[transaction number]]</f>
        <v>270224</v>
      </c>
      <c r="B392" s="48">
        <v>4</v>
      </c>
      <c r="C392" s="49">
        <v>27022</v>
      </c>
      <c r="D392" s="50" t="str">
        <f>Data[[#This Row],[Text IID]]&amp;" - "&amp;Data[[#This Row],[Facility Name]]</f>
        <v>27022 - Fairview University Trans Serv</v>
      </c>
      <c r="E392" s="46">
        <v>27022</v>
      </c>
      <c r="F392" s="51" t="s">
        <v>148</v>
      </c>
      <c r="G392" s="52">
        <v>42233</v>
      </c>
      <c r="H392" s="51" t="s">
        <v>22</v>
      </c>
      <c r="I392" s="47">
        <v>0</v>
      </c>
      <c r="J392" s="47">
        <v>10</v>
      </c>
      <c r="K392" s="47">
        <f>+Data[[#This Row],[BC Bed Change]]+Data[[#This Row],[NH Bed Change]]</f>
        <v>10</v>
      </c>
      <c r="L392" s="47">
        <f t="shared" si="24"/>
        <v>0</v>
      </c>
      <c r="M392" s="47">
        <f t="shared" si="25"/>
        <v>10</v>
      </c>
      <c r="N392" s="47">
        <f>+Data[[#This Row],[BC Active]]+Data[[#This Row],[NH Active]]</f>
        <v>10</v>
      </c>
      <c r="O392" s="47">
        <f t="shared" si="26"/>
        <v>0</v>
      </c>
      <c r="P392" s="47">
        <f t="shared" si="27"/>
        <v>-10</v>
      </c>
      <c r="Q392" s="47">
        <f>+Data[[#This Row],[BC Layaway]]+Data[[#This Row],[NH Layaway]]</f>
        <v>-10</v>
      </c>
      <c r="R392" s="47">
        <f>+Data[[#This Row],[BC Active]]+Data[[#This Row],[BC Layaway]]</f>
        <v>0</v>
      </c>
      <c r="S392" s="47">
        <f>+Data[[#This Row],[NH Active]]+Data[[#This Row],[NH Layaway]]</f>
        <v>0</v>
      </c>
      <c r="T392" s="47">
        <f>+Data[[#This Row],[BC Total]]+Data[[#This Row],[NH Total]]</f>
        <v>0</v>
      </c>
      <c r="Y392" s="53"/>
    </row>
    <row r="393" spans="1:25" x14ac:dyDescent="0.25">
      <c r="A393" s="47" t="str">
        <f>Data[[#This Row],[Text IID]]&amp;Data[[#This Row],[transaction number]]</f>
        <v>270225</v>
      </c>
      <c r="B393" s="48">
        <v>5</v>
      </c>
      <c r="C393" s="49">
        <v>27022</v>
      </c>
      <c r="D393" s="50" t="str">
        <f>Data[[#This Row],[Text IID]]&amp;" - "&amp;Data[[#This Row],[Facility Name]]</f>
        <v>27022 - Fairview University Trans Serv</v>
      </c>
      <c r="E393" s="46">
        <v>27022</v>
      </c>
      <c r="F393" s="51" t="s">
        <v>148</v>
      </c>
      <c r="G393" s="52">
        <v>42233</v>
      </c>
      <c r="H393" s="51" t="s">
        <v>24</v>
      </c>
      <c r="I393" s="47">
        <v>0</v>
      </c>
      <c r="J393" s="47">
        <v>10</v>
      </c>
      <c r="K393" s="47">
        <f>+Data[[#This Row],[BC Bed Change]]+Data[[#This Row],[NH Bed Change]]</f>
        <v>10</v>
      </c>
      <c r="L393" s="47">
        <f t="shared" si="24"/>
        <v>0</v>
      </c>
      <c r="M393" s="47">
        <f t="shared" si="25"/>
        <v>-10</v>
      </c>
      <c r="N393" s="47">
        <f>+Data[[#This Row],[BC Active]]+Data[[#This Row],[NH Active]]</f>
        <v>-10</v>
      </c>
      <c r="O393" s="47">
        <f t="shared" si="26"/>
        <v>0</v>
      </c>
      <c r="P393" s="47">
        <f t="shared" si="27"/>
        <v>0</v>
      </c>
      <c r="Q393" s="47">
        <f>+Data[[#This Row],[BC Layaway]]+Data[[#This Row],[NH Layaway]]</f>
        <v>0</v>
      </c>
      <c r="R393" s="47">
        <f>+Data[[#This Row],[BC Active]]+Data[[#This Row],[BC Layaway]]</f>
        <v>0</v>
      </c>
      <c r="S393" s="47">
        <f>+Data[[#This Row],[NH Active]]+Data[[#This Row],[NH Layaway]]</f>
        <v>-10</v>
      </c>
      <c r="T393" s="47">
        <f>+Data[[#This Row],[BC Total]]+Data[[#This Row],[NH Total]]</f>
        <v>-10</v>
      </c>
      <c r="Y393" s="53"/>
    </row>
    <row r="394" spans="1:25" x14ac:dyDescent="0.25">
      <c r="A394" s="47" t="str">
        <f>Data[[#This Row],[Text IID]]&amp;Data[[#This Row],[transaction number]]</f>
        <v>270226</v>
      </c>
      <c r="B394" s="48">
        <v>6</v>
      </c>
      <c r="C394" s="49">
        <v>27022</v>
      </c>
      <c r="D394" s="50" t="str">
        <f>Data[[#This Row],[Text IID]]&amp;" - "&amp;Data[[#This Row],[Facility Name]]</f>
        <v>27022 - Fairview University Trans Serv</v>
      </c>
      <c r="E394" s="46">
        <v>27022</v>
      </c>
      <c r="F394" s="51" t="s">
        <v>148</v>
      </c>
      <c r="G394" s="52">
        <v>42689</v>
      </c>
      <c r="H394" s="51" t="s">
        <v>22</v>
      </c>
      <c r="I394" s="47"/>
      <c r="J394" s="47">
        <v>15</v>
      </c>
      <c r="K394" s="47">
        <f>+Data[[#This Row],[BC Bed Change]]+Data[[#This Row],[NH Bed Change]]</f>
        <v>15</v>
      </c>
      <c r="L394" s="47">
        <f t="shared" si="24"/>
        <v>0</v>
      </c>
      <c r="M394" s="47">
        <f t="shared" si="25"/>
        <v>15</v>
      </c>
      <c r="N394" s="47">
        <f>+Data[[#This Row],[BC Active]]+Data[[#This Row],[NH Active]]</f>
        <v>15</v>
      </c>
      <c r="O394" s="47">
        <f t="shared" si="26"/>
        <v>0</v>
      </c>
      <c r="P394" s="47">
        <f t="shared" si="27"/>
        <v>-15</v>
      </c>
      <c r="Q394" s="47">
        <f>+Data[[#This Row],[BC Layaway]]+Data[[#This Row],[NH Layaway]]</f>
        <v>-15</v>
      </c>
      <c r="R394" s="47">
        <f>+Data[[#This Row],[BC Active]]+Data[[#This Row],[BC Layaway]]</f>
        <v>0</v>
      </c>
      <c r="S394" s="47">
        <f>+Data[[#This Row],[NH Active]]+Data[[#This Row],[NH Layaway]]</f>
        <v>0</v>
      </c>
      <c r="T394" s="47">
        <f>+Data[[#This Row],[BC Total]]+Data[[#This Row],[NH Total]]</f>
        <v>0</v>
      </c>
      <c r="Y394" s="53"/>
    </row>
    <row r="395" spans="1:25" x14ac:dyDescent="0.25">
      <c r="A395" s="47" t="str">
        <f>Data[[#This Row],[Text IID]]&amp;Data[[#This Row],[transaction number]]</f>
        <v>270227</v>
      </c>
      <c r="B395" s="48">
        <v>7</v>
      </c>
      <c r="C395" s="49">
        <v>27022</v>
      </c>
      <c r="D395" s="50" t="str">
        <f>Data[[#This Row],[Text IID]]&amp;" - "&amp;Data[[#This Row],[Facility Name]]</f>
        <v>27022 - Fairview University Trans Serv</v>
      </c>
      <c r="E395" s="46">
        <v>27022</v>
      </c>
      <c r="F395" s="51" t="s">
        <v>148</v>
      </c>
      <c r="G395" s="52">
        <v>42689</v>
      </c>
      <c r="H395" s="51" t="s">
        <v>24</v>
      </c>
      <c r="I395" s="47"/>
      <c r="J395" s="47">
        <v>23</v>
      </c>
      <c r="K395" s="47">
        <f>+Data[[#This Row],[BC Bed Change]]+Data[[#This Row],[NH Bed Change]]</f>
        <v>23</v>
      </c>
      <c r="L395" s="47">
        <f t="shared" si="24"/>
        <v>0</v>
      </c>
      <c r="M395" s="47">
        <f t="shared" si="25"/>
        <v>-23</v>
      </c>
      <c r="N395" s="47">
        <f>+Data[[#This Row],[BC Active]]+Data[[#This Row],[NH Active]]</f>
        <v>-23</v>
      </c>
      <c r="O395" s="47">
        <f t="shared" si="26"/>
        <v>0</v>
      </c>
      <c r="P395" s="47">
        <f t="shared" si="27"/>
        <v>0</v>
      </c>
      <c r="Q395" s="47">
        <f>+Data[[#This Row],[BC Layaway]]+Data[[#This Row],[NH Layaway]]</f>
        <v>0</v>
      </c>
      <c r="R395" s="47">
        <f>+Data[[#This Row],[BC Active]]+Data[[#This Row],[BC Layaway]]</f>
        <v>0</v>
      </c>
      <c r="S395" s="47">
        <f>+Data[[#This Row],[NH Active]]+Data[[#This Row],[NH Layaway]]</f>
        <v>-23</v>
      </c>
      <c r="T395" s="47">
        <f>+Data[[#This Row],[BC Total]]+Data[[#This Row],[NH Total]]</f>
        <v>-23</v>
      </c>
      <c r="Y395" s="53"/>
    </row>
    <row r="396" spans="1:25" x14ac:dyDescent="0.25">
      <c r="A396" s="47" t="str">
        <f>Data[[#This Row],[Text IID]]&amp;Data[[#This Row],[transaction number]]</f>
        <v>270228</v>
      </c>
      <c r="B396" s="48">
        <v>8</v>
      </c>
      <c r="C396" s="49">
        <v>27022</v>
      </c>
      <c r="D396" s="50" t="str">
        <f>Data[[#This Row],[Text IID]]&amp;" - "&amp;Data[[#This Row],[Facility Name]]</f>
        <v>27022 - Fairview University Trans Serv</v>
      </c>
      <c r="E396" s="46">
        <v>27022</v>
      </c>
      <c r="F396" s="51" t="s">
        <v>148</v>
      </c>
      <c r="G396" s="52">
        <v>43630</v>
      </c>
      <c r="H396" s="51" t="s">
        <v>27</v>
      </c>
      <c r="I396" s="47"/>
      <c r="J396" s="47">
        <v>8</v>
      </c>
      <c r="K396" s="47">
        <f>+Data[[#This Row],[BC Bed Change]]+Data[[#This Row],[NH Bed Change]]</f>
        <v>8</v>
      </c>
      <c r="L396" s="47">
        <f t="shared" si="24"/>
        <v>0</v>
      </c>
      <c r="M396" s="47">
        <f t="shared" si="25"/>
        <v>8</v>
      </c>
      <c r="N396" s="47">
        <f>+Data[[#This Row],[BC Active]]+Data[[#This Row],[NH Active]]</f>
        <v>8</v>
      </c>
      <c r="O396" s="47">
        <f t="shared" si="26"/>
        <v>0</v>
      </c>
      <c r="P396" s="47">
        <f t="shared" si="27"/>
        <v>0</v>
      </c>
      <c r="Q396" s="47">
        <f>+Data[[#This Row],[BC Layaway]]+Data[[#This Row],[NH Layaway]]</f>
        <v>0</v>
      </c>
      <c r="R396" s="47">
        <f>+Data[[#This Row],[BC Active]]+Data[[#This Row],[BC Layaway]]</f>
        <v>0</v>
      </c>
      <c r="S396" s="47">
        <f>+Data[[#This Row],[NH Active]]+Data[[#This Row],[NH Layaway]]</f>
        <v>8</v>
      </c>
      <c r="T396" s="47">
        <f>+Data[[#This Row],[BC Total]]+Data[[#This Row],[NH Total]]</f>
        <v>8</v>
      </c>
      <c r="Y396" s="53"/>
    </row>
    <row r="397" spans="1:25" x14ac:dyDescent="0.25">
      <c r="A397" s="47" t="str">
        <f>Data[[#This Row],[Text IID]]&amp;Data[[#This Row],[transaction number]]</f>
        <v>270229</v>
      </c>
      <c r="B397" s="48">
        <v>9</v>
      </c>
      <c r="C397" s="49">
        <v>27022</v>
      </c>
      <c r="D397" s="50" t="str">
        <f>Data[[#This Row],[Text IID]]&amp;" - "&amp;Data[[#This Row],[Facility Name]]</f>
        <v>27022 - Fairview University Trans Serv</v>
      </c>
      <c r="E397" s="46">
        <v>27022</v>
      </c>
      <c r="F397" s="51" t="s">
        <v>148</v>
      </c>
      <c r="G397" s="52">
        <v>44008</v>
      </c>
      <c r="H397" s="51" t="s">
        <v>20</v>
      </c>
      <c r="I397" s="47"/>
      <c r="J397" s="47">
        <v>6</v>
      </c>
      <c r="K397" s="47">
        <f>+Data[[#This Row],[BC Bed Change]]+Data[[#This Row],[NH Bed Change]]</f>
        <v>6</v>
      </c>
      <c r="L397" s="47">
        <f t="shared" si="24"/>
        <v>0</v>
      </c>
      <c r="M397" s="47">
        <f t="shared" si="25"/>
        <v>-6</v>
      </c>
      <c r="N397" s="47">
        <f>+Data[[#This Row],[BC Active]]+Data[[#This Row],[NH Active]]</f>
        <v>-6</v>
      </c>
      <c r="O397" s="47">
        <f t="shared" si="26"/>
        <v>0</v>
      </c>
      <c r="P397" s="47">
        <f t="shared" si="27"/>
        <v>6</v>
      </c>
      <c r="Q397" s="47">
        <f>+Data[[#This Row],[BC Layaway]]+Data[[#This Row],[NH Layaway]]</f>
        <v>6</v>
      </c>
      <c r="R397" s="47">
        <f>+Data[[#This Row],[BC Active]]+Data[[#This Row],[BC Layaway]]</f>
        <v>0</v>
      </c>
      <c r="S397" s="47">
        <f>+Data[[#This Row],[NH Active]]+Data[[#This Row],[NH Layaway]]</f>
        <v>0</v>
      </c>
      <c r="T397" s="47">
        <f>+Data[[#This Row],[BC Total]]+Data[[#This Row],[NH Total]]</f>
        <v>0</v>
      </c>
      <c r="Y397" s="53"/>
    </row>
    <row r="398" spans="1:25" x14ac:dyDescent="0.25">
      <c r="A398" s="47" t="str">
        <f>Data[[#This Row],[Text IID]]&amp;Data[[#This Row],[transaction number]]</f>
        <v>270251</v>
      </c>
      <c r="B398" s="48">
        <v>1</v>
      </c>
      <c r="C398" s="49">
        <v>27025</v>
      </c>
      <c r="D398" s="50" t="str">
        <f>Data[[#This Row],[Text IID]]&amp;" - "&amp;Data[[#This Row],[Facility Name]]</f>
        <v>27025 - Providence Place</v>
      </c>
      <c r="E398" s="46">
        <v>27025</v>
      </c>
      <c r="F398" s="51" t="s">
        <v>149</v>
      </c>
      <c r="G398" s="52">
        <v>40451</v>
      </c>
      <c r="H398" s="51" t="s">
        <v>17</v>
      </c>
      <c r="I398" s="47">
        <v>0</v>
      </c>
      <c r="J398" s="47">
        <v>210</v>
      </c>
      <c r="K398" s="47">
        <f>+Data[[#This Row],[BC Bed Change]]+Data[[#This Row],[NH Bed Change]]</f>
        <v>210</v>
      </c>
      <c r="L398" s="47">
        <f t="shared" si="24"/>
        <v>0</v>
      </c>
      <c r="M398" s="47">
        <f t="shared" si="25"/>
        <v>210</v>
      </c>
      <c r="N398" s="47">
        <f>+Data[[#This Row],[BC Active]]+Data[[#This Row],[NH Active]]</f>
        <v>210</v>
      </c>
      <c r="O398" s="47">
        <f t="shared" si="26"/>
        <v>0</v>
      </c>
      <c r="P398" s="47">
        <f t="shared" si="27"/>
        <v>0</v>
      </c>
      <c r="Q398" s="47">
        <f>+Data[[#This Row],[BC Layaway]]+Data[[#This Row],[NH Layaway]]</f>
        <v>0</v>
      </c>
      <c r="R398" s="47">
        <f>+Data[[#This Row],[BC Active]]+Data[[#This Row],[BC Layaway]]</f>
        <v>0</v>
      </c>
      <c r="S398" s="47">
        <f>+Data[[#This Row],[NH Active]]+Data[[#This Row],[NH Layaway]]</f>
        <v>210</v>
      </c>
      <c r="T398" s="47">
        <f>+Data[[#This Row],[BC Total]]+Data[[#This Row],[NH Total]]</f>
        <v>210</v>
      </c>
      <c r="Y398" s="53"/>
    </row>
    <row r="399" spans="1:25" x14ac:dyDescent="0.25">
      <c r="A399" s="47" t="str">
        <f>Data[[#This Row],[Text IID]]&amp;Data[[#This Row],[transaction number]]</f>
        <v>270252</v>
      </c>
      <c r="B399" s="48">
        <v>2</v>
      </c>
      <c r="C399" s="49">
        <v>27025</v>
      </c>
      <c r="D399" s="50" t="str">
        <f>Data[[#This Row],[Text IID]]&amp;" - "&amp;Data[[#This Row],[Facility Name]]</f>
        <v>27025 - Providence Place</v>
      </c>
      <c r="E399" s="46">
        <v>27025</v>
      </c>
      <c r="F399" s="51" t="s">
        <v>149</v>
      </c>
      <c r="G399" s="52">
        <v>40575</v>
      </c>
      <c r="H399" s="51" t="s">
        <v>20</v>
      </c>
      <c r="I399" s="47">
        <v>0</v>
      </c>
      <c r="J399" s="47">
        <v>6</v>
      </c>
      <c r="K399" s="47">
        <f>+Data[[#This Row],[BC Bed Change]]+Data[[#This Row],[NH Bed Change]]</f>
        <v>6</v>
      </c>
      <c r="L399" s="47">
        <f t="shared" si="24"/>
        <v>0</v>
      </c>
      <c r="M399" s="47">
        <f t="shared" si="25"/>
        <v>-6</v>
      </c>
      <c r="N399" s="47">
        <f>+Data[[#This Row],[BC Active]]+Data[[#This Row],[NH Active]]</f>
        <v>-6</v>
      </c>
      <c r="O399" s="47">
        <f t="shared" si="26"/>
        <v>0</v>
      </c>
      <c r="P399" s="47">
        <f t="shared" si="27"/>
        <v>6</v>
      </c>
      <c r="Q399" s="47">
        <f>+Data[[#This Row],[BC Layaway]]+Data[[#This Row],[NH Layaway]]</f>
        <v>6</v>
      </c>
      <c r="R399" s="47">
        <f>+Data[[#This Row],[BC Active]]+Data[[#This Row],[BC Layaway]]</f>
        <v>0</v>
      </c>
      <c r="S399" s="47">
        <f>+Data[[#This Row],[NH Active]]+Data[[#This Row],[NH Layaway]]</f>
        <v>0</v>
      </c>
      <c r="T399" s="47">
        <f>+Data[[#This Row],[BC Total]]+Data[[#This Row],[NH Total]]</f>
        <v>0</v>
      </c>
      <c r="Y399" s="53"/>
    </row>
    <row r="400" spans="1:25" x14ac:dyDescent="0.25">
      <c r="A400" s="47" t="str">
        <f>Data[[#This Row],[Text IID]]&amp;Data[[#This Row],[transaction number]]</f>
        <v>270253</v>
      </c>
      <c r="B400" s="48">
        <v>3</v>
      </c>
      <c r="C400" s="49">
        <v>27025</v>
      </c>
      <c r="D400" s="50" t="str">
        <f>Data[[#This Row],[Text IID]]&amp;" - "&amp;Data[[#This Row],[Facility Name]]</f>
        <v>27025 - Providence Place</v>
      </c>
      <c r="E400" s="46">
        <v>27025</v>
      </c>
      <c r="F400" s="51" t="s">
        <v>149</v>
      </c>
      <c r="G400" s="52">
        <v>41275</v>
      </c>
      <c r="H400" s="51" t="s">
        <v>20</v>
      </c>
      <c r="I400" s="47">
        <v>0</v>
      </c>
      <c r="J400" s="47">
        <v>14</v>
      </c>
      <c r="K400" s="47">
        <f>+Data[[#This Row],[BC Bed Change]]+Data[[#This Row],[NH Bed Change]]</f>
        <v>14</v>
      </c>
      <c r="L400" s="47">
        <f t="shared" si="24"/>
        <v>0</v>
      </c>
      <c r="M400" s="47">
        <f t="shared" si="25"/>
        <v>-14</v>
      </c>
      <c r="N400" s="47">
        <f>+Data[[#This Row],[BC Active]]+Data[[#This Row],[NH Active]]</f>
        <v>-14</v>
      </c>
      <c r="O400" s="47">
        <f t="shared" si="26"/>
        <v>0</v>
      </c>
      <c r="P400" s="47">
        <f t="shared" si="27"/>
        <v>14</v>
      </c>
      <c r="Q400" s="47">
        <f>+Data[[#This Row],[BC Layaway]]+Data[[#This Row],[NH Layaway]]</f>
        <v>14</v>
      </c>
      <c r="R400" s="47">
        <f>+Data[[#This Row],[BC Active]]+Data[[#This Row],[BC Layaway]]</f>
        <v>0</v>
      </c>
      <c r="S400" s="47">
        <f>+Data[[#This Row],[NH Active]]+Data[[#This Row],[NH Layaway]]</f>
        <v>0</v>
      </c>
      <c r="T400" s="47">
        <f>+Data[[#This Row],[BC Total]]+Data[[#This Row],[NH Total]]</f>
        <v>0</v>
      </c>
      <c r="Y400" s="53"/>
    </row>
    <row r="401" spans="1:25" x14ac:dyDescent="0.25">
      <c r="A401" s="47" t="str">
        <f>Data[[#This Row],[Text IID]]&amp;Data[[#This Row],[transaction number]]</f>
        <v>270254</v>
      </c>
      <c r="B401" s="48">
        <v>4</v>
      </c>
      <c r="C401" s="49">
        <v>27025</v>
      </c>
      <c r="D401" s="50" t="str">
        <f>Data[[#This Row],[Text IID]]&amp;" - "&amp;Data[[#This Row],[Facility Name]]</f>
        <v>27025 - Providence Place</v>
      </c>
      <c r="E401" s="46">
        <v>27025</v>
      </c>
      <c r="F401" s="51" t="s">
        <v>149</v>
      </c>
      <c r="G401" s="52">
        <v>42855</v>
      </c>
      <c r="H401" s="51" t="s">
        <v>22</v>
      </c>
      <c r="I401" s="47"/>
      <c r="J401" s="47">
        <v>20</v>
      </c>
      <c r="K401" s="47">
        <f>+Data[[#This Row],[BC Bed Change]]+Data[[#This Row],[NH Bed Change]]</f>
        <v>20</v>
      </c>
      <c r="L401" s="47">
        <f t="shared" si="24"/>
        <v>0</v>
      </c>
      <c r="M401" s="47">
        <f t="shared" si="25"/>
        <v>20</v>
      </c>
      <c r="N401" s="47">
        <f>+Data[[#This Row],[BC Active]]+Data[[#This Row],[NH Active]]</f>
        <v>20</v>
      </c>
      <c r="O401" s="47">
        <f t="shared" si="26"/>
        <v>0</v>
      </c>
      <c r="P401" s="47">
        <f t="shared" si="27"/>
        <v>-20</v>
      </c>
      <c r="Q401" s="47">
        <f>+Data[[#This Row],[BC Layaway]]+Data[[#This Row],[NH Layaway]]</f>
        <v>-20</v>
      </c>
      <c r="R401" s="47">
        <f>+Data[[#This Row],[BC Active]]+Data[[#This Row],[BC Layaway]]</f>
        <v>0</v>
      </c>
      <c r="S401" s="47">
        <f>+Data[[#This Row],[NH Active]]+Data[[#This Row],[NH Layaway]]</f>
        <v>0</v>
      </c>
      <c r="T401" s="47">
        <f>+Data[[#This Row],[BC Total]]+Data[[#This Row],[NH Total]]</f>
        <v>0</v>
      </c>
      <c r="Y401" s="53"/>
    </row>
    <row r="402" spans="1:25" x14ac:dyDescent="0.25">
      <c r="A402" s="47" t="str">
        <f>Data[[#This Row],[Text IID]]&amp;Data[[#This Row],[transaction number]]</f>
        <v>270255</v>
      </c>
      <c r="B402" s="48">
        <v>5</v>
      </c>
      <c r="C402" s="49">
        <v>27025</v>
      </c>
      <c r="D402" s="50" t="str">
        <f>Data[[#This Row],[Text IID]]&amp;" - "&amp;Data[[#This Row],[Facility Name]]</f>
        <v>27025 - Providence Place</v>
      </c>
      <c r="E402" s="46">
        <v>27025</v>
      </c>
      <c r="F402" s="51" t="s">
        <v>149</v>
      </c>
      <c r="G402" s="52">
        <v>42855</v>
      </c>
      <c r="H402" s="51" t="s">
        <v>23</v>
      </c>
      <c r="I402" s="47"/>
      <c r="J402" s="47">
        <v>20</v>
      </c>
      <c r="K402" s="47">
        <f>+Data[[#This Row],[BC Bed Change]]+Data[[#This Row],[NH Bed Change]]</f>
        <v>20</v>
      </c>
      <c r="L402" s="47">
        <f t="shared" si="24"/>
        <v>0</v>
      </c>
      <c r="M402" s="47">
        <f t="shared" si="25"/>
        <v>-20</v>
      </c>
      <c r="N402" s="47">
        <f>+Data[[#This Row],[BC Active]]+Data[[#This Row],[NH Active]]</f>
        <v>-20</v>
      </c>
      <c r="O402" s="47">
        <f t="shared" si="26"/>
        <v>0</v>
      </c>
      <c r="P402" s="47">
        <f t="shared" si="27"/>
        <v>0</v>
      </c>
      <c r="Q402" s="47">
        <f>+Data[[#This Row],[BC Layaway]]+Data[[#This Row],[NH Layaway]]</f>
        <v>0</v>
      </c>
      <c r="R402" s="47">
        <f>+Data[[#This Row],[BC Active]]+Data[[#This Row],[BC Layaway]]</f>
        <v>0</v>
      </c>
      <c r="S402" s="47">
        <f>+Data[[#This Row],[NH Active]]+Data[[#This Row],[NH Layaway]]</f>
        <v>-20</v>
      </c>
      <c r="T402" s="47">
        <f>+Data[[#This Row],[BC Total]]+Data[[#This Row],[NH Total]]</f>
        <v>-20</v>
      </c>
      <c r="Y402" s="53"/>
    </row>
    <row r="403" spans="1:25" x14ac:dyDescent="0.25">
      <c r="A403" s="47" t="str">
        <f>Data[[#This Row],[Text IID]]&amp;Data[[#This Row],[transaction number]]</f>
        <v>270261</v>
      </c>
      <c r="B403" s="48">
        <v>1</v>
      </c>
      <c r="C403" s="49">
        <v>27026</v>
      </c>
      <c r="D403" s="50" t="str">
        <f>Data[[#This Row],[Text IID]]&amp;" - "&amp;Data[[#This Row],[Facility Name]]</f>
        <v>27026 - Jones Harrison Residence</v>
      </c>
      <c r="E403" s="46">
        <v>27026</v>
      </c>
      <c r="F403" s="51" t="s">
        <v>150</v>
      </c>
      <c r="G403" s="52">
        <v>40451</v>
      </c>
      <c r="H403" s="51" t="s">
        <v>17</v>
      </c>
      <c r="I403" s="47">
        <v>0</v>
      </c>
      <c r="J403" s="47">
        <v>163</v>
      </c>
      <c r="K403" s="47">
        <f>+Data[[#This Row],[BC Bed Change]]+Data[[#This Row],[NH Bed Change]]</f>
        <v>163</v>
      </c>
      <c r="L403" s="47">
        <f t="shared" si="24"/>
        <v>0</v>
      </c>
      <c r="M403" s="47">
        <f t="shared" si="25"/>
        <v>163</v>
      </c>
      <c r="N403" s="47">
        <f>+Data[[#This Row],[BC Active]]+Data[[#This Row],[NH Active]]</f>
        <v>163</v>
      </c>
      <c r="O403" s="47">
        <f t="shared" si="26"/>
        <v>0</v>
      </c>
      <c r="P403" s="47">
        <f t="shared" si="27"/>
        <v>0</v>
      </c>
      <c r="Q403" s="47">
        <f>+Data[[#This Row],[BC Layaway]]+Data[[#This Row],[NH Layaway]]</f>
        <v>0</v>
      </c>
      <c r="R403" s="47">
        <f>+Data[[#This Row],[BC Active]]+Data[[#This Row],[BC Layaway]]</f>
        <v>0</v>
      </c>
      <c r="S403" s="47">
        <f>+Data[[#This Row],[NH Active]]+Data[[#This Row],[NH Layaway]]</f>
        <v>163</v>
      </c>
      <c r="T403" s="47">
        <f>+Data[[#This Row],[BC Total]]+Data[[#This Row],[NH Total]]</f>
        <v>163</v>
      </c>
      <c r="Y403" s="53"/>
    </row>
    <row r="404" spans="1:25" x14ac:dyDescent="0.25">
      <c r="A404" s="47" t="str">
        <f>Data[[#This Row],[Text IID]]&amp;Data[[#This Row],[transaction number]]</f>
        <v>270262</v>
      </c>
      <c r="B404" s="48">
        <v>2</v>
      </c>
      <c r="C404" s="49">
        <v>27026</v>
      </c>
      <c r="D404" s="50" t="str">
        <f>Data[[#This Row],[Text IID]]&amp;" - "&amp;Data[[#This Row],[Facility Name]]</f>
        <v>27026 - Jones Harrison Residence</v>
      </c>
      <c r="E404" s="46">
        <v>27026</v>
      </c>
      <c r="F404" s="51" t="s">
        <v>150</v>
      </c>
      <c r="G404" s="52">
        <v>42979</v>
      </c>
      <c r="H404" s="51" t="s">
        <v>20</v>
      </c>
      <c r="I404" s="47"/>
      <c r="J404" s="47">
        <v>6</v>
      </c>
      <c r="K404" s="47">
        <f>+Data[[#This Row],[BC Bed Change]]+Data[[#This Row],[NH Bed Change]]</f>
        <v>6</v>
      </c>
      <c r="L404" s="47">
        <f t="shared" si="24"/>
        <v>0</v>
      </c>
      <c r="M404" s="47">
        <f t="shared" si="25"/>
        <v>-6</v>
      </c>
      <c r="N404" s="47">
        <f>+Data[[#This Row],[BC Active]]+Data[[#This Row],[NH Active]]</f>
        <v>-6</v>
      </c>
      <c r="O404" s="47">
        <f t="shared" si="26"/>
        <v>0</v>
      </c>
      <c r="P404" s="47">
        <f t="shared" si="27"/>
        <v>6</v>
      </c>
      <c r="Q404" s="47">
        <f>+Data[[#This Row],[BC Layaway]]+Data[[#This Row],[NH Layaway]]</f>
        <v>6</v>
      </c>
      <c r="R404" s="47">
        <f>+Data[[#This Row],[BC Active]]+Data[[#This Row],[BC Layaway]]</f>
        <v>0</v>
      </c>
      <c r="S404" s="47">
        <f>+Data[[#This Row],[NH Active]]+Data[[#This Row],[NH Layaway]]</f>
        <v>0</v>
      </c>
      <c r="T404" s="47">
        <f>+Data[[#This Row],[BC Total]]+Data[[#This Row],[NH Total]]</f>
        <v>0</v>
      </c>
      <c r="Y404" s="53"/>
    </row>
    <row r="405" spans="1:25" x14ac:dyDescent="0.25">
      <c r="A405" s="47" t="str">
        <f>Data[[#This Row],[Text IID]]&amp;Data[[#This Row],[transaction number]]</f>
        <v>270263</v>
      </c>
      <c r="B405" s="48">
        <v>3</v>
      </c>
      <c r="C405" s="49">
        <v>27026</v>
      </c>
      <c r="D405" s="50" t="str">
        <f>Data[[#This Row],[Text IID]]&amp;" - "&amp;Data[[#This Row],[Facility Name]]</f>
        <v>27026 - Jones Harrison Residence</v>
      </c>
      <c r="E405" s="46">
        <v>27026</v>
      </c>
      <c r="F405" s="51" t="s">
        <v>150</v>
      </c>
      <c r="G405" s="52">
        <v>44170</v>
      </c>
      <c r="H405" s="51" t="s">
        <v>133</v>
      </c>
      <c r="I405" s="47"/>
      <c r="J405" s="47">
        <v>27</v>
      </c>
      <c r="K405" s="47">
        <f>+Data[[#This Row],[BC Bed Change]]+Data[[#This Row],[NH Bed Change]]</f>
        <v>27</v>
      </c>
      <c r="L405" s="47">
        <f t="shared" si="24"/>
        <v>0</v>
      </c>
      <c r="M405" s="47">
        <f t="shared" si="25"/>
        <v>-27</v>
      </c>
      <c r="N405" s="47">
        <f>+Data[[#This Row],[BC Active]]+Data[[#This Row],[NH Active]]</f>
        <v>-27</v>
      </c>
      <c r="O405" s="47">
        <f t="shared" si="26"/>
        <v>0</v>
      </c>
      <c r="P405" s="47">
        <f t="shared" si="27"/>
        <v>27</v>
      </c>
      <c r="Q405" s="47">
        <f>+Data[[#This Row],[BC Layaway]]+Data[[#This Row],[NH Layaway]]</f>
        <v>27</v>
      </c>
      <c r="R405" s="47">
        <f>+Data[[#This Row],[BC Active]]+Data[[#This Row],[BC Layaway]]</f>
        <v>0</v>
      </c>
      <c r="S405" s="47">
        <f>+Data[[#This Row],[NH Active]]+Data[[#This Row],[NH Layaway]]</f>
        <v>0</v>
      </c>
      <c r="T405" s="47">
        <f>+Data[[#This Row],[BC Total]]+Data[[#This Row],[NH Total]]</f>
        <v>0</v>
      </c>
      <c r="Y405" s="53"/>
    </row>
    <row r="406" spans="1:25" x14ac:dyDescent="0.25">
      <c r="A406" s="47" t="str">
        <f>Data[[#This Row],[Text IID]]&amp;Data[[#This Row],[transaction number]]</f>
        <v>270271</v>
      </c>
      <c r="B406" s="48">
        <v>1</v>
      </c>
      <c r="C406" s="49">
        <v>27027</v>
      </c>
      <c r="D406" s="50" t="str">
        <f>Data[[#This Row],[Text IID]]&amp;" - "&amp;Data[[#This Row],[Facility Name]]</f>
        <v>27027 - Augustana Chapel View Care Ctr</v>
      </c>
      <c r="E406" s="46">
        <v>27027</v>
      </c>
      <c r="F406" s="51" t="s">
        <v>151</v>
      </c>
      <c r="G406" s="52">
        <v>40451</v>
      </c>
      <c r="H406" s="51" t="s">
        <v>17</v>
      </c>
      <c r="I406" s="47">
        <v>0</v>
      </c>
      <c r="J406" s="47">
        <v>118</v>
      </c>
      <c r="K406" s="47">
        <f>+Data[[#This Row],[BC Bed Change]]+Data[[#This Row],[NH Bed Change]]</f>
        <v>118</v>
      </c>
      <c r="L406" s="47">
        <f t="shared" si="24"/>
        <v>0</v>
      </c>
      <c r="M406" s="47">
        <f t="shared" si="25"/>
        <v>118</v>
      </c>
      <c r="N406" s="47">
        <f>+Data[[#This Row],[BC Active]]+Data[[#This Row],[NH Active]]</f>
        <v>118</v>
      </c>
      <c r="O406" s="47">
        <f t="shared" si="26"/>
        <v>0</v>
      </c>
      <c r="P406" s="47">
        <f t="shared" si="27"/>
        <v>0</v>
      </c>
      <c r="Q406" s="47">
        <f>+Data[[#This Row],[BC Layaway]]+Data[[#This Row],[NH Layaway]]</f>
        <v>0</v>
      </c>
      <c r="R406" s="47">
        <f>+Data[[#This Row],[BC Active]]+Data[[#This Row],[BC Layaway]]</f>
        <v>0</v>
      </c>
      <c r="S406" s="47">
        <f>+Data[[#This Row],[NH Active]]+Data[[#This Row],[NH Layaway]]</f>
        <v>118</v>
      </c>
      <c r="T406" s="47">
        <f>+Data[[#This Row],[BC Total]]+Data[[#This Row],[NH Total]]</f>
        <v>118</v>
      </c>
      <c r="Y406" s="53"/>
    </row>
    <row r="407" spans="1:25" x14ac:dyDescent="0.25">
      <c r="A407" s="47" t="str">
        <f>Data[[#This Row],[Text IID]]&amp;Data[[#This Row],[transaction number]]</f>
        <v>270272</v>
      </c>
      <c r="B407" s="48">
        <v>2</v>
      </c>
      <c r="C407" s="49">
        <v>27027</v>
      </c>
      <c r="D407" s="50" t="str">
        <f>Data[[#This Row],[Text IID]]&amp;" - "&amp;Data[[#This Row],[Facility Name]]</f>
        <v>27027 - Augustana Chapel View Care Ctr</v>
      </c>
      <c r="E407" s="46">
        <v>27027</v>
      </c>
      <c r="F407" s="51" t="s">
        <v>151</v>
      </c>
      <c r="G407" s="52">
        <v>40451</v>
      </c>
      <c r="H407" s="51" t="s">
        <v>19</v>
      </c>
      <c r="I407" s="47">
        <v>0</v>
      </c>
      <c r="J407" s="47">
        <v>10</v>
      </c>
      <c r="K407" s="47">
        <f>+Data[[#This Row],[BC Bed Change]]+Data[[#This Row],[NH Bed Change]]</f>
        <v>10</v>
      </c>
      <c r="L407" s="47">
        <f t="shared" si="24"/>
        <v>0</v>
      </c>
      <c r="M407" s="47">
        <f t="shared" si="25"/>
        <v>0</v>
      </c>
      <c r="N407" s="47">
        <f>+Data[[#This Row],[BC Active]]+Data[[#This Row],[NH Active]]</f>
        <v>0</v>
      </c>
      <c r="O407" s="47">
        <f t="shared" si="26"/>
        <v>0</v>
      </c>
      <c r="P407" s="47">
        <f t="shared" si="27"/>
        <v>10</v>
      </c>
      <c r="Q407" s="47">
        <f>+Data[[#This Row],[BC Layaway]]+Data[[#This Row],[NH Layaway]]</f>
        <v>10</v>
      </c>
      <c r="R407" s="47">
        <f>+Data[[#This Row],[BC Active]]+Data[[#This Row],[BC Layaway]]</f>
        <v>0</v>
      </c>
      <c r="S407" s="47">
        <f>+Data[[#This Row],[NH Active]]+Data[[#This Row],[NH Layaway]]</f>
        <v>10</v>
      </c>
      <c r="T407" s="47">
        <f>+Data[[#This Row],[BC Total]]+Data[[#This Row],[NH Total]]</f>
        <v>10</v>
      </c>
      <c r="Y407" s="53"/>
    </row>
    <row r="408" spans="1:25" x14ac:dyDescent="0.25">
      <c r="A408" s="47" t="str">
        <f>Data[[#This Row],[Text IID]]&amp;Data[[#This Row],[transaction number]]</f>
        <v>270273</v>
      </c>
      <c r="B408" s="48">
        <v>3</v>
      </c>
      <c r="C408" s="49">
        <v>27027</v>
      </c>
      <c r="D408" s="50" t="str">
        <f>Data[[#This Row],[Text IID]]&amp;" - "&amp;Data[[#This Row],[Facility Name]]</f>
        <v>27027 - Augustana Chapel View Care Ctr</v>
      </c>
      <c r="E408" s="46">
        <v>27027</v>
      </c>
      <c r="F408" s="51" t="s">
        <v>151</v>
      </c>
      <c r="G408" s="52">
        <v>41183</v>
      </c>
      <c r="H408" s="51" t="s">
        <v>22</v>
      </c>
      <c r="I408" s="47">
        <v>0</v>
      </c>
      <c r="J408" s="47">
        <v>10</v>
      </c>
      <c r="K408" s="47">
        <f>+Data[[#This Row],[BC Bed Change]]+Data[[#This Row],[NH Bed Change]]</f>
        <v>10</v>
      </c>
      <c r="L408" s="47">
        <f t="shared" si="24"/>
        <v>0</v>
      </c>
      <c r="M408" s="47">
        <f t="shared" si="25"/>
        <v>10</v>
      </c>
      <c r="N408" s="47">
        <f>+Data[[#This Row],[BC Active]]+Data[[#This Row],[NH Active]]</f>
        <v>10</v>
      </c>
      <c r="O408" s="47">
        <f t="shared" si="26"/>
        <v>0</v>
      </c>
      <c r="P408" s="47">
        <f t="shared" si="27"/>
        <v>-10</v>
      </c>
      <c r="Q408" s="47">
        <f>+Data[[#This Row],[BC Layaway]]+Data[[#This Row],[NH Layaway]]</f>
        <v>-10</v>
      </c>
      <c r="R408" s="47">
        <f>+Data[[#This Row],[BC Active]]+Data[[#This Row],[BC Layaway]]</f>
        <v>0</v>
      </c>
      <c r="S408" s="47">
        <f>+Data[[#This Row],[NH Active]]+Data[[#This Row],[NH Layaway]]</f>
        <v>0</v>
      </c>
      <c r="T408" s="47">
        <f>+Data[[#This Row],[BC Total]]+Data[[#This Row],[NH Total]]</f>
        <v>0</v>
      </c>
      <c r="Y408" s="53"/>
    </row>
    <row r="409" spans="1:25" x14ac:dyDescent="0.25">
      <c r="A409" s="47" t="str">
        <f>Data[[#This Row],[Text IID]]&amp;Data[[#This Row],[transaction number]]</f>
        <v>270274</v>
      </c>
      <c r="B409" s="48">
        <v>4</v>
      </c>
      <c r="C409" s="49">
        <v>27027</v>
      </c>
      <c r="D409" s="50" t="str">
        <f>Data[[#This Row],[Text IID]]&amp;" - "&amp;Data[[#This Row],[Facility Name]]</f>
        <v>27027 - Augustana Chapel View Care Ctr</v>
      </c>
      <c r="E409" s="46">
        <v>27027</v>
      </c>
      <c r="F409" s="51" t="s">
        <v>151</v>
      </c>
      <c r="G409" s="52">
        <v>41183</v>
      </c>
      <c r="H409" s="51" t="s">
        <v>23</v>
      </c>
      <c r="I409" s="47">
        <v>0</v>
      </c>
      <c r="J409" s="47">
        <v>10</v>
      </c>
      <c r="K409" s="47">
        <f>+Data[[#This Row],[BC Bed Change]]+Data[[#This Row],[NH Bed Change]]</f>
        <v>10</v>
      </c>
      <c r="L409" s="47">
        <f t="shared" si="24"/>
        <v>0</v>
      </c>
      <c r="M409" s="47">
        <f t="shared" si="25"/>
        <v>-10</v>
      </c>
      <c r="N409" s="47">
        <f>+Data[[#This Row],[BC Active]]+Data[[#This Row],[NH Active]]</f>
        <v>-10</v>
      </c>
      <c r="O409" s="47">
        <f t="shared" si="26"/>
        <v>0</v>
      </c>
      <c r="P409" s="47">
        <f t="shared" si="27"/>
        <v>0</v>
      </c>
      <c r="Q409" s="47">
        <f>+Data[[#This Row],[BC Layaway]]+Data[[#This Row],[NH Layaway]]</f>
        <v>0</v>
      </c>
      <c r="R409" s="47">
        <f>+Data[[#This Row],[BC Active]]+Data[[#This Row],[BC Layaway]]</f>
        <v>0</v>
      </c>
      <c r="S409" s="47">
        <f>+Data[[#This Row],[NH Active]]+Data[[#This Row],[NH Layaway]]</f>
        <v>-10</v>
      </c>
      <c r="T409" s="47">
        <f>+Data[[#This Row],[BC Total]]+Data[[#This Row],[NH Total]]</f>
        <v>-10</v>
      </c>
      <c r="Y409" s="53"/>
    </row>
    <row r="410" spans="1:25" x14ac:dyDescent="0.25">
      <c r="A410" s="47" t="str">
        <f>Data[[#This Row],[Text IID]]&amp;Data[[#This Row],[transaction number]]</f>
        <v>270275</v>
      </c>
      <c r="B410" s="48">
        <v>5</v>
      </c>
      <c r="C410" s="49">
        <v>27027</v>
      </c>
      <c r="D410" s="50" t="str">
        <f>Data[[#This Row],[Text IID]]&amp;" - "&amp;Data[[#This Row],[Facility Name]]</f>
        <v>27027 - Augustana Chapel View Care Ctr</v>
      </c>
      <c r="E410" s="46">
        <v>27027</v>
      </c>
      <c r="F410" s="51" t="s">
        <v>151</v>
      </c>
      <c r="G410" s="52">
        <v>42278</v>
      </c>
      <c r="H410" s="51" t="s">
        <v>20</v>
      </c>
      <c r="I410" s="47">
        <v>0</v>
      </c>
      <c r="J410" s="47">
        <v>10</v>
      </c>
      <c r="K410" s="47">
        <f>+Data[[#This Row],[BC Bed Change]]+Data[[#This Row],[NH Bed Change]]</f>
        <v>10</v>
      </c>
      <c r="L410" s="47">
        <f t="shared" si="24"/>
        <v>0</v>
      </c>
      <c r="M410" s="47">
        <f t="shared" si="25"/>
        <v>-10</v>
      </c>
      <c r="N410" s="47">
        <f>+Data[[#This Row],[BC Active]]+Data[[#This Row],[NH Active]]</f>
        <v>-10</v>
      </c>
      <c r="O410" s="47">
        <f t="shared" si="26"/>
        <v>0</v>
      </c>
      <c r="P410" s="47">
        <f t="shared" si="27"/>
        <v>10</v>
      </c>
      <c r="Q410" s="47">
        <f>+Data[[#This Row],[BC Layaway]]+Data[[#This Row],[NH Layaway]]</f>
        <v>10</v>
      </c>
      <c r="R410" s="47">
        <f>+Data[[#This Row],[BC Active]]+Data[[#This Row],[BC Layaway]]</f>
        <v>0</v>
      </c>
      <c r="S410" s="47">
        <f>+Data[[#This Row],[NH Active]]+Data[[#This Row],[NH Layaway]]</f>
        <v>0</v>
      </c>
      <c r="T410" s="47">
        <f>+Data[[#This Row],[BC Total]]+Data[[#This Row],[NH Total]]</f>
        <v>0</v>
      </c>
      <c r="Y410" s="53"/>
    </row>
    <row r="411" spans="1:25" x14ac:dyDescent="0.25">
      <c r="A411" s="47" t="str">
        <f>Data[[#This Row],[Text IID]]&amp;Data[[#This Row],[transaction number]]</f>
        <v>270276</v>
      </c>
      <c r="B411" s="48">
        <v>6</v>
      </c>
      <c r="C411" s="49">
        <v>27027</v>
      </c>
      <c r="D411" s="50" t="str">
        <f>Data[[#This Row],[Text IID]]&amp;" - "&amp;Data[[#This Row],[Facility Name]]</f>
        <v>27027 - Augustana Chapel View Care Ctr</v>
      </c>
      <c r="E411" s="46">
        <v>27027</v>
      </c>
      <c r="F411" s="51" t="s">
        <v>151</v>
      </c>
      <c r="G411" s="52">
        <v>43739</v>
      </c>
      <c r="H411" s="51" t="s">
        <v>22</v>
      </c>
      <c r="I411" s="47"/>
      <c r="J411" s="47">
        <v>10</v>
      </c>
      <c r="K411" s="47">
        <f>+Data[[#This Row],[BC Bed Change]]+Data[[#This Row],[NH Bed Change]]</f>
        <v>10</v>
      </c>
      <c r="L411" s="47">
        <f t="shared" si="24"/>
        <v>0</v>
      </c>
      <c r="M411" s="47">
        <f t="shared" si="25"/>
        <v>10</v>
      </c>
      <c r="N411" s="47">
        <f>+Data[[#This Row],[BC Active]]+Data[[#This Row],[NH Active]]</f>
        <v>10</v>
      </c>
      <c r="O411" s="47">
        <f t="shared" si="26"/>
        <v>0</v>
      </c>
      <c r="P411" s="47">
        <f t="shared" si="27"/>
        <v>-10</v>
      </c>
      <c r="Q411" s="47">
        <f>+Data[[#This Row],[BC Layaway]]+Data[[#This Row],[NH Layaway]]</f>
        <v>-10</v>
      </c>
      <c r="R411" s="47">
        <f>+Data[[#This Row],[BC Active]]+Data[[#This Row],[BC Layaway]]</f>
        <v>0</v>
      </c>
      <c r="S411" s="47">
        <f>+Data[[#This Row],[NH Active]]+Data[[#This Row],[NH Layaway]]</f>
        <v>0</v>
      </c>
      <c r="T411" s="47">
        <f>+Data[[#This Row],[BC Total]]+Data[[#This Row],[NH Total]]</f>
        <v>0</v>
      </c>
      <c r="Y411" s="53"/>
    </row>
    <row r="412" spans="1:25" x14ac:dyDescent="0.25">
      <c r="A412" s="47" t="str">
        <f>Data[[#This Row],[Text IID]]&amp;Data[[#This Row],[transaction number]]</f>
        <v>270277</v>
      </c>
      <c r="B412" s="48">
        <v>7</v>
      </c>
      <c r="C412" s="49">
        <v>27027</v>
      </c>
      <c r="D412" s="50" t="str">
        <f>Data[[#This Row],[Text IID]]&amp;" - "&amp;Data[[#This Row],[Facility Name]]</f>
        <v>27027 - Augustana Chapel View Care Ctr</v>
      </c>
      <c r="E412" s="46">
        <v>27027</v>
      </c>
      <c r="F412" s="51" t="s">
        <v>151</v>
      </c>
      <c r="G412" s="52">
        <v>43739</v>
      </c>
      <c r="H412" s="51" t="s">
        <v>23</v>
      </c>
      <c r="I412" s="47"/>
      <c r="J412" s="47">
        <v>10</v>
      </c>
      <c r="K412" s="47">
        <f>+Data[[#This Row],[BC Bed Change]]+Data[[#This Row],[NH Bed Change]]</f>
        <v>10</v>
      </c>
      <c r="L412" s="47">
        <f t="shared" si="24"/>
        <v>0</v>
      </c>
      <c r="M412" s="47">
        <f t="shared" si="25"/>
        <v>-10</v>
      </c>
      <c r="N412" s="47">
        <f>+Data[[#This Row],[BC Active]]+Data[[#This Row],[NH Active]]</f>
        <v>-10</v>
      </c>
      <c r="O412" s="47">
        <f t="shared" si="26"/>
        <v>0</v>
      </c>
      <c r="P412" s="47">
        <f t="shared" si="27"/>
        <v>0</v>
      </c>
      <c r="Q412" s="47">
        <f>+Data[[#This Row],[BC Layaway]]+Data[[#This Row],[NH Layaway]]</f>
        <v>0</v>
      </c>
      <c r="R412" s="47">
        <f>+Data[[#This Row],[BC Active]]+Data[[#This Row],[BC Layaway]]</f>
        <v>0</v>
      </c>
      <c r="S412" s="47">
        <f>+Data[[#This Row],[NH Active]]+Data[[#This Row],[NH Layaway]]</f>
        <v>-10</v>
      </c>
      <c r="T412" s="47">
        <f>+Data[[#This Row],[BC Total]]+Data[[#This Row],[NH Total]]</f>
        <v>-10</v>
      </c>
      <c r="Y412" s="53"/>
    </row>
    <row r="413" spans="1:25" x14ac:dyDescent="0.25">
      <c r="A413" s="47" t="str">
        <f>Data[[#This Row],[Text IID]]&amp;Data[[#This Row],[transaction number]]</f>
        <v>270331</v>
      </c>
      <c r="B413" s="48">
        <v>1</v>
      </c>
      <c r="C413" s="49">
        <v>27033</v>
      </c>
      <c r="D413" s="50" t="str">
        <f>Data[[#This Row],[Text IID]]&amp;" - "&amp;Data[[#This Row],[Facility Name]]</f>
        <v>27033 - Richfield A Villa Center</v>
      </c>
      <c r="E413" s="46">
        <v>27033</v>
      </c>
      <c r="F413" s="51" t="s">
        <v>152</v>
      </c>
      <c r="G413" s="52">
        <v>40451</v>
      </c>
      <c r="H413" s="51" t="s">
        <v>17</v>
      </c>
      <c r="I413" s="47">
        <v>0</v>
      </c>
      <c r="J413" s="47">
        <v>118</v>
      </c>
      <c r="K413" s="47">
        <f>+Data[[#This Row],[BC Bed Change]]+Data[[#This Row],[NH Bed Change]]</f>
        <v>118</v>
      </c>
      <c r="L413" s="47">
        <f t="shared" si="24"/>
        <v>0</v>
      </c>
      <c r="M413" s="47">
        <f t="shared" si="25"/>
        <v>118</v>
      </c>
      <c r="N413" s="47">
        <f>+Data[[#This Row],[BC Active]]+Data[[#This Row],[NH Active]]</f>
        <v>118</v>
      </c>
      <c r="O413" s="47">
        <f t="shared" si="26"/>
        <v>0</v>
      </c>
      <c r="P413" s="47">
        <f t="shared" si="27"/>
        <v>0</v>
      </c>
      <c r="Q413" s="47">
        <f>+Data[[#This Row],[BC Layaway]]+Data[[#This Row],[NH Layaway]]</f>
        <v>0</v>
      </c>
      <c r="R413" s="47">
        <f>+Data[[#This Row],[BC Active]]+Data[[#This Row],[BC Layaway]]</f>
        <v>0</v>
      </c>
      <c r="S413" s="47">
        <f>+Data[[#This Row],[NH Active]]+Data[[#This Row],[NH Layaway]]</f>
        <v>118</v>
      </c>
      <c r="T413" s="47">
        <f>+Data[[#This Row],[BC Total]]+Data[[#This Row],[NH Total]]</f>
        <v>118</v>
      </c>
      <c r="Y413" s="53"/>
    </row>
    <row r="414" spans="1:25" x14ac:dyDescent="0.25">
      <c r="A414" s="47" t="str">
        <f>Data[[#This Row],[Text IID]]&amp;Data[[#This Row],[transaction number]]</f>
        <v>270332</v>
      </c>
      <c r="B414" s="48">
        <v>2</v>
      </c>
      <c r="C414" s="49">
        <v>27033</v>
      </c>
      <c r="D414" s="50" t="str">
        <f>Data[[#This Row],[Text IID]]&amp;" - "&amp;Data[[#This Row],[Facility Name]]</f>
        <v>27033 - Richfield A Villa Center</v>
      </c>
      <c r="E414" s="46">
        <v>27033</v>
      </c>
      <c r="F414" s="51" t="s">
        <v>152</v>
      </c>
      <c r="G414" s="52">
        <v>40451</v>
      </c>
      <c r="H414" s="51" t="s">
        <v>19</v>
      </c>
      <c r="I414" s="47">
        <v>0</v>
      </c>
      <c r="J414" s="47">
        <v>8</v>
      </c>
      <c r="K414" s="47">
        <f>+Data[[#This Row],[BC Bed Change]]+Data[[#This Row],[NH Bed Change]]</f>
        <v>8</v>
      </c>
      <c r="L414" s="47">
        <f t="shared" si="24"/>
        <v>0</v>
      </c>
      <c r="M414" s="47">
        <f t="shared" si="25"/>
        <v>0</v>
      </c>
      <c r="N414" s="47">
        <f>+Data[[#This Row],[BC Active]]+Data[[#This Row],[NH Active]]</f>
        <v>0</v>
      </c>
      <c r="O414" s="47">
        <f t="shared" si="26"/>
        <v>0</v>
      </c>
      <c r="P414" s="47">
        <f t="shared" si="27"/>
        <v>8</v>
      </c>
      <c r="Q414" s="47">
        <f>+Data[[#This Row],[BC Layaway]]+Data[[#This Row],[NH Layaway]]</f>
        <v>8</v>
      </c>
      <c r="R414" s="47">
        <f>+Data[[#This Row],[BC Active]]+Data[[#This Row],[BC Layaway]]</f>
        <v>0</v>
      </c>
      <c r="S414" s="47">
        <f>+Data[[#This Row],[NH Active]]+Data[[#This Row],[NH Layaway]]</f>
        <v>8</v>
      </c>
      <c r="T414" s="47">
        <f>+Data[[#This Row],[BC Total]]+Data[[#This Row],[NH Total]]</f>
        <v>8</v>
      </c>
      <c r="Y414" s="53"/>
    </row>
    <row r="415" spans="1:25" x14ac:dyDescent="0.25">
      <c r="A415" s="47" t="str">
        <f>Data[[#This Row],[Text IID]]&amp;Data[[#This Row],[transaction number]]</f>
        <v>270333</v>
      </c>
      <c r="B415" s="48">
        <v>3</v>
      </c>
      <c r="C415" s="49">
        <v>27033</v>
      </c>
      <c r="D415" s="50" t="str">
        <f>Data[[#This Row],[Text IID]]&amp;" - "&amp;Data[[#This Row],[Facility Name]]</f>
        <v>27033 - Richfield A Villa Center</v>
      </c>
      <c r="E415" s="46">
        <v>27033</v>
      </c>
      <c r="F415" s="51" t="s">
        <v>152</v>
      </c>
      <c r="G415" s="52">
        <v>40787</v>
      </c>
      <c r="H415" s="51" t="s">
        <v>22</v>
      </c>
      <c r="I415" s="47">
        <v>0</v>
      </c>
      <c r="J415" s="47">
        <v>8</v>
      </c>
      <c r="K415" s="47">
        <f>+Data[[#This Row],[BC Bed Change]]+Data[[#This Row],[NH Bed Change]]</f>
        <v>8</v>
      </c>
      <c r="L415" s="47">
        <f t="shared" si="24"/>
        <v>0</v>
      </c>
      <c r="M415" s="47">
        <f t="shared" si="25"/>
        <v>8</v>
      </c>
      <c r="N415" s="47">
        <f>+Data[[#This Row],[BC Active]]+Data[[#This Row],[NH Active]]</f>
        <v>8</v>
      </c>
      <c r="O415" s="47">
        <f t="shared" si="26"/>
        <v>0</v>
      </c>
      <c r="P415" s="47">
        <f t="shared" si="27"/>
        <v>-8</v>
      </c>
      <c r="Q415" s="47">
        <f>+Data[[#This Row],[BC Layaway]]+Data[[#This Row],[NH Layaway]]</f>
        <v>-8</v>
      </c>
      <c r="R415" s="47">
        <f>+Data[[#This Row],[BC Active]]+Data[[#This Row],[BC Layaway]]</f>
        <v>0</v>
      </c>
      <c r="S415" s="47">
        <f>+Data[[#This Row],[NH Active]]+Data[[#This Row],[NH Layaway]]</f>
        <v>0</v>
      </c>
      <c r="T415" s="47">
        <f>+Data[[#This Row],[BC Total]]+Data[[#This Row],[NH Total]]</f>
        <v>0</v>
      </c>
      <c r="Y415" s="53"/>
    </row>
    <row r="416" spans="1:25" x14ac:dyDescent="0.25">
      <c r="A416" s="47" t="str">
        <f>Data[[#This Row],[Text IID]]&amp;Data[[#This Row],[transaction number]]</f>
        <v>270334</v>
      </c>
      <c r="B416" s="48">
        <v>4</v>
      </c>
      <c r="C416" s="49">
        <v>27033</v>
      </c>
      <c r="D416" s="50" t="str">
        <f>Data[[#This Row],[Text IID]]&amp;" - "&amp;Data[[#This Row],[Facility Name]]</f>
        <v>27033 - Richfield A Villa Center</v>
      </c>
      <c r="E416" s="46">
        <v>27033</v>
      </c>
      <c r="F416" s="51" t="s">
        <v>152</v>
      </c>
      <c r="G416" s="52">
        <v>40787</v>
      </c>
      <c r="H416" s="51" t="s">
        <v>23</v>
      </c>
      <c r="I416" s="47">
        <v>0</v>
      </c>
      <c r="J416" s="47">
        <v>8</v>
      </c>
      <c r="K416" s="47">
        <f>+Data[[#This Row],[BC Bed Change]]+Data[[#This Row],[NH Bed Change]]</f>
        <v>8</v>
      </c>
      <c r="L416" s="47">
        <f t="shared" si="24"/>
        <v>0</v>
      </c>
      <c r="M416" s="47">
        <f t="shared" si="25"/>
        <v>-8</v>
      </c>
      <c r="N416" s="47">
        <f>+Data[[#This Row],[BC Active]]+Data[[#This Row],[NH Active]]</f>
        <v>-8</v>
      </c>
      <c r="O416" s="47">
        <f t="shared" si="26"/>
        <v>0</v>
      </c>
      <c r="P416" s="47">
        <f t="shared" si="27"/>
        <v>0</v>
      </c>
      <c r="Q416" s="47">
        <f>+Data[[#This Row],[BC Layaway]]+Data[[#This Row],[NH Layaway]]</f>
        <v>0</v>
      </c>
      <c r="R416" s="47">
        <f>+Data[[#This Row],[BC Active]]+Data[[#This Row],[BC Layaway]]</f>
        <v>0</v>
      </c>
      <c r="S416" s="47">
        <f>+Data[[#This Row],[NH Active]]+Data[[#This Row],[NH Layaway]]</f>
        <v>-8</v>
      </c>
      <c r="T416" s="47">
        <f>+Data[[#This Row],[BC Total]]+Data[[#This Row],[NH Total]]</f>
        <v>-8</v>
      </c>
      <c r="Y416" s="53"/>
    </row>
    <row r="417" spans="1:25" x14ac:dyDescent="0.25">
      <c r="A417" s="47" t="str">
        <f>Data[[#This Row],[Text IID]]&amp;Data[[#This Row],[transaction number]]</f>
        <v>270335</v>
      </c>
      <c r="B417" s="48">
        <v>5</v>
      </c>
      <c r="C417" s="49">
        <v>27033</v>
      </c>
      <c r="D417" s="50" t="str">
        <f>Data[[#This Row],[Text IID]]&amp;" - "&amp;Data[[#This Row],[Facility Name]]</f>
        <v>27033 - Richfield A Villa Center</v>
      </c>
      <c r="E417" s="46">
        <v>27033</v>
      </c>
      <c r="F417" s="51" t="s">
        <v>152</v>
      </c>
      <c r="G417" s="52">
        <v>42795</v>
      </c>
      <c r="H417" s="51" t="s">
        <v>20</v>
      </c>
      <c r="I417" s="47"/>
      <c r="J417" s="47">
        <v>6</v>
      </c>
      <c r="K417" s="47">
        <f>+Data[[#This Row],[BC Bed Change]]+Data[[#This Row],[NH Bed Change]]</f>
        <v>6</v>
      </c>
      <c r="L417" s="47">
        <f t="shared" si="24"/>
        <v>0</v>
      </c>
      <c r="M417" s="47">
        <f t="shared" si="25"/>
        <v>-6</v>
      </c>
      <c r="N417" s="47">
        <f>+Data[[#This Row],[BC Active]]+Data[[#This Row],[NH Active]]</f>
        <v>-6</v>
      </c>
      <c r="O417" s="47">
        <f t="shared" si="26"/>
        <v>0</v>
      </c>
      <c r="P417" s="47">
        <f t="shared" si="27"/>
        <v>6</v>
      </c>
      <c r="Q417" s="47">
        <f>+Data[[#This Row],[BC Layaway]]+Data[[#This Row],[NH Layaway]]</f>
        <v>6</v>
      </c>
      <c r="R417" s="47">
        <f>+Data[[#This Row],[BC Active]]+Data[[#This Row],[BC Layaway]]</f>
        <v>0</v>
      </c>
      <c r="S417" s="47">
        <f>+Data[[#This Row],[NH Active]]+Data[[#This Row],[NH Layaway]]</f>
        <v>0</v>
      </c>
      <c r="T417" s="47">
        <f>+Data[[#This Row],[BC Total]]+Data[[#This Row],[NH Total]]</f>
        <v>0</v>
      </c>
      <c r="Y417" s="53"/>
    </row>
    <row r="418" spans="1:25" x14ac:dyDescent="0.25">
      <c r="A418" s="47" t="str">
        <f>Data[[#This Row],[Text IID]]&amp;Data[[#This Row],[transaction number]]</f>
        <v>270341</v>
      </c>
      <c r="B418" s="48">
        <v>1</v>
      </c>
      <c r="C418" s="49">
        <v>27034</v>
      </c>
      <c r="D418" s="50" t="str">
        <f>Data[[#This Row],[Text IID]]&amp;" - "&amp;Data[[#This Row],[Facility Name]]</f>
        <v>27034 - The Villa At Bryn Mawr</v>
      </c>
      <c r="E418" s="46">
        <v>27034</v>
      </c>
      <c r="F418" s="51" t="s">
        <v>153</v>
      </c>
      <c r="G418" s="52">
        <v>40451</v>
      </c>
      <c r="H418" s="51" t="s">
        <v>17</v>
      </c>
      <c r="I418" s="47">
        <v>0</v>
      </c>
      <c r="J418" s="47">
        <v>112</v>
      </c>
      <c r="K418" s="47">
        <f>+Data[[#This Row],[BC Bed Change]]+Data[[#This Row],[NH Bed Change]]</f>
        <v>112</v>
      </c>
      <c r="L418" s="47">
        <f t="shared" si="24"/>
        <v>0</v>
      </c>
      <c r="M418" s="47">
        <f t="shared" si="25"/>
        <v>112</v>
      </c>
      <c r="N418" s="47">
        <f>+Data[[#This Row],[BC Active]]+Data[[#This Row],[NH Active]]</f>
        <v>112</v>
      </c>
      <c r="O418" s="47">
        <f t="shared" si="26"/>
        <v>0</v>
      </c>
      <c r="P418" s="47">
        <f t="shared" si="27"/>
        <v>0</v>
      </c>
      <c r="Q418" s="47">
        <f>+Data[[#This Row],[BC Layaway]]+Data[[#This Row],[NH Layaway]]</f>
        <v>0</v>
      </c>
      <c r="R418" s="47">
        <f>+Data[[#This Row],[BC Active]]+Data[[#This Row],[BC Layaway]]</f>
        <v>0</v>
      </c>
      <c r="S418" s="47">
        <f>+Data[[#This Row],[NH Active]]+Data[[#This Row],[NH Layaway]]</f>
        <v>112</v>
      </c>
      <c r="T418" s="47">
        <f>+Data[[#This Row],[BC Total]]+Data[[#This Row],[NH Total]]</f>
        <v>112</v>
      </c>
      <c r="Y418" s="53"/>
    </row>
    <row r="419" spans="1:25" x14ac:dyDescent="0.25">
      <c r="A419" s="47" t="str">
        <f>Data[[#This Row],[Text IID]]&amp;Data[[#This Row],[transaction number]]</f>
        <v>270342</v>
      </c>
      <c r="B419" s="48">
        <v>2</v>
      </c>
      <c r="C419" s="49">
        <v>27034</v>
      </c>
      <c r="D419" s="50" t="str">
        <f>Data[[#This Row],[Text IID]]&amp;" - "&amp;Data[[#This Row],[Facility Name]]</f>
        <v>27034 - The Villa At Bryn Mawr</v>
      </c>
      <c r="E419" s="46">
        <v>27034</v>
      </c>
      <c r="F419" s="51" t="s">
        <v>153</v>
      </c>
      <c r="G419" s="52">
        <v>40451</v>
      </c>
      <c r="H419" s="51" t="s">
        <v>19</v>
      </c>
      <c r="I419" s="47">
        <v>0</v>
      </c>
      <c r="J419" s="47">
        <v>17</v>
      </c>
      <c r="K419" s="47">
        <f>+Data[[#This Row],[BC Bed Change]]+Data[[#This Row],[NH Bed Change]]</f>
        <v>17</v>
      </c>
      <c r="L419" s="47">
        <f t="shared" si="24"/>
        <v>0</v>
      </c>
      <c r="M419" s="47">
        <f t="shared" si="25"/>
        <v>0</v>
      </c>
      <c r="N419" s="47">
        <f>+Data[[#This Row],[BC Active]]+Data[[#This Row],[NH Active]]</f>
        <v>0</v>
      </c>
      <c r="O419" s="47">
        <f t="shared" si="26"/>
        <v>0</v>
      </c>
      <c r="P419" s="47">
        <f t="shared" si="27"/>
        <v>17</v>
      </c>
      <c r="Q419" s="47">
        <f>+Data[[#This Row],[BC Layaway]]+Data[[#This Row],[NH Layaway]]</f>
        <v>17</v>
      </c>
      <c r="R419" s="47">
        <f>+Data[[#This Row],[BC Active]]+Data[[#This Row],[BC Layaway]]</f>
        <v>0</v>
      </c>
      <c r="S419" s="47">
        <f>+Data[[#This Row],[NH Active]]+Data[[#This Row],[NH Layaway]]</f>
        <v>17</v>
      </c>
      <c r="T419" s="47">
        <f>+Data[[#This Row],[BC Total]]+Data[[#This Row],[NH Total]]</f>
        <v>17</v>
      </c>
      <c r="Y419" s="53"/>
    </row>
    <row r="420" spans="1:25" x14ac:dyDescent="0.25">
      <c r="A420" s="47" t="str">
        <f>Data[[#This Row],[Text IID]]&amp;Data[[#This Row],[transaction number]]</f>
        <v>270343</v>
      </c>
      <c r="B420" s="48">
        <v>3</v>
      </c>
      <c r="C420" s="49">
        <v>27034</v>
      </c>
      <c r="D420" s="50" t="str">
        <f>Data[[#This Row],[Text IID]]&amp;" - "&amp;Data[[#This Row],[Facility Name]]</f>
        <v>27034 - The Villa At Bryn Mawr</v>
      </c>
      <c r="E420" s="46">
        <v>27034</v>
      </c>
      <c r="F420" s="51" t="s">
        <v>153</v>
      </c>
      <c r="G420" s="52">
        <v>42276</v>
      </c>
      <c r="H420" s="51" t="s">
        <v>22</v>
      </c>
      <c r="I420" s="47">
        <v>0</v>
      </c>
      <c r="J420" s="47">
        <v>17</v>
      </c>
      <c r="K420" s="47">
        <f>+Data[[#This Row],[BC Bed Change]]+Data[[#This Row],[NH Bed Change]]</f>
        <v>17</v>
      </c>
      <c r="L420" s="47">
        <f t="shared" si="24"/>
        <v>0</v>
      </c>
      <c r="M420" s="47">
        <f t="shared" si="25"/>
        <v>17</v>
      </c>
      <c r="N420" s="47">
        <f>+Data[[#This Row],[BC Active]]+Data[[#This Row],[NH Active]]</f>
        <v>17</v>
      </c>
      <c r="O420" s="47">
        <f t="shared" si="26"/>
        <v>0</v>
      </c>
      <c r="P420" s="47">
        <f t="shared" si="27"/>
        <v>-17</v>
      </c>
      <c r="Q420" s="47">
        <f>+Data[[#This Row],[BC Layaway]]+Data[[#This Row],[NH Layaway]]</f>
        <v>-17</v>
      </c>
      <c r="R420" s="47">
        <f>+Data[[#This Row],[BC Active]]+Data[[#This Row],[BC Layaway]]</f>
        <v>0</v>
      </c>
      <c r="S420" s="47">
        <f>+Data[[#This Row],[NH Active]]+Data[[#This Row],[NH Layaway]]</f>
        <v>0</v>
      </c>
      <c r="T420" s="47">
        <f>+Data[[#This Row],[BC Total]]+Data[[#This Row],[NH Total]]</f>
        <v>0</v>
      </c>
      <c r="Y420" s="53"/>
    </row>
    <row r="421" spans="1:25" x14ac:dyDescent="0.25">
      <c r="A421" s="47" t="str">
        <f>Data[[#This Row],[Text IID]]&amp;Data[[#This Row],[transaction number]]</f>
        <v>270344</v>
      </c>
      <c r="B421" s="48">
        <v>4</v>
      </c>
      <c r="C421" s="49">
        <v>27034</v>
      </c>
      <c r="D421" s="50" t="str">
        <f>Data[[#This Row],[Text IID]]&amp;" - "&amp;Data[[#This Row],[Facility Name]]</f>
        <v>27034 - The Villa At Bryn Mawr</v>
      </c>
      <c r="E421" s="46">
        <v>27034</v>
      </c>
      <c r="F421" s="51" t="s">
        <v>153</v>
      </c>
      <c r="G421" s="52">
        <v>42276</v>
      </c>
      <c r="H421" s="51" t="s">
        <v>24</v>
      </c>
      <c r="I421" s="47">
        <v>0</v>
      </c>
      <c r="J421" s="47">
        <v>9</v>
      </c>
      <c r="K421" s="47">
        <f>+Data[[#This Row],[BC Bed Change]]+Data[[#This Row],[NH Bed Change]]</f>
        <v>9</v>
      </c>
      <c r="L421" s="47">
        <f t="shared" si="24"/>
        <v>0</v>
      </c>
      <c r="M421" s="47">
        <f t="shared" si="25"/>
        <v>-9</v>
      </c>
      <c r="N421" s="47">
        <f>+Data[[#This Row],[BC Active]]+Data[[#This Row],[NH Active]]</f>
        <v>-9</v>
      </c>
      <c r="O421" s="47">
        <f t="shared" si="26"/>
        <v>0</v>
      </c>
      <c r="P421" s="47">
        <f t="shared" si="27"/>
        <v>0</v>
      </c>
      <c r="Q421" s="47">
        <f>+Data[[#This Row],[BC Layaway]]+Data[[#This Row],[NH Layaway]]</f>
        <v>0</v>
      </c>
      <c r="R421" s="47">
        <f>+Data[[#This Row],[BC Active]]+Data[[#This Row],[BC Layaway]]</f>
        <v>0</v>
      </c>
      <c r="S421" s="47">
        <f>+Data[[#This Row],[NH Active]]+Data[[#This Row],[NH Layaway]]</f>
        <v>-9</v>
      </c>
      <c r="T421" s="47">
        <f>+Data[[#This Row],[BC Total]]+Data[[#This Row],[NH Total]]</f>
        <v>-9</v>
      </c>
      <c r="Y421" s="53"/>
    </row>
    <row r="422" spans="1:25" x14ac:dyDescent="0.25">
      <c r="A422" s="47" t="str">
        <f>Data[[#This Row],[Text IID]]&amp;Data[[#This Row],[transaction number]]</f>
        <v>270351</v>
      </c>
      <c r="B422" s="48">
        <v>1</v>
      </c>
      <c r="C422" s="49">
        <v>27035</v>
      </c>
      <c r="D422" s="50" t="str">
        <f>Data[[#This Row],[Text IID]]&amp;" - "&amp;Data[[#This Row],[Facility Name]]</f>
        <v>27035 - Good Sam Society Ambassador</v>
      </c>
      <c r="E422" s="46">
        <v>27035</v>
      </c>
      <c r="F422" s="51" t="s">
        <v>154</v>
      </c>
      <c r="G422" s="52">
        <v>40451</v>
      </c>
      <c r="H422" s="51" t="s">
        <v>17</v>
      </c>
      <c r="I422" s="47">
        <v>0</v>
      </c>
      <c r="J422" s="47">
        <v>85</v>
      </c>
      <c r="K422" s="47">
        <f>+Data[[#This Row],[BC Bed Change]]+Data[[#This Row],[NH Bed Change]]</f>
        <v>85</v>
      </c>
      <c r="L422" s="47">
        <f t="shared" si="24"/>
        <v>0</v>
      </c>
      <c r="M422" s="47">
        <f t="shared" si="25"/>
        <v>85</v>
      </c>
      <c r="N422" s="47">
        <f>+Data[[#This Row],[BC Active]]+Data[[#This Row],[NH Active]]</f>
        <v>85</v>
      </c>
      <c r="O422" s="47">
        <f t="shared" si="26"/>
        <v>0</v>
      </c>
      <c r="P422" s="47">
        <f t="shared" si="27"/>
        <v>0</v>
      </c>
      <c r="Q422" s="47">
        <f>+Data[[#This Row],[BC Layaway]]+Data[[#This Row],[NH Layaway]]</f>
        <v>0</v>
      </c>
      <c r="R422" s="47">
        <f>+Data[[#This Row],[BC Active]]+Data[[#This Row],[BC Layaway]]</f>
        <v>0</v>
      </c>
      <c r="S422" s="47">
        <f>+Data[[#This Row],[NH Active]]+Data[[#This Row],[NH Layaway]]</f>
        <v>85</v>
      </c>
      <c r="T422" s="47">
        <f>+Data[[#This Row],[BC Total]]+Data[[#This Row],[NH Total]]</f>
        <v>85</v>
      </c>
      <c r="Y422" s="53"/>
    </row>
    <row r="423" spans="1:25" x14ac:dyDescent="0.25">
      <c r="A423" s="47" t="str">
        <f>Data[[#This Row],[Text IID]]&amp;Data[[#This Row],[transaction number]]</f>
        <v>270352</v>
      </c>
      <c r="B423" s="48">
        <v>2</v>
      </c>
      <c r="C423" s="49">
        <v>27035</v>
      </c>
      <c r="D423" s="50" t="str">
        <f>Data[[#This Row],[Text IID]]&amp;" - "&amp;Data[[#This Row],[Facility Name]]</f>
        <v>27035 - Good Sam Society Ambassador</v>
      </c>
      <c r="E423" s="46">
        <v>27035</v>
      </c>
      <c r="F423" s="51" t="s">
        <v>154</v>
      </c>
      <c r="G423" s="52">
        <v>42370</v>
      </c>
      <c r="H423" s="51" t="s">
        <v>20</v>
      </c>
      <c r="I423" s="47">
        <v>0</v>
      </c>
      <c r="J423" s="47">
        <v>8</v>
      </c>
      <c r="K423" s="47">
        <f>+Data[[#This Row],[BC Bed Change]]+Data[[#This Row],[NH Bed Change]]</f>
        <v>8</v>
      </c>
      <c r="L423" s="47">
        <f t="shared" si="24"/>
        <v>0</v>
      </c>
      <c r="M423" s="47">
        <f t="shared" si="25"/>
        <v>-8</v>
      </c>
      <c r="N423" s="47">
        <f>+Data[[#This Row],[BC Active]]+Data[[#This Row],[NH Active]]</f>
        <v>-8</v>
      </c>
      <c r="O423" s="47">
        <f t="shared" si="26"/>
        <v>0</v>
      </c>
      <c r="P423" s="47">
        <f t="shared" si="27"/>
        <v>8</v>
      </c>
      <c r="Q423" s="47">
        <f>+Data[[#This Row],[BC Layaway]]+Data[[#This Row],[NH Layaway]]</f>
        <v>8</v>
      </c>
      <c r="R423" s="47">
        <f>+Data[[#This Row],[BC Active]]+Data[[#This Row],[BC Layaway]]</f>
        <v>0</v>
      </c>
      <c r="S423" s="47">
        <f>+Data[[#This Row],[NH Active]]+Data[[#This Row],[NH Layaway]]</f>
        <v>0</v>
      </c>
      <c r="T423" s="47">
        <f>+Data[[#This Row],[BC Total]]+Data[[#This Row],[NH Total]]</f>
        <v>0</v>
      </c>
      <c r="Y423" s="53"/>
    </row>
    <row r="424" spans="1:25" x14ac:dyDescent="0.25">
      <c r="A424" s="47" t="str">
        <f>Data[[#This Row],[Text IID]]&amp;Data[[#This Row],[transaction number]]</f>
        <v>270353</v>
      </c>
      <c r="B424" s="48">
        <v>3</v>
      </c>
      <c r="C424" s="49">
        <v>27035</v>
      </c>
      <c r="D424" s="50" t="str">
        <f>Data[[#This Row],[Text IID]]&amp;" - "&amp;Data[[#This Row],[Facility Name]]</f>
        <v>27035 - Good Sam Society Ambassador</v>
      </c>
      <c r="E424" s="46">
        <v>27035</v>
      </c>
      <c r="F424" s="51" t="s">
        <v>154</v>
      </c>
      <c r="G424" s="52">
        <v>44196</v>
      </c>
      <c r="H424" s="51" t="s">
        <v>22</v>
      </c>
      <c r="I424" s="47"/>
      <c r="J424" s="47">
        <v>8</v>
      </c>
      <c r="K424" s="47">
        <f>+Data[[#This Row],[BC Bed Change]]+Data[[#This Row],[NH Bed Change]]</f>
        <v>8</v>
      </c>
      <c r="L424" s="47">
        <f t="shared" si="24"/>
        <v>0</v>
      </c>
      <c r="M424" s="47">
        <f t="shared" si="25"/>
        <v>8</v>
      </c>
      <c r="N424" s="47">
        <f>+Data[[#This Row],[BC Active]]+Data[[#This Row],[NH Active]]</f>
        <v>8</v>
      </c>
      <c r="O424" s="47">
        <f t="shared" si="26"/>
        <v>0</v>
      </c>
      <c r="P424" s="47">
        <f t="shared" si="27"/>
        <v>-8</v>
      </c>
      <c r="Q424" s="47">
        <f>+Data[[#This Row],[BC Layaway]]+Data[[#This Row],[NH Layaway]]</f>
        <v>-8</v>
      </c>
      <c r="R424" s="47">
        <f>+Data[[#This Row],[BC Active]]+Data[[#This Row],[BC Layaway]]</f>
        <v>0</v>
      </c>
      <c r="S424" s="47">
        <f>+Data[[#This Row],[NH Active]]+Data[[#This Row],[NH Layaway]]</f>
        <v>0</v>
      </c>
      <c r="T424" s="47">
        <f>+Data[[#This Row],[BC Total]]+Data[[#This Row],[NH Total]]</f>
        <v>0</v>
      </c>
      <c r="Y424" s="53"/>
    </row>
    <row r="425" spans="1:25" x14ac:dyDescent="0.25">
      <c r="A425" s="47" t="str">
        <f>Data[[#This Row],[Text IID]]&amp;Data[[#This Row],[transaction number]]</f>
        <v>270354</v>
      </c>
      <c r="B425" s="48">
        <v>4</v>
      </c>
      <c r="C425" s="49">
        <v>27035</v>
      </c>
      <c r="D425" s="50" t="str">
        <f>Data[[#This Row],[Text IID]]&amp;" - "&amp;Data[[#This Row],[Facility Name]]</f>
        <v>27035 - Good Sam Society Ambassador</v>
      </c>
      <c r="E425" s="46">
        <v>27035</v>
      </c>
      <c r="F425" s="51" t="s">
        <v>154</v>
      </c>
      <c r="G425" s="52">
        <v>44196</v>
      </c>
      <c r="H425" s="51" t="s">
        <v>23</v>
      </c>
      <c r="I425" s="47"/>
      <c r="J425" s="47">
        <v>8</v>
      </c>
      <c r="K425" s="47">
        <f>+Data[[#This Row],[BC Bed Change]]+Data[[#This Row],[NH Bed Change]]</f>
        <v>8</v>
      </c>
      <c r="L425" s="47">
        <f t="shared" si="24"/>
        <v>0</v>
      </c>
      <c r="M425" s="47">
        <f t="shared" si="25"/>
        <v>-8</v>
      </c>
      <c r="N425" s="47">
        <f>+Data[[#This Row],[BC Active]]+Data[[#This Row],[NH Active]]</f>
        <v>-8</v>
      </c>
      <c r="O425" s="47">
        <f t="shared" si="26"/>
        <v>0</v>
      </c>
      <c r="P425" s="47">
        <f t="shared" si="27"/>
        <v>0</v>
      </c>
      <c r="Q425" s="47">
        <f>+Data[[#This Row],[BC Layaway]]+Data[[#This Row],[NH Layaway]]</f>
        <v>0</v>
      </c>
      <c r="R425" s="47">
        <f>+Data[[#This Row],[BC Active]]+Data[[#This Row],[BC Layaway]]</f>
        <v>0</v>
      </c>
      <c r="S425" s="47">
        <f>+Data[[#This Row],[NH Active]]+Data[[#This Row],[NH Layaway]]</f>
        <v>-8</v>
      </c>
      <c r="T425" s="47">
        <f>+Data[[#This Row],[BC Total]]+Data[[#This Row],[NH Total]]</f>
        <v>-8</v>
      </c>
      <c r="Y425" s="53"/>
    </row>
    <row r="426" spans="1:25" x14ac:dyDescent="0.25">
      <c r="A426" s="47" t="str">
        <f>Data[[#This Row],[Text IID]]&amp;Data[[#This Row],[transaction number]]</f>
        <v>270371</v>
      </c>
      <c r="B426" s="48">
        <v>1</v>
      </c>
      <c r="C426" s="49">
        <v>27037</v>
      </c>
      <c r="D426" s="50" t="str">
        <f>Data[[#This Row],[Text IID]]&amp;" - "&amp;Data[[#This Row],[Facility Name]]</f>
        <v>27037 - Victory Health and Rehab Ctr.</v>
      </c>
      <c r="E426" s="46">
        <v>27037</v>
      </c>
      <c r="F426" s="51" t="s">
        <v>155</v>
      </c>
      <c r="G426" s="52">
        <v>40451</v>
      </c>
      <c r="H426" s="51" t="s">
        <v>17</v>
      </c>
      <c r="I426" s="47">
        <v>0</v>
      </c>
      <c r="J426" s="47">
        <v>87</v>
      </c>
      <c r="K426" s="47">
        <f>+Data[[#This Row],[BC Bed Change]]+Data[[#This Row],[NH Bed Change]]</f>
        <v>87</v>
      </c>
      <c r="L426" s="47">
        <f t="shared" si="24"/>
        <v>0</v>
      </c>
      <c r="M426" s="47">
        <f t="shared" si="25"/>
        <v>87</v>
      </c>
      <c r="N426" s="47">
        <f>+Data[[#This Row],[BC Active]]+Data[[#This Row],[NH Active]]</f>
        <v>87</v>
      </c>
      <c r="O426" s="47">
        <f t="shared" si="26"/>
        <v>0</v>
      </c>
      <c r="P426" s="47">
        <f t="shared" si="27"/>
        <v>0</v>
      </c>
      <c r="Q426" s="47">
        <f>+Data[[#This Row],[BC Layaway]]+Data[[#This Row],[NH Layaway]]</f>
        <v>0</v>
      </c>
      <c r="R426" s="47">
        <f>+Data[[#This Row],[BC Active]]+Data[[#This Row],[BC Layaway]]</f>
        <v>0</v>
      </c>
      <c r="S426" s="47">
        <f>+Data[[#This Row],[NH Active]]+Data[[#This Row],[NH Layaway]]</f>
        <v>87</v>
      </c>
      <c r="T426" s="47">
        <f>+Data[[#This Row],[BC Total]]+Data[[#This Row],[NH Total]]</f>
        <v>87</v>
      </c>
      <c r="Y426" s="53"/>
    </row>
    <row r="427" spans="1:25" x14ac:dyDescent="0.25">
      <c r="A427" s="47" t="str">
        <f>Data[[#This Row],[Text IID]]&amp;Data[[#This Row],[transaction number]]</f>
        <v>270372</v>
      </c>
      <c r="B427" s="48">
        <v>2</v>
      </c>
      <c r="C427" s="49">
        <v>27037</v>
      </c>
      <c r="D427" s="50" t="str">
        <f>Data[[#This Row],[Text IID]]&amp;" - "&amp;Data[[#This Row],[Facility Name]]</f>
        <v>27037 - Victory Health and Rehab Ctr.</v>
      </c>
      <c r="E427" s="46">
        <v>27037</v>
      </c>
      <c r="F427" s="51" t="s">
        <v>155</v>
      </c>
      <c r="G427" s="52">
        <v>42320</v>
      </c>
      <c r="H427" s="51" t="s">
        <v>27</v>
      </c>
      <c r="I427" s="47"/>
      <c r="J427" s="47">
        <v>14</v>
      </c>
      <c r="K427" s="47">
        <f>+Data[[#This Row],[BC Bed Change]]+Data[[#This Row],[NH Bed Change]]</f>
        <v>14</v>
      </c>
      <c r="L427" s="47">
        <f t="shared" si="24"/>
        <v>0</v>
      </c>
      <c r="M427" s="47">
        <f t="shared" si="25"/>
        <v>14</v>
      </c>
      <c r="N427" s="47">
        <f>+Data[[#This Row],[BC Active]]+Data[[#This Row],[NH Active]]</f>
        <v>14</v>
      </c>
      <c r="O427" s="47">
        <f t="shared" si="26"/>
        <v>0</v>
      </c>
      <c r="P427" s="47">
        <f t="shared" si="27"/>
        <v>0</v>
      </c>
      <c r="Q427" s="47">
        <f>+Data[[#This Row],[BC Layaway]]+Data[[#This Row],[NH Layaway]]</f>
        <v>0</v>
      </c>
      <c r="R427" s="47">
        <f>+Data[[#This Row],[BC Active]]+Data[[#This Row],[BC Layaway]]</f>
        <v>0</v>
      </c>
      <c r="S427" s="47">
        <f>+Data[[#This Row],[NH Active]]+Data[[#This Row],[NH Layaway]]</f>
        <v>14</v>
      </c>
      <c r="T427" s="47">
        <f>+Data[[#This Row],[BC Total]]+Data[[#This Row],[NH Total]]</f>
        <v>14</v>
      </c>
      <c r="Y427" s="53"/>
    </row>
    <row r="428" spans="1:25" x14ac:dyDescent="0.25">
      <c r="A428" s="47" t="str">
        <f>Data[[#This Row],[Text IID]]&amp;Data[[#This Row],[transaction number]]</f>
        <v>270373</v>
      </c>
      <c r="B428" s="48">
        <v>3</v>
      </c>
      <c r="C428" s="49">
        <v>27037</v>
      </c>
      <c r="D428" s="50" t="str">
        <f>Data[[#This Row],[Text IID]]&amp;" - "&amp;Data[[#This Row],[Facility Name]]</f>
        <v>27037 - Victory Health and Rehab Ctr.</v>
      </c>
      <c r="E428" s="46">
        <v>27037</v>
      </c>
      <c r="F428" s="51" t="s">
        <v>155</v>
      </c>
      <c r="G428" s="52">
        <v>42320.041666666664</v>
      </c>
      <c r="H428" s="51" t="s">
        <v>23</v>
      </c>
      <c r="I428" s="47"/>
      <c r="J428" s="47">
        <v>14</v>
      </c>
      <c r="K428" s="47">
        <f>+Data[[#This Row],[BC Bed Change]]+Data[[#This Row],[NH Bed Change]]</f>
        <v>14</v>
      </c>
      <c r="L428" s="47">
        <f t="shared" si="24"/>
        <v>0</v>
      </c>
      <c r="M428" s="47">
        <f t="shared" si="25"/>
        <v>-14</v>
      </c>
      <c r="N428" s="47">
        <f>+Data[[#This Row],[BC Active]]+Data[[#This Row],[NH Active]]</f>
        <v>-14</v>
      </c>
      <c r="O428" s="47">
        <f t="shared" si="26"/>
        <v>0</v>
      </c>
      <c r="P428" s="47">
        <f t="shared" si="27"/>
        <v>0</v>
      </c>
      <c r="Q428" s="47">
        <f>+Data[[#This Row],[BC Layaway]]+Data[[#This Row],[NH Layaway]]</f>
        <v>0</v>
      </c>
      <c r="R428" s="47">
        <f>+Data[[#This Row],[BC Active]]+Data[[#This Row],[BC Layaway]]</f>
        <v>0</v>
      </c>
      <c r="S428" s="47">
        <f>+Data[[#This Row],[NH Active]]+Data[[#This Row],[NH Layaway]]</f>
        <v>-14</v>
      </c>
      <c r="T428" s="47">
        <f>+Data[[#This Row],[BC Total]]+Data[[#This Row],[NH Total]]</f>
        <v>-14</v>
      </c>
      <c r="Y428" s="53"/>
    </row>
    <row r="429" spans="1:25" x14ac:dyDescent="0.25">
      <c r="A429" s="47" t="str">
        <f>Data[[#This Row],[Text IID]]&amp;Data[[#This Row],[transaction number]]</f>
        <v>270381</v>
      </c>
      <c r="B429" s="48">
        <v>1</v>
      </c>
      <c r="C429" s="49">
        <v>27038</v>
      </c>
      <c r="D429" s="50" t="str">
        <f>Data[[#This Row],[Text IID]]&amp;" - "&amp;Data[[#This Row],[Facility Name]]</f>
        <v>27038 - Park Health A Villa Center</v>
      </c>
      <c r="E429" s="46">
        <v>27038</v>
      </c>
      <c r="F429" s="51" t="s">
        <v>156</v>
      </c>
      <c r="G429" s="52">
        <v>40451</v>
      </c>
      <c r="H429" s="51" t="s">
        <v>17</v>
      </c>
      <c r="I429" s="47">
        <v>0</v>
      </c>
      <c r="J429" s="47">
        <v>93</v>
      </c>
      <c r="K429" s="47">
        <f>+Data[[#This Row],[BC Bed Change]]+Data[[#This Row],[NH Bed Change]]</f>
        <v>93</v>
      </c>
      <c r="L429" s="47">
        <f t="shared" si="24"/>
        <v>0</v>
      </c>
      <c r="M429" s="47">
        <f t="shared" si="25"/>
        <v>93</v>
      </c>
      <c r="N429" s="47">
        <f>+Data[[#This Row],[BC Active]]+Data[[#This Row],[NH Active]]</f>
        <v>93</v>
      </c>
      <c r="O429" s="47">
        <f t="shared" si="26"/>
        <v>0</v>
      </c>
      <c r="P429" s="47">
        <f t="shared" si="27"/>
        <v>0</v>
      </c>
      <c r="Q429" s="47">
        <f>+Data[[#This Row],[BC Layaway]]+Data[[#This Row],[NH Layaway]]</f>
        <v>0</v>
      </c>
      <c r="R429" s="47">
        <f>+Data[[#This Row],[BC Active]]+Data[[#This Row],[BC Layaway]]</f>
        <v>0</v>
      </c>
      <c r="S429" s="47">
        <f>+Data[[#This Row],[NH Active]]+Data[[#This Row],[NH Layaway]]</f>
        <v>93</v>
      </c>
      <c r="T429" s="47">
        <f>+Data[[#This Row],[BC Total]]+Data[[#This Row],[NH Total]]</f>
        <v>93</v>
      </c>
      <c r="Y429" s="53"/>
    </row>
    <row r="430" spans="1:25" x14ac:dyDescent="0.25">
      <c r="A430" s="47" t="str">
        <f>Data[[#This Row],[Text IID]]&amp;Data[[#This Row],[transaction number]]</f>
        <v>270382</v>
      </c>
      <c r="B430" s="48">
        <v>2</v>
      </c>
      <c r="C430" s="49">
        <v>27038</v>
      </c>
      <c r="D430" s="50" t="str">
        <f>Data[[#This Row],[Text IID]]&amp;" - "&amp;Data[[#This Row],[Facility Name]]</f>
        <v>27038 - Park Health A Villa Center</v>
      </c>
      <c r="E430" s="46">
        <v>27038</v>
      </c>
      <c r="F430" s="51" t="s">
        <v>156</v>
      </c>
      <c r="G430" s="52">
        <v>40544</v>
      </c>
      <c r="H430" s="51" t="s">
        <v>20</v>
      </c>
      <c r="I430" s="47">
        <v>0</v>
      </c>
      <c r="J430" s="47">
        <v>9</v>
      </c>
      <c r="K430" s="47">
        <f>+Data[[#This Row],[BC Bed Change]]+Data[[#This Row],[NH Bed Change]]</f>
        <v>9</v>
      </c>
      <c r="L430" s="47">
        <f t="shared" si="24"/>
        <v>0</v>
      </c>
      <c r="M430" s="47">
        <f t="shared" si="25"/>
        <v>-9</v>
      </c>
      <c r="N430" s="47">
        <f>+Data[[#This Row],[BC Active]]+Data[[#This Row],[NH Active]]</f>
        <v>-9</v>
      </c>
      <c r="O430" s="47">
        <f t="shared" si="26"/>
        <v>0</v>
      </c>
      <c r="P430" s="47">
        <f t="shared" si="27"/>
        <v>9</v>
      </c>
      <c r="Q430" s="47">
        <f>+Data[[#This Row],[BC Layaway]]+Data[[#This Row],[NH Layaway]]</f>
        <v>9</v>
      </c>
      <c r="R430" s="47">
        <f>+Data[[#This Row],[BC Active]]+Data[[#This Row],[BC Layaway]]</f>
        <v>0</v>
      </c>
      <c r="S430" s="47">
        <f>+Data[[#This Row],[NH Active]]+Data[[#This Row],[NH Layaway]]</f>
        <v>0</v>
      </c>
      <c r="T430" s="47">
        <f>+Data[[#This Row],[BC Total]]+Data[[#This Row],[NH Total]]</f>
        <v>0</v>
      </c>
      <c r="Y430" s="53"/>
    </row>
    <row r="431" spans="1:25" x14ac:dyDescent="0.25">
      <c r="A431" s="47" t="str">
        <f>Data[[#This Row],[Text IID]]&amp;Data[[#This Row],[transaction number]]</f>
        <v>270383</v>
      </c>
      <c r="B431" s="48">
        <v>3</v>
      </c>
      <c r="C431" s="49">
        <v>27038</v>
      </c>
      <c r="D431" s="50" t="str">
        <f>Data[[#This Row],[Text IID]]&amp;" - "&amp;Data[[#This Row],[Facility Name]]</f>
        <v>27038 - Park Health A Villa Center</v>
      </c>
      <c r="E431" s="46">
        <v>27038</v>
      </c>
      <c r="F431" s="51" t="s">
        <v>156</v>
      </c>
      <c r="G431" s="52">
        <v>40909</v>
      </c>
      <c r="H431" s="51" t="s">
        <v>22</v>
      </c>
      <c r="I431" s="47">
        <v>0</v>
      </c>
      <c r="J431" s="47">
        <v>8</v>
      </c>
      <c r="K431" s="47">
        <f>+Data[[#This Row],[BC Bed Change]]+Data[[#This Row],[NH Bed Change]]</f>
        <v>8</v>
      </c>
      <c r="L431" s="47">
        <f t="shared" si="24"/>
        <v>0</v>
      </c>
      <c r="M431" s="47">
        <f t="shared" si="25"/>
        <v>8</v>
      </c>
      <c r="N431" s="47">
        <f>+Data[[#This Row],[BC Active]]+Data[[#This Row],[NH Active]]</f>
        <v>8</v>
      </c>
      <c r="O431" s="47">
        <f t="shared" si="26"/>
        <v>0</v>
      </c>
      <c r="P431" s="47">
        <f t="shared" si="27"/>
        <v>-8</v>
      </c>
      <c r="Q431" s="47">
        <f>+Data[[#This Row],[BC Layaway]]+Data[[#This Row],[NH Layaway]]</f>
        <v>-8</v>
      </c>
      <c r="R431" s="47">
        <f>+Data[[#This Row],[BC Active]]+Data[[#This Row],[BC Layaway]]</f>
        <v>0</v>
      </c>
      <c r="S431" s="47">
        <f>+Data[[#This Row],[NH Active]]+Data[[#This Row],[NH Layaway]]</f>
        <v>0</v>
      </c>
      <c r="T431" s="47">
        <f>+Data[[#This Row],[BC Total]]+Data[[#This Row],[NH Total]]</f>
        <v>0</v>
      </c>
      <c r="Y431" s="53"/>
    </row>
    <row r="432" spans="1:25" x14ac:dyDescent="0.25">
      <c r="A432" s="47" t="str">
        <f>Data[[#This Row],[Text IID]]&amp;Data[[#This Row],[transaction number]]</f>
        <v>270384</v>
      </c>
      <c r="B432" s="48">
        <v>4</v>
      </c>
      <c r="C432" s="49">
        <v>27038</v>
      </c>
      <c r="D432" s="50" t="str">
        <f>Data[[#This Row],[Text IID]]&amp;" - "&amp;Data[[#This Row],[Facility Name]]</f>
        <v>27038 - Park Health A Villa Center</v>
      </c>
      <c r="E432" s="46">
        <v>27038</v>
      </c>
      <c r="F432" s="51" t="s">
        <v>156</v>
      </c>
      <c r="G432" s="52">
        <v>40909</v>
      </c>
      <c r="H432" s="51" t="s">
        <v>23</v>
      </c>
      <c r="I432" s="47">
        <v>0</v>
      </c>
      <c r="J432" s="47">
        <v>11</v>
      </c>
      <c r="K432" s="47">
        <f>+Data[[#This Row],[BC Bed Change]]+Data[[#This Row],[NH Bed Change]]</f>
        <v>11</v>
      </c>
      <c r="L432" s="47">
        <f t="shared" si="24"/>
        <v>0</v>
      </c>
      <c r="M432" s="47">
        <f t="shared" si="25"/>
        <v>-11</v>
      </c>
      <c r="N432" s="47">
        <f>+Data[[#This Row],[BC Active]]+Data[[#This Row],[NH Active]]</f>
        <v>-11</v>
      </c>
      <c r="O432" s="47">
        <f t="shared" si="26"/>
        <v>0</v>
      </c>
      <c r="P432" s="47">
        <f t="shared" si="27"/>
        <v>0</v>
      </c>
      <c r="Q432" s="47">
        <f>+Data[[#This Row],[BC Layaway]]+Data[[#This Row],[NH Layaway]]</f>
        <v>0</v>
      </c>
      <c r="R432" s="47">
        <f>+Data[[#This Row],[BC Active]]+Data[[#This Row],[BC Layaway]]</f>
        <v>0</v>
      </c>
      <c r="S432" s="47">
        <f>+Data[[#This Row],[NH Active]]+Data[[#This Row],[NH Layaway]]</f>
        <v>-11</v>
      </c>
      <c r="T432" s="47">
        <f>+Data[[#This Row],[BC Total]]+Data[[#This Row],[NH Total]]</f>
        <v>-11</v>
      </c>
      <c r="Y432" s="53"/>
    </row>
    <row r="433" spans="1:25" x14ac:dyDescent="0.25">
      <c r="A433" s="47" t="str">
        <f>Data[[#This Row],[Text IID]]&amp;Data[[#This Row],[transaction number]]</f>
        <v>270385</v>
      </c>
      <c r="B433" s="48">
        <v>5</v>
      </c>
      <c r="C433" s="49">
        <v>27038</v>
      </c>
      <c r="D433" s="50" t="str">
        <f>Data[[#This Row],[Text IID]]&amp;" - "&amp;Data[[#This Row],[Facility Name]]</f>
        <v>27038 - Park Health A Villa Center</v>
      </c>
      <c r="E433" s="46">
        <v>27038</v>
      </c>
      <c r="F433" s="51" t="s">
        <v>156</v>
      </c>
      <c r="G433" s="52">
        <v>42795</v>
      </c>
      <c r="H433" s="51" t="s">
        <v>20</v>
      </c>
      <c r="I433" s="47"/>
      <c r="J433" s="47">
        <v>11</v>
      </c>
      <c r="K433" s="47">
        <f>+Data[[#This Row],[BC Bed Change]]+Data[[#This Row],[NH Bed Change]]</f>
        <v>11</v>
      </c>
      <c r="L433" s="47">
        <f t="shared" si="24"/>
        <v>0</v>
      </c>
      <c r="M433" s="47">
        <f t="shared" si="25"/>
        <v>-11</v>
      </c>
      <c r="N433" s="47">
        <f>+Data[[#This Row],[BC Active]]+Data[[#This Row],[NH Active]]</f>
        <v>-11</v>
      </c>
      <c r="O433" s="47">
        <f t="shared" si="26"/>
        <v>0</v>
      </c>
      <c r="P433" s="47">
        <f t="shared" si="27"/>
        <v>11</v>
      </c>
      <c r="Q433" s="47">
        <f>+Data[[#This Row],[BC Layaway]]+Data[[#This Row],[NH Layaway]]</f>
        <v>11</v>
      </c>
      <c r="R433" s="47">
        <f>+Data[[#This Row],[BC Active]]+Data[[#This Row],[BC Layaway]]</f>
        <v>0</v>
      </c>
      <c r="S433" s="47">
        <f>+Data[[#This Row],[NH Active]]+Data[[#This Row],[NH Layaway]]</f>
        <v>0</v>
      </c>
      <c r="T433" s="47">
        <f>+Data[[#This Row],[BC Total]]+Data[[#This Row],[NH Total]]</f>
        <v>0</v>
      </c>
      <c r="Y433" s="53"/>
    </row>
    <row r="434" spans="1:25" x14ac:dyDescent="0.25">
      <c r="A434" s="47" t="str">
        <f>Data[[#This Row],[Text IID]]&amp;Data[[#This Row],[transaction number]]</f>
        <v>270391</v>
      </c>
      <c r="B434" s="48">
        <v>1</v>
      </c>
      <c r="C434" s="49">
        <v>27039</v>
      </c>
      <c r="D434" s="50" t="str">
        <f>Data[[#This Row],[Text IID]]&amp;" - "&amp;Data[[#This Row],[Facility Name]]</f>
        <v>27039 - Good Sam Socty Spec Care Comm</v>
      </c>
      <c r="E434" s="46">
        <v>27039</v>
      </c>
      <c r="F434" s="51" t="s">
        <v>157</v>
      </c>
      <c r="G434" s="52">
        <v>40451</v>
      </c>
      <c r="H434" s="51" t="s">
        <v>17</v>
      </c>
      <c r="I434" s="47">
        <v>0</v>
      </c>
      <c r="J434" s="47">
        <v>197</v>
      </c>
      <c r="K434" s="47">
        <f>+Data[[#This Row],[BC Bed Change]]+Data[[#This Row],[NH Bed Change]]</f>
        <v>197</v>
      </c>
      <c r="L434" s="47">
        <f t="shared" si="24"/>
        <v>0</v>
      </c>
      <c r="M434" s="47">
        <f t="shared" si="25"/>
        <v>197</v>
      </c>
      <c r="N434" s="47">
        <f>+Data[[#This Row],[BC Active]]+Data[[#This Row],[NH Active]]</f>
        <v>197</v>
      </c>
      <c r="O434" s="47">
        <f t="shared" si="26"/>
        <v>0</v>
      </c>
      <c r="P434" s="47">
        <f t="shared" si="27"/>
        <v>0</v>
      </c>
      <c r="Q434" s="47">
        <f>+Data[[#This Row],[BC Layaway]]+Data[[#This Row],[NH Layaway]]</f>
        <v>0</v>
      </c>
      <c r="R434" s="47">
        <f>+Data[[#This Row],[BC Active]]+Data[[#This Row],[BC Layaway]]</f>
        <v>0</v>
      </c>
      <c r="S434" s="47">
        <f>+Data[[#This Row],[NH Active]]+Data[[#This Row],[NH Layaway]]</f>
        <v>197</v>
      </c>
      <c r="T434" s="47">
        <f>+Data[[#This Row],[BC Total]]+Data[[#This Row],[NH Total]]</f>
        <v>197</v>
      </c>
      <c r="Y434" s="53"/>
    </row>
    <row r="435" spans="1:25" x14ac:dyDescent="0.25">
      <c r="A435" s="47" t="str">
        <f>Data[[#This Row],[Text IID]]&amp;Data[[#This Row],[transaction number]]</f>
        <v>270392</v>
      </c>
      <c r="B435" s="48">
        <v>2</v>
      </c>
      <c r="C435" s="49">
        <v>27039</v>
      </c>
      <c r="D435" s="50" t="str">
        <f>Data[[#This Row],[Text IID]]&amp;" - "&amp;Data[[#This Row],[Facility Name]]</f>
        <v>27039 - Good Sam Socty Spec Care Comm</v>
      </c>
      <c r="E435" s="46">
        <v>27039</v>
      </c>
      <c r="F435" s="51" t="s">
        <v>157</v>
      </c>
      <c r="G435" s="52">
        <v>40451</v>
      </c>
      <c r="H435" s="51" t="s">
        <v>19</v>
      </c>
      <c r="I435" s="47">
        <v>0</v>
      </c>
      <c r="J435" s="47">
        <v>8</v>
      </c>
      <c r="K435" s="47">
        <f>+Data[[#This Row],[BC Bed Change]]+Data[[#This Row],[NH Bed Change]]</f>
        <v>8</v>
      </c>
      <c r="L435" s="47">
        <f t="shared" si="24"/>
        <v>0</v>
      </c>
      <c r="M435" s="47">
        <f t="shared" si="25"/>
        <v>0</v>
      </c>
      <c r="N435" s="47">
        <f>+Data[[#This Row],[BC Active]]+Data[[#This Row],[NH Active]]</f>
        <v>0</v>
      </c>
      <c r="O435" s="47">
        <f t="shared" si="26"/>
        <v>0</v>
      </c>
      <c r="P435" s="47">
        <f t="shared" si="27"/>
        <v>8</v>
      </c>
      <c r="Q435" s="47">
        <f>+Data[[#This Row],[BC Layaway]]+Data[[#This Row],[NH Layaway]]</f>
        <v>8</v>
      </c>
      <c r="R435" s="47">
        <f>+Data[[#This Row],[BC Active]]+Data[[#This Row],[BC Layaway]]</f>
        <v>0</v>
      </c>
      <c r="S435" s="47">
        <f>+Data[[#This Row],[NH Active]]+Data[[#This Row],[NH Layaway]]</f>
        <v>8</v>
      </c>
      <c r="T435" s="47">
        <f>+Data[[#This Row],[BC Total]]+Data[[#This Row],[NH Total]]</f>
        <v>8</v>
      </c>
      <c r="Y435" s="53"/>
    </row>
    <row r="436" spans="1:25" x14ac:dyDescent="0.25">
      <c r="A436" s="47" t="str">
        <f>Data[[#This Row],[Text IID]]&amp;Data[[#This Row],[transaction number]]</f>
        <v>270393</v>
      </c>
      <c r="B436" s="48">
        <v>3</v>
      </c>
      <c r="C436" s="49">
        <v>27039</v>
      </c>
      <c r="D436" s="50" t="str">
        <f>Data[[#This Row],[Text IID]]&amp;" - "&amp;Data[[#This Row],[Facility Name]]</f>
        <v>27039 - Good Sam Socty Spec Care Comm</v>
      </c>
      <c r="E436" s="46">
        <v>27039</v>
      </c>
      <c r="F436" s="51" t="s">
        <v>157</v>
      </c>
      <c r="G436" s="52">
        <v>40539</v>
      </c>
      <c r="H436" s="51" t="s">
        <v>20</v>
      </c>
      <c r="I436" s="47">
        <v>0</v>
      </c>
      <c r="J436" s="47">
        <v>3</v>
      </c>
      <c r="K436" s="47">
        <f>+Data[[#This Row],[BC Bed Change]]+Data[[#This Row],[NH Bed Change]]</f>
        <v>3</v>
      </c>
      <c r="L436" s="47">
        <f t="shared" si="24"/>
        <v>0</v>
      </c>
      <c r="M436" s="47">
        <f t="shared" si="25"/>
        <v>-3</v>
      </c>
      <c r="N436" s="47">
        <f>+Data[[#This Row],[BC Active]]+Data[[#This Row],[NH Active]]</f>
        <v>-3</v>
      </c>
      <c r="O436" s="47">
        <f t="shared" si="26"/>
        <v>0</v>
      </c>
      <c r="P436" s="47">
        <f t="shared" si="27"/>
        <v>3</v>
      </c>
      <c r="Q436" s="47">
        <f>+Data[[#This Row],[BC Layaway]]+Data[[#This Row],[NH Layaway]]</f>
        <v>3</v>
      </c>
      <c r="R436" s="47">
        <f>+Data[[#This Row],[BC Active]]+Data[[#This Row],[BC Layaway]]</f>
        <v>0</v>
      </c>
      <c r="S436" s="47">
        <f>+Data[[#This Row],[NH Active]]+Data[[#This Row],[NH Layaway]]</f>
        <v>0</v>
      </c>
      <c r="T436" s="47">
        <f>+Data[[#This Row],[BC Total]]+Data[[#This Row],[NH Total]]</f>
        <v>0</v>
      </c>
      <c r="Y436" s="53"/>
    </row>
    <row r="437" spans="1:25" x14ac:dyDescent="0.25">
      <c r="A437" s="47" t="str">
        <f>Data[[#This Row],[Text IID]]&amp;Data[[#This Row],[transaction number]]</f>
        <v>270394</v>
      </c>
      <c r="B437" s="48">
        <v>4</v>
      </c>
      <c r="C437" s="49">
        <v>27039</v>
      </c>
      <c r="D437" s="50" t="str">
        <f>Data[[#This Row],[Text IID]]&amp;" - "&amp;Data[[#This Row],[Facility Name]]</f>
        <v>27039 - Good Sam Socty Spec Care Comm</v>
      </c>
      <c r="E437" s="46">
        <v>27039</v>
      </c>
      <c r="F437" s="51" t="s">
        <v>157</v>
      </c>
      <c r="G437" s="52">
        <v>40603</v>
      </c>
      <c r="H437" s="51" t="s">
        <v>20</v>
      </c>
      <c r="I437" s="47">
        <v>0</v>
      </c>
      <c r="J437" s="47">
        <v>4</v>
      </c>
      <c r="K437" s="47">
        <f>+Data[[#This Row],[BC Bed Change]]+Data[[#This Row],[NH Bed Change]]</f>
        <v>4</v>
      </c>
      <c r="L437" s="47">
        <f t="shared" si="24"/>
        <v>0</v>
      </c>
      <c r="M437" s="47">
        <f t="shared" si="25"/>
        <v>-4</v>
      </c>
      <c r="N437" s="47">
        <f>+Data[[#This Row],[BC Active]]+Data[[#This Row],[NH Active]]</f>
        <v>-4</v>
      </c>
      <c r="O437" s="47">
        <f t="shared" si="26"/>
        <v>0</v>
      </c>
      <c r="P437" s="47">
        <f t="shared" si="27"/>
        <v>4</v>
      </c>
      <c r="Q437" s="47">
        <f>+Data[[#This Row],[BC Layaway]]+Data[[#This Row],[NH Layaway]]</f>
        <v>4</v>
      </c>
      <c r="R437" s="47">
        <f>+Data[[#This Row],[BC Active]]+Data[[#This Row],[BC Layaway]]</f>
        <v>0</v>
      </c>
      <c r="S437" s="47">
        <f>+Data[[#This Row],[NH Active]]+Data[[#This Row],[NH Layaway]]</f>
        <v>0</v>
      </c>
      <c r="T437" s="47">
        <f>+Data[[#This Row],[BC Total]]+Data[[#This Row],[NH Total]]</f>
        <v>0</v>
      </c>
      <c r="Y437" s="53"/>
    </row>
    <row r="438" spans="1:25" x14ac:dyDescent="0.25">
      <c r="A438" s="47" t="str">
        <f>Data[[#This Row],[Text IID]]&amp;Data[[#This Row],[transaction number]]</f>
        <v>270395</v>
      </c>
      <c r="B438" s="48">
        <v>5</v>
      </c>
      <c r="C438" s="49">
        <v>27039</v>
      </c>
      <c r="D438" s="50" t="str">
        <f>Data[[#This Row],[Text IID]]&amp;" - "&amp;Data[[#This Row],[Facility Name]]</f>
        <v>27039 - Good Sam Socty Spec Care Comm</v>
      </c>
      <c r="E438" s="46">
        <v>27039</v>
      </c>
      <c r="F438" s="51" t="s">
        <v>157</v>
      </c>
      <c r="G438" s="52">
        <v>40655</v>
      </c>
      <c r="H438" s="51" t="s">
        <v>20</v>
      </c>
      <c r="I438" s="47">
        <v>0</v>
      </c>
      <c r="J438" s="47">
        <v>7</v>
      </c>
      <c r="K438" s="47">
        <f>+Data[[#This Row],[BC Bed Change]]+Data[[#This Row],[NH Bed Change]]</f>
        <v>7</v>
      </c>
      <c r="L438" s="47">
        <f t="shared" si="24"/>
        <v>0</v>
      </c>
      <c r="M438" s="47">
        <f t="shared" si="25"/>
        <v>-7</v>
      </c>
      <c r="N438" s="47">
        <f>+Data[[#This Row],[BC Active]]+Data[[#This Row],[NH Active]]</f>
        <v>-7</v>
      </c>
      <c r="O438" s="47">
        <f t="shared" si="26"/>
        <v>0</v>
      </c>
      <c r="P438" s="47">
        <f t="shared" si="27"/>
        <v>7</v>
      </c>
      <c r="Q438" s="47">
        <f>+Data[[#This Row],[BC Layaway]]+Data[[#This Row],[NH Layaway]]</f>
        <v>7</v>
      </c>
      <c r="R438" s="47">
        <f>+Data[[#This Row],[BC Active]]+Data[[#This Row],[BC Layaway]]</f>
        <v>0</v>
      </c>
      <c r="S438" s="47">
        <f>+Data[[#This Row],[NH Active]]+Data[[#This Row],[NH Layaway]]</f>
        <v>0</v>
      </c>
      <c r="T438" s="47">
        <f>+Data[[#This Row],[BC Total]]+Data[[#This Row],[NH Total]]</f>
        <v>0</v>
      </c>
      <c r="Y438" s="53"/>
    </row>
    <row r="439" spans="1:25" x14ac:dyDescent="0.25">
      <c r="A439" s="47" t="str">
        <f>Data[[#This Row],[Text IID]]&amp;Data[[#This Row],[transaction number]]</f>
        <v>270396</v>
      </c>
      <c r="B439" s="48">
        <v>6</v>
      </c>
      <c r="C439" s="49">
        <v>27039</v>
      </c>
      <c r="D439" s="50" t="str">
        <f>Data[[#This Row],[Text IID]]&amp;" - "&amp;Data[[#This Row],[Facility Name]]</f>
        <v>27039 - Good Sam Socty Spec Care Comm</v>
      </c>
      <c r="E439" s="46">
        <v>27039</v>
      </c>
      <c r="F439" s="51" t="s">
        <v>157</v>
      </c>
      <c r="G439" s="52">
        <v>40754</v>
      </c>
      <c r="H439" s="51" t="s">
        <v>22</v>
      </c>
      <c r="I439" s="47">
        <v>0</v>
      </c>
      <c r="J439" s="47">
        <v>22</v>
      </c>
      <c r="K439" s="47">
        <f>+Data[[#This Row],[BC Bed Change]]+Data[[#This Row],[NH Bed Change]]</f>
        <v>22</v>
      </c>
      <c r="L439" s="47">
        <f t="shared" si="24"/>
        <v>0</v>
      </c>
      <c r="M439" s="47">
        <f t="shared" si="25"/>
        <v>22</v>
      </c>
      <c r="N439" s="47">
        <f>+Data[[#This Row],[BC Active]]+Data[[#This Row],[NH Active]]</f>
        <v>22</v>
      </c>
      <c r="O439" s="47">
        <f t="shared" si="26"/>
        <v>0</v>
      </c>
      <c r="P439" s="47">
        <f t="shared" si="27"/>
        <v>-22</v>
      </c>
      <c r="Q439" s="47">
        <f>+Data[[#This Row],[BC Layaway]]+Data[[#This Row],[NH Layaway]]</f>
        <v>-22</v>
      </c>
      <c r="R439" s="47">
        <f>+Data[[#This Row],[BC Active]]+Data[[#This Row],[BC Layaway]]</f>
        <v>0</v>
      </c>
      <c r="S439" s="47">
        <f>+Data[[#This Row],[NH Active]]+Data[[#This Row],[NH Layaway]]</f>
        <v>0</v>
      </c>
      <c r="T439" s="47">
        <f>+Data[[#This Row],[BC Total]]+Data[[#This Row],[NH Total]]</f>
        <v>0</v>
      </c>
      <c r="Y439" s="53"/>
    </row>
    <row r="440" spans="1:25" x14ac:dyDescent="0.25">
      <c r="A440" s="47" t="str">
        <f>Data[[#This Row],[Text IID]]&amp;Data[[#This Row],[transaction number]]</f>
        <v>270397</v>
      </c>
      <c r="B440" s="48">
        <v>7</v>
      </c>
      <c r="C440" s="49">
        <v>27039</v>
      </c>
      <c r="D440" s="50" t="str">
        <f>Data[[#This Row],[Text IID]]&amp;" - "&amp;Data[[#This Row],[Facility Name]]</f>
        <v>27039 - Good Sam Socty Spec Care Comm</v>
      </c>
      <c r="E440" s="46">
        <v>27039</v>
      </c>
      <c r="F440" s="51" t="s">
        <v>157</v>
      </c>
      <c r="G440" s="52">
        <v>40754</v>
      </c>
      <c r="H440" s="51" t="s">
        <v>23</v>
      </c>
      <c r="I440" s="47">
        <v>0</v>
      </c>
      <c r="J440" s="47">
        <v>40</v>
      </c>
      <c r="K440" s="47">
        <f>+Data[[#This Row],[BC Bed Change]]+Data[[#This Row],[NH Bed Change]]</f>
        <v>40</v>
      </c>
      <c r="L440" s="47">
        <f t="shared" si="24"/>
        <v>0</v>
      </c>
      <c r="M440" s="47">
        <f t="shared" si="25"/>
        <v>-40</v>
      </c>
      <c r="N440" s="47">
        <f>+Data[[#This Row],[BC Active]]+Data[[#This Row],[NH Active]]</f>
        <v>-40</v>
      </c>
      <c r="O440" s="47">
        <f t="shared" si="26"/>
        <v>0</v>
      </c>
      <c r="P440" s="47">
        <f t="shared" si="27"/>
        <v>0</v>
      </c>
      <c r="Q440" s="47">
        <f>+Data[[#This Row],[BC Layaway]]+Data[[#This Row],[NH Layaway]]</f>
        <v>0</v>
      </c>
      <c r="R440" s="47">
        <f>+Data[[#This Row],[BC Active]]+Data[[#This Row],[BC Layaway]]</f>
        <v>0</v>
      </c>
      <c r="S440" s="47">
        <f>+Data[[#This Row],[NH Active]]+Data[[#This Row],[NH Layaway]]</f>
        <v>-40</v>
      </c>
      <c r="T440" s="47">
        <f>+Data[[#This Row],[BC Total]]+Data[[#This Row],[NH Total]]</f>
        <v>-40</v>
      </c>
      <c r="Y440" s="53"/>
    </row>
    <row r="441" spans="1:25" x14ac:dyDescent="0.25">
      <c r="A441" s="47" t="str">
        <f>Data[[#This Row],[Text IID]]&amp;Data[[#This Row],[transaction number]]</f>
        <v>270398</v>
      </c>
      <c r="B441" s="48">
        <v>8</v>
      </c>
      <c r="C441" s="49">
        <v>27039</v>
      </c>
      <c r="D441" s="50" t="str">
        <f>Data[[#This Row],[Text IID]]&amp;" - "&amp;Data[[#This Row],[Facility Name]]</f>
        <v>27039 - Good Sam Socty Spec Care Comm</v>
      </c>
      <c r="E441" s="46">
        <v>27039</v>
      </c>
      <c r="F441" s="51" t="s">
        <v>157</v>
      </c>
      <c r="G441" s="52">
        <v>40992</v>
      </c>
      <c r="H441" s="51" t="s">
        <v>20</v>
      </c>
      <c r="I441" s="47">
        <v>0</v>
      </c>
      <c r="J441" s="47">
        <v>15</v>
      </c>
      <c r="K441" s="47">
        <f>+Data[[#This Row],[BC Bed Change]]+Data[[#This Row],[NH Bed Change]]</f>
        <v>15</v>
      </c>
      <c r="L441" s="47">
        <f t="shared" si="24"/>
        <v>0</v>
      </c>
      <c r="M441" s="47">
        <f t="shared" si="25"/>
        <v>-15</v>
      </c>
      <c r="N441" s="47">
        <f>+Data[[#This Row],[BC Active]]+Data[[#This Row],[NH Active]]</f>
        <v>-15</v>
      </c>
      <c r="O441" s="47">
        <f t="shared" si="26"/>
        <v>0</v>
      </c>
      <c r="P441" s="47">
        <f t="shared" si="27"/>
        <v>15</v>
      </c>
      <c r="Q441" s="47">
        <f>+Data[[#This Row],[BC Layaway]]+Data[[#This Row],[NH Layaway]]</f>
        <v>15</v>
      </c>
      <c r="R441" s="47">
        <f>+Data[[#This Row],[BC Active]]+Data[[#This Row],[BC Layaway]]</f>
        <v>0</v>
      </c>
      <c r="S441" s="47">
        <f>+Data[[#This Row],[NH Active]]+Data[[#This Row],[NH Layaway]]</f>
        <v>0</v>
      </c>
      <c r="T441" s="47">
        <f>+Data[[#This Row],[BC Total]]+Data[[#This Row],[NH Total]]</f>
        <v>0</v>
      </c>
      <c r="Y441" s="53"/>
    </row>
    <row r="442" spans="1:25" x14ac:dyDescent="0.25">
      <c r="A442" s="47" t="str">
        <f>Data[[#This Row],[Text IID]]&amp;Data[[#This Row],[transaction number]]</f>
        <v>270399</v>
      </c>
      <c r="B442" s="48">
        <v>9</v>
      </c>
      <c r="C442" s="49">
        <v>27039</v>
      </c>
      <c r="D442" s="50" t="str">
        <f>Data[[#This Row],[Text IID]]&amp;" - "&amp;Data[[#This Row],[Facility Name]]</f>
        <v>27039 - Good Sam Socty Spec Care Comm</v>
      </c>
      <c r="E442" s="46">
        <v>27039</v>
      </c>
      <c r="F442" s="51" t="s">
        <v>157</v>
      </c>
      <c r="G442" s="52">
        <v>41182</v>
      </c>
      <c r="H442" s="51" t="s">
        <v>22</v>
      </c>
      <c r="I442" s="47">
        <v>0</v>
      </c>
      <c r="J442" s="47">
        <v>15</v>
      </c>
      <c r="K442" s="47">
        <f>+Data[[#This Row],[BC Bed Change]]+Data[[#This Row],[NH Bed Change]]</f>
        <v>15</v>
      </c>
      <c r="L442" s="47">
        <f t="shared" si="24"/>
        <v>0</v>
      </c>
      <c r="M442" s="47">
        <f t="shared" si="25"/>
        <v>15</v>
      </c>
      <c r="N442" s="47">
        <f>+Data[[#This Row],[BC Active]]+Data[[#This Row],[NH Active]]</f>
        <v>15</v>
      </c>
      <c r="O442" s="47">
        <f t="shared" si="26"/>
        <v>0</v>
      </c>
      <c r="P442" s="47">
        <f t="shared" si="27"/>
        <v>-15</v>
      </c>
      <c r="Q442" s="47">
        <f>+Data[[#This Row],[BC Layaway]]+Data[[#This Row],[NH Layaway]]</f>
        <v>-15</v>
      </c>
      <c r="R442" s="47">
        <f>+Data[[#This Row],[BC Active]]+Data[[#This Row],[BC Layaway]]</f>
        <v>0</v>
      </c>
      <c r="S442" s="47">
        <f>+Data[[#This Row],[NH Active]]+Data[[#This Row],[NH Layaway]]</f>
        <v>0</v>
      </c>
      <c r="T442" s="47">
        <f>+Data[[#This Row],[BC Total]]+Data[[#This Row],[NH Total]]</f>
        <v>0</v>
      </c>
      <c r="Y442" s="53"/>
    </row>
    <row r="443" spans="1:25" x14ac:dyDescent="0.25">
      <c r="A443" s="47" t="str">
        <f>Data[[#This Row],[Text IID]]&amp;Data[[#This Row],[transaction number]]</f>
        <v>2703910</v>
      </c>
      <c r="B443" s="48">
        <v>10</v>
      </c>
      <c r="C443" s="49">
        <v>27039</v>
      </c>
      <c r="D443" s="50" t="str">
        <f>Data[[#This Row],[Text IID]]&amp;" - "&amp;Data[[#This Row],[Facility Name]]</f>
        <v>27039 - Good Sam Socty Spec Care Comm</v>
      </c>
      <c r="E443" s="46">
        <v>27039</v>
      </c>
      <c r="F443" s="51" t="s">
        <v>157</v>
      </c>
      <c r="G443" s="52">
        <v>41182</v>
      </c>
      <c r="H443" s="51" t="s">
        <v>23</v>
      </c>
      <c r="I443" s="47">
        <v>0</v>
      </c>
      <c r="J443" s="47">
        <v>69</v>
      </c>
      <c r="K443" s="47">
        <f>+Data[[#This Row],[BC Bed Change]]+Data[[#This Row],[NH Bed Change]]</f>
        <v>69</v>
      </c>
      <c r="L443" s="47">
        <f t="shared" si="24"/>
        <v>0</v>
      </c>
      <c r="M443" s="47">
        <f t="shared" si="25"/>
        <v>-69</v>
      </c>
      <c r="N443" s="47">
        <f>+Data[[#This Row],[BC Active]]+Data[[#This Row],[NH Active]]</f>
        <v>-69</v>
      </c>
      <c r="O443" s="47">
        <f t="shared" si="26"/>
        <v>0</v>
      </c>
      <c r="P443" s="47">
        <f t="shared" si="27"/>
        <v>0</v>
      </c>
      <c r="Q443" s="47">
        <f>+Data[[#This Row],[BC Layaway]]+Data[[#This Row],[NH Layaway]]</f>
        <v>0</v>
      </c>
      <c r="R443" s="47">
        <f>+Data[[#This Row],[BC Active]]+Data[[#This Row],[BC Layaway]]</f>
        <v>0</v>
      </c>
      <c r="S443" s="47">
        <f>+Data[[#This Row],[NH Active]]+Data[[#This Row],[NH Layaway]]</f>
        <v>-69</v>
      </c>
      <c r="T443" s="47">
        <f>+Data[[#This Row],[BC Total]]+Data[[#This Row],[NH Total]]</f>
        <v>-69</v>
      </c>
      <c r="Y443" s="53"/>
    </row>
    <row r="444" spans="1:25" x14ac:dyDescent="0.25">
      <c r="A444" s="47" t="str">
        <f>Data[[#This Row],[Text IID]]&amp;Data[[#This Row],[transaction number]]</f>
        <v>270401</v>
      </c>
      <c r="B444" s="48">
        <v>1</v>
      </c>
      <c r="C444" s="49">
        <v>27040</v>
      </c>
      <c r="D444" s="50" t="str">
        <f>Data[[#This Row],[Text IID]]&amp;" - "&amp;Data[[#This Row],[Facility Name]]</f>
        <v>27040 - Haven Homes Of Maple Plain</v>
      </c>
      <c r="E444" s="46">
        <v>27040</v>
      </c>
      <c r="F444" s="51" t="s">
        <v>158</v>
      </c>
      <c r="G444" s="52">
        <v>40451</v>
      </c>
      <c r="H444" s="51" t="s">
        <v>17</v>
      </c>
      <c r="I444" s="47">
        <v>0</v>
      </c>
      <c r="J444" s="47">
        <v>67</v>
      </c>
      <c r="K444" s="47">
        <f>+Data[[#This Row],[BC Bed Change]]+Data[[#This Row],[NH Bed Change]]</f>
        <v>67</v>
      </c>
      <c r="L444" s="47">
        <f t="shared" si="24"/>
        <v>0</v>
      </c>
      <c r="M444" s="47">
        <f t="shared" si="25"/>
        <v>67</v>
      </c>
      <c r="N444" s="47">
        <f>+Data[[#This Row],[BC Active]]+Data[[#This Row],[NH Active]]</f>
        <v>67</v>
      </c>
      <c r="O444" s="47">
        <f t="shared" si="26"/>
        <v>0</v>
      </c>
      <c r="P444" s="47">
        <f t="shared" si="27"/>
        <v>0</v>
      </c>
      <c r="Q444" s="47">
        <f>+Data[[#This Row],[BC Layaway]]+Data[[#This Row],[NH Layaway]]</f>
        <v>0</v>
      </c>
      <c r="R444" s="47">
        <f>+Data[[#This Row],[BC Active]]+Data[[#This Row],[BC Layaway]]</f>
        <v>0</v>
      </c>
      <c r="S444" s="47">
        <f>+Data[[#This Row],[NH Active]]+Data[[#This Row],[NH Layaway]]</f>
        <v>67</v>
      </c>
      <c r="T444" s="47">
        <f>+Data[[#This Row],[BC Total]]+Data[[#This Row],[NH Total]]</f>
        <v>67</v>
      </c>
      <c r="Y444" s="53"/>
    </row>
    <row r="445" spans="1:25" x14ac:dyDescent="0.25">
      <c r="A445" s="47" t="str">
        <f>Data[[#This Row],[Text IID]]&amp;Data[[#This Row],[transaction number]]</f>
        <v>270402</v>
      </c>
      <c r="B445" s="48">
        <v>2</v>
      </c>
      <c r="C445" s="49">
        <v>27040</v>
      </c>
      <c r="D445" s="50" t="str">
        <f>Data[[#This Row],[Text IID]]&amp;" - "&amp;Data[[#This Row],[Facility Name]]</f>
        <v>27040 - Haven Homes Of Maple Plain</v>
      </c>
      <c r="E445" s="46">
        <v>27040</v>
      </c>
      <c r="F445" s="51" t="s">
        <v>158</v>
      </c>
      <c r="G445" s="52">
        <v>42005</v>
      </c>
      <c r="H445" s="51" t="s">
        <v>20</v>
      </c>
      <c r="I445" s="47">
        <v>0</v>
      </c>
      <c r="J445" s="47">
        <v>15</v>
      </c>
      <c r="K445" s="47">
        <f>+Data[[#This Row],[BC Bed Change]]+Data[[#This Row],[NH Bed Change]]</f>
        <v>15</v>
      </c>
      <c r="L445" s="47">
        <f t="shared" si="24"/>
        <v>0</v>
      </c>
      <c r="M445" s="47">
        <f t="shared" si="25"/>
        <v>-15</v>
      </c>
      <c r="N445" s="47">
        <f>+Data[[#This Row],[BC Active]]+Data[[#This Row],[NH Active]]</f>
        <v>-15</v>
      </c>
      <c r="O445" s="47">
        <f t="shared" si="26"/>
        <v>0</v>
      </c>
      <c r="P445" s="47">
        <f t="shared" si="27"/>
        <v>15</v>
      </c>
      <c r="Q445" s="47">
        <f>+Data[[#This Row],[BC Layaway]]+Data[[#This Row],[NH Layaway]]</f>
        <v>15</v>
      </c>
      <c r="R445" s="47">
        <f>+Data[[#This Row],[BC Active]]+Data[[#This Row],[BC Layaway]]</f>
        <v>0</v>
      </c>
      <c r="S445" s="47">
        <f>+Data[[#This Row],[NH Active]]+Data[[#This Row],[NH Layaway]]</f>
        <v>0</v>
      </c>
      <c r="T445" s="47">
        <f>+Data[[#This Row],[BC Total]]+Data[[#This Row],[NH Total]]</f>
        <v>0</v>
      </c>
      <c r="Y445" s="53"/>
    </row>
    <row r="446" spans="1:25" x14ac:dyDescent="0.25">
      <c r="A446" s="47" t="str">
        <f>Data[[#This Row],[Text IID]]&amp;Data[[#This Row],[transaction number]]</f>
        <v>270403</v>
      </c>
      <c r="B446" s="48">
        <v>3</v>
      </c>
      <c r="C446" s="49">
        <v>27040</v>
      </c>
      <c r="D446" s="50" t="str">
        <f>Data[[#This Row],[Text IID]]&amp;" - "&amp;Data[[#This Row],[Facility Name]]</f>
        <v>27040 - Haven Homes Of Maple Plain</v>
      </c>
      <c r="E446" s="46">
        <v>27040</v>
      </c>
      <c r="F446" s="51" t="s">
        <v>158</v>
      </c>
      <c r="G446" s="52">
        <v>44182</v>
      </c>
      <c r="H446" s="51" t="s">
        <v>22</v>
      </c>
      <c r="I446" s="47"/>
      <c r="J446" s="47">
        <v>15</v>
      </c>
      <c r="K446" s="47">
        <f>+Data[[#This Row],[BC Bed Change]]+Data[[#This Row],[NH Bed Change]]</f>
        <v>15</v>
      </c>
      <c r="L446" s="47">
        <f t="shared" si="24"/>
        <v>0</v>
      </c>
      <c r="M446" s="47">
        <f t="shared" si="25"/>
        <v>15</v>
      </c>
      <c r="N446" s="47">
        <f>+Data[[#This Row],[BC Active]]+Data[[#This Row],[NH Active]]</f>
        <v>15</v>
      </c>
      <c r="O446" s="47">
        <f t="shared" si="26"/>
        <v>0</v>
      </c>
      <c r="P446" s="47">
        <f t="shared" si="27"/>
        <v>-15</v>
      </c>
      <c r="Q446" s="47">
        <f>+Data[[#This Row],[BC Layaway]]+Data[[#This Row],[NH Layaway]]</f>
        <v>-15</v>
      </c>
      <c r="R446" s="47">
        <f>+Data[[#This Row],[BC Active]]+Data[[#This Row],[BC Layaway]]</f>
        <v>0</v>
      </c>
      <c r="S446" s="47">
        <f>+Data[[#This Row],[NH Active]]+Data[[#This Row],[NH Layaway]]</f>
        <v>0</v>
      </c>
      <c r="T446" s="47">
        <f>+Data[[#This Row],[BC Total]]+Data[[#This Row],[NH Total]]</f>
        <v>0</v>
      </c>
      <c r="Y446" s="53"/>
    </row>
    <row r="447" spans="1:25" x14ac:dyDescent="0.25">
      <c r="A447" s="47" t="str">
        <f>Data[[#This Row],[Text IID]]&amp;Data[[#This Row],[transaction number]]</f>
        <v>270404</v>
      </c>
      <c r="B447" s="48">
        <v>4</v>
      </c>
      <c r="C447" s="49">
        <v>27040</v>
      </c>
      <c r="D447" s="50" t="str">
        <f>Data[[#This Row],[Text IID]]&amp;" - "&amp;Data[[#This Row],[Facility Name]]</f>
        <v>27040 - Haven Homes Of Maple Plain</v>
      </c>
      <c r="E447" s="46">
        <v>27040</v>
      </c>
      <c r="F447" s="51" t="s">
        <v>158</v>
      </c>
      <c r="G447" s="52">
        <v>44182</v>
      </c>
      <c r="H447" s="51" t="s">
        <v>23</v>
      </c>
      <c r="I447" s="47"/>
      <c r="J447" s="47">
        <v>3</v>
      </c>
      <c r="K447" s="47">
        <f>+Data[[#This Row],[BC Bed Change]]+Data[[#This Row],[NH Bed Change]]</f>
        <v>3</v>
      </c>
      <c r="L447" s="47">
        <f t="shared" si="24"/>
        <v>0</v>
      </c>
      <c r="M447" s="47">
        <f t="shared" si="25"/>
        <v>-3</v>
      </c>
      <c r="N447" s="47">
        <f>+Data[[#This Row],[BC Active]]+Data[[#This Row],[NH Active]]</f>
        <v>-3</v>
      </c>
      <c r="O447" s="47">
        <f t="shared" si="26"/>
        <v>0</v>
      </c>
      <c r="P447" s="47">
        <f t="shared" si="27"/>
        <v>0</v>
      </c>
      <c r="Q447" s="47">
        <f>+Data[[#This Row],[BC Layaway]]+Data[[#This Row],[NH Layaway]]</f>
        <v>0</v>
      </c>
      <c r="R447" s="47">
        <f>+Data[[#This Row],[BC Active]]+Data[[#This Row],[BC Layaway]]</f>
        <v>0</v>
      </c>
      <c r="S447" s="47">
        <f>+Data[[#This Row],[NH Active]]+Data[[#This Row],[NH Layaway]]</f>
        <v>-3</v>
      </c>
      <c r="T447" s="47">
        <f>+Data[[#This Row],[BC Total]]+Data[[#This Row],[NH Total]]</f>
        <v>-3</v>
      </c>
      <c r="Y447" s="53"/>
    </row>
    <row r="448" spans="1:25" x14ac:dyDescent="0.25">
      <c r="A448" s="47" t="str">
        <f>Data[[#This Row],[Text IID]]&amp;Data[[#This Row],[transaction number]]</f>
        <v>270411</v>
      </c>
      <c r="B448" s="48">
        <v>1</v>
      </c>
      <c r="C448" s="49">
        <v>27041</v>
      </c>
      <c r="D448" s="50" t="str">
        <f>Data[[#This Row],[Text IID]]&amp;" - "&amp;Data[[#This Row],[Facility Name]]</f>
        <v>27041 - Benedictine Health Ctr Of Mpls</v>
      </c>
      <c r="E448" s="46">
        <v>27041</v>
      </c>
      <c r="F448" s="51" t="s">
        <v>159</v>
      </c>
      <c r="G448" s="52">
        <v>40451</v>
      </c>
      <c r="H448" s="51" t="s">
        <v>17</v>
      </c>
      <c r="I448" s="47">
        <v>0</v>
      </c>
      <c r="J448" s="47">
        <v>110</v>
      </c>
      <c r="K448" s="47">
        <f>+Data[[#This Row],[BC Bed Change]]+Data[[#This Row],[NH Bed Change]]</f>
        <v>110</v>
      </c>
      <c r="L448" s="47">
        <f t="shared" si="24"/>
        <v>0</v>
      </c>
      <c r="M448" s="47">
        <f t="shared" si="25"/>
        <v>110</v>
      </c>
      <c r="N448" s="47">
        <f>+Data[[#This Row],[BC Active]]+Data[[#This Row],[NH Active]]</f>
        <v>110</v>
      </c>
      <c r="O448" s="47">
        <f t="shared" si="26"/>
        <v>0</v>
      </c>
      <c r="P448" s="47">
        <f t="shared" si="27"/>
        <v>0</v>
      </c>
      <c r="Q448" s="47">
        <f>+Data[[#This Row],[BC Layaway]]+Data[[#This Row],[NH Layaway]]</f>
        <v>0</v>
      </c>
      <c r="R448" s="47">
        <f>+Data[[#This Row],[BC Active]]+Data[[#This Row],[BC Layaway]]</f>
        <v>0</v>
      </c>
      <c r="S448" s="47">
        <f>+Data[[#This Row],[NH Active]]+Data[[#This Row],[NH Layaway]]</f>
        <v>110</v>
      </c>
      <c r="T448" s="47">
        <f>+Data[[#This Row],[BC Total]]+Data[[#This Row],[NH Total]]</f>
        <v>110</v>
      </c>
      <c r="Y448" s="53"/>
    </row>
    <row r="449" spans="1:25" x14ac:dyDescent="0.25">
      <c r="A449" s="47" t="str">
        <f>Data[[#This Row],[Text IID]]&amp;Data[[#This Row],[transaction number]]</f>
        <v>270412</v>
      </c>
      <c r="B449" s="48">
        <v>2</v>
      </c>
      <c r="C449" s="49">
        <v>27041</v>
      </c>
      <c r="D449" s="50" t="str">
        <f>Data[[#This Row],[Text IID]]&amp;" - "&amp;Data[[#This Row],[Facility Name]]</f>
        <v>27041 - Benedictine Health Ctr Of Mpls</v>
      </c>
      <c r="E449" s="46">
        <v>27041</v>
      </c>
      <c r="F449" s="51" t="s">
        <v>159</v>
      </c>
      <c r="G449" s="52">
        <v>41730</v>
      </c>
      <c r="H449" s="51" t="s">
        <v>20</v>
      </c>
      <c r="I449" s="47">
        <v>0</v>
      </c>
      <c r="J449" s="47">
        <v>15</v>
      </c>
      <c r="K449" s="47">
        <f>+Data[[#This Row],[BC Bed Change]]+Data[[#This Row],[NH Bed Change]]</f>
        <v>15</v>
      </c>
      <c r="L449" s="47">
        <f t="shared" si="24"/>
        <v>0</v>
      </c>
      <c r="M449" s="47">
        <f t="shared" si="25"/>
        <v>-15</v>
      </c>
      <c r="N449" s="47">
        <f>+Data[[#This Row],[BC Active]]+Data[[#This Row],[NH Active]]</f>
        <v>-15</v>
      </c>
      <c r="O449" s="47">
        <f t="shared" si="26"/>
        <v>0</v>
      </c>
      <c r="P449" s="47">
        <f t="shared" si="27"/>
        <v>15</v>
      </c>
      <c r="Q449" s="47">
        <f>+Data[[#This Row],[BC Layaway]]+Data[[#This Row],[NH Layaway]]</f>
        <v>15</v>
      </c>
      <c r="R449" s="47">
        <f>+Data[[#This Row],[BC Active]]+Data[[#This Row],[BC Layaway]]</f>
        <v>0</v>
      </c>
      <c r="S449" s="47">
        <f>+Data[[#This Row],[NH Active]]+Data[[#This Row],[NH Layaway]]</f>
        <v>0</v>
      </c>
      <c r="T449" s="47">
        <f>+Data[[#This Row],[BC Total]]+Data[[#This Row],[NH Total]]</f>
        <v>0</v>
      </c>
      <c r="Y449" s="53"/>
    </row>
    <row r="450" spans="1:25" x14ac:dyDescent="0.25">
      <c r="A450" s="47" t="str">
        <f>Data[[#This Row],[Text IID]]&amp;Data[[#This Row],[transaction number]]</f>
        <v>270421</v>
      </c>
      <c r="B450" s="48">
        <v>1</v>
      </c>
      <c r="C450" s="49">
        <v>27042</v>
      </c>
      <c r="D450" s="50" t="str">
        <f>Data[[#This Row],[Text IID]]&amp;" - "&amp;Data[[#This Row],[Facility Name]]</f>
        <v>27042 - Mission Nursing Home</v>
      </c>
      <c r="E450" s="46">
        <v>27042</v>
      </c>
      <c r="F450" s="51" t="s">
        <v>160</v>
      </c>
      <c r="G450" s="52">
        <v>40451</v>
      </c>
      <c r="H450" s="51" t="s">
        <v>17</v>
      </c>
      <c r="I450" s="47">
        <v>0</v>
      </c>
      <c r="J450" s="47">
        <v>104</v>
      </c>
      <c r="K450" s="47">
        <f>+Data[[#This Row],[BC Bed Change]]+Data[[#This Row],[NH Bed Change]]</f>
        <v>104</v>
      </c>
      <c r="L450" s="47">
        <f t="shared" ref="L450:L513" si="28">IF(OR($H450=$W$1,$H450=$W$4,$H450=$W$6),I450,IF($H450=$W$2,0,-I450))</f>
        <v>0</v>
      </c>
      <c r="M450" s="47">
        <f t="shared" ref="M450:M513" si="29">IF(OR($H450=$W$1,$H450=$W$4,$H450=$W$6),J450,IF($H450=$W$2,0,-J450))</f>
        <v>104</v>
      </c>
      <c r="N450" s="47">
        <f>+Data[[#This Row],[BC Active]]+Data[[#This Row],[NH Active]]</f>
        <v>104</v>
      </c>
      <c r="O450" s="47">
        <f t="shared" ref="O450:O513" si="30">IF(OR($H450=$W$3,$H450=$W$2),I450,IF($H450=$W$4,-I450,0))</f>
        <v>0</v>
      </c>
      <c r="P450" s="47">
        <f t="shared" ref="P450:P513" si="31">IF(OR($H450=$W$3,$H450=$W$2),J450,IF($H450=$W$4,-J450,0))</f>
        <v>0</v>
      </c>
      <c r="Q450" s="47">
        <f>+Data[[#This Row],[BC Layaway]]+Data[[#This Row],[NH Layaway]]</f>
        <v>0</v>
      </c>
      <c r="R450" s="47">
        <f>+Data[[#This Row],[BC Active]]+Data[[#This Row],[BC Layaway]]</f>
        <v>0</v>
      </c>
      <c r="S450" s="47">
        <f>+Data[[#This Row],[NH Active]]+Data[[#This Row],[NH Layaway]]</f>
        <v>104</v>
      </c>
      <c r="T450" s="47">
        <f>+Data[[#This Row],[BC Total]]+Data[[#This Row],[NH Total]]</f>
        <v>104</v>
      </c>
      <c r="Y450" s="53"/>
    </row>
    <row r="451" spans="1:25" x14ac:dyDescent="0.25">
      <c r="A451" s="47" t="str">
        <f>Data[[#This Row],[Text IID]]&amp;Data[[#This Row],[transaction number]]</f>
        <v>270422</v>
      </c>
      <c r="B451" s="48">
        <v>2</v>
      </c>
      <c r="C451" s="49">
        <v>27042</v>
      </c>
      <c r="D451" s="50" t="str">
        <f>Data[[#This Row],[Text IID]]&amp;" - "&amp;Data[[#This Row],[Facility Name]]</f>
        <v>27042 - Mission Nursing Home</v>
      </c>
      <c r="E451" s="46">
        <v>27042</v>
      </c>
      <c r="F451" s="51" t="s">
        <v>160</v>
      </c>
      <c r="G451" s="52">
        <v>40909</v>
      </c>
      <c r="H451" s="51" t="s">
        <v>20</v>
      </c>
      <c r="I451" s="47">
        <v>0</v>
      </c>
      <c r="J451" s="47">
        <v>7</v>
      </c>
      <c r="K451" s="47">
        <f>+Data[[#This Row],[BC Bed Change]]+Data[[#This Row],[NH Bed Change]]</f>
        <v>7</v>
      </c>
      <c r="L451" s="47">
        <f t="shared" si="28"/>
        <v>0</v>
      </c>
      <c r="M451" s="47">
        <f t="shared" si="29"/>
        <v>-7</v>
      </c>
      <c r="N451" s="47">
        <f>+Data[[#This Row],[BC Active]]+Data[[#This Row],[NH Active]]</f>
        <v>-7</v>
      </c>
      <c r="O451" s="47">
        <f t="shared" si="30"/>
        <v>0</v>
      </c>
      <c r="P451" s="47">
        <f t="shared" si="31"/>
        <v>7</v>
      </c>
      <c r="Q451" s="47">
        <f>+Data[[#This Row],[BC Layaway]]+Data[[#This Row],[NH Layaway]]</f>
        <v>7</v>
      </c>
      <c r="R451" s="47">
        <f>+Data[[#This Row],[BC Active]]+Data[[#This Row],[BC Layaway]]</f>
        <v>0</v>
      </c>
      <c r="S451" s="47">
        <f>+Data[[#This Row],[NH Active]]+Data[[#This Row],[NH Layaway]]</f>
        <v>0</v>
      </c>
      <c r="T451" s="47">
        <f>+Data[[#This Row],[BC Total]]+Data[[#This Row],[NH Total]]</f>
        <v>0</v>
      </c>
      <c r="Y451" s="53"/>
    </row>
    <row r="452" spans="1:25" x14ac:dyDescent="0.25">
      <c r="A452" s="47" t="str">
        <f>Data[[#This Row],[Text IID]]&amp;Data[[#This Row],[transaction number]]</f>
        <v>270423</v>
      </c>
      <c r="B452" s="48">
        <v>3</v>
      </c>
      <c r="C452" s="49">
        <v>27042</v>
      </c>
      <c r="D452" s="50" t="str">
        <f>Data[[#This Row],[Text IID]]&amp;" - "&amp;Data[[#This Row],[Facility Name]]</f>
        <v>27042 - Mission Nursing Home</v>
      </c>
      <c r="E452" s="46">
        <v>27042</v>
      </c>
      <c r="F452" s="51" t="s">
        <v>160</v>
      </c>
      <c r="G452" s="52">
        <v>43281</v>
      </c>
      <c r="H452" s="51" t="s">
        <v>20</v>
      </c>
      <c r="I452" s="47"/>
      <c r="J452" s="47">
        <v>7</v>
      </c>
      <c r="K452" s="47">
        <f>+Data[[#This Row],[BC Bed Change]]+Data[[#This Row],[NH Bed Change]]</f>
        <v>7</v>
      </c>
      <c r="L452" s="47">
        <f t="shared" si="28"/>
        <v>0</v>
      </c>
      <c r="M452" s="47">
        <f t="shared" si="29"/>
        <v>-7</v>
      </c>
      <c r="N452" s="47">
        <f>+Data[[#This Row],[BC Active]]+Data[[#This Row],[NH Active]]</f>
        <v>-7</v>
      </c>
      <c r="O452" s="47">
        <f t="shared" si="30"/>
        <v>0</v>
      </c>
      <c r="P452" s="47">
        <f t="shared" si="31"/>
        <v>7</v>
      </c>
      <c r="Q452" s="47">
        <f>+Data[[#This Row],[BC Layaway]]+Data[[#This Row],[NH Layaway]]</f>
        <v>7</v>
      </c>
      <c r="R452" s="47">
        <f>+Data[[#This Row],[BC Active]]+Data[[#This Row],[BC Layaway]]</f>
        <v>0</v>
      </c>
      <c r="S452" s="47">
        <f>+Data[[#This Row],[NH Active]]+Data[[#This Row],[NH Layaway]]</f>
        <v>0</v>
      </c>
      <c r="T452" s="47">
        <f>+Data[[#This Row],[BC Total]]+Data[[#This Row],[NH Total]]</f>
        <v>0</v>
      </c>
      <c r="Y452" s="53"/>
    </row>
    <row r="453" spans="1:25" x14ac:dyDescent="0.25">
      <c r="A453" s="47" t="str">
        <f>Data[[#This Row],[Text IID]]&amp;Data[[#This Row],[transaction number]]</f>
        <v>270424</v>
      </c>
      <c r="B453" s="48">
        <v>4</v>
      </c>
      <c r="C453" s="49">
        <v>27042</v>
      </c>
      <c r="D453" s="50" t="str">
        <f>Data[[#This Row],[Text IID]]&amp;" - "&amp;Data[[#This Row],[Facility Name]]</f>
        <v>27042 - Mission Nursing Home</v>
      </c>
      <c r="E453" s="46">
        <v>27042</v>
      </c>
      <c r="F453" s="51" t="s">
        <v>160</v>
      </c>
      <c r="G453" s="52">
        <v>43281</v>
      </c>
      <c r="H453" s="51" t="s">
        <v>22</v>
      </c>
      <c r="I453" s="47"/>
      <c r="J453" s="47">
        <v>7</v>
      </c>
      <c r="K453" s="47">
        <f>+Data[[#This Row],[BC Bed Change]]+Data[[#This Row],[NH Bed Change]]</f>
        <v>7</v>
      </c>
      <c r="L453" s="47">
        <f t="shared" si="28"/>
        <v>0</v>
      </c>
      <c r="M453" s="47">
        <f t="shared" si="29"/>
        <v>7</v>
      </c>
      <c r="N453" s="47">
        <f>+Data[[#This Row],[BC Active]]+Data[[#This Row],[NH Active]]</f>
        <v>7</v>
      </c>
      <c r="O453" s="47">
        <f t="shared" si="30"/>
        <v>0</v>
      </c>
      <c r="P453" s="47">
        <f t="shared" si="31"/>
        <v>-7</v>
      </c>
      <c r="Q453" s="47">
        <f>+Data[[#This Row],[BC Layaway]]+Data[[#This Row],[NH Layaway]]</f>
        <v>-7</v>
      </c>
      <c r="R453" s="47">
        <f>+Data[[#This Row],[BC Active]]+Data[[#This Row],[BC Layaway]]</f>
        <v>0</v>
      </c>
      <c r="S453" s="47">
        <f>+Data[[#This Row],[NH Active]]+Data[[#This Row],[NH Layaway]]</f>
        <v>0</v>
      </c>
      <c r="T453" s="47">
        <f>+Data[[#This Row],[BC Total]]+Data[[#This Row],[NH Total]]</f>
        <v>0</v>
      </c>
      <c r="Y453" s="53"/>
    </row>
    <row r="454" spans="1:25" x14ac:dyDescent="0.25">
      <c r="A454" s="47" t="str">
        <f>Data[[#This Row],[Text IID]]&amp;Data[[#This Row],[transaction number]]</f>
        <v>270425</v>
      </c>
      <c r="B454" s="48">
        <v>5</v>
      </c>
      <c r="C454" s="49">
        <v>27042</v>
      </c>
      <c r="D454" s="50" t="str">
        <f>Data[[#This Row],[Text IID]]&amp;" - "&amp;Data[[#This Row],[Facility Name]]</f>
        <v>27042 - Mission Nursing Home</v>
      </c>
      <c r="E454" s="46">
        <v>27042</v>
      </c>
      <c r="F454" s="51" t="s">
        <v>160</v>
      </c>
      <c r="G454" s="52">
        <v>43281</v>
      </c>
      <c r="H454" s="51" t="s">
        <v>23</v>
      </c>
      <c r="I454" s="47"/>
      <c r="J454" s="47">
        <v>7</v>
      </c>
      <c r="K454" s="47">
        <f>+Data[[#This Row],[BC Bed Change]]+Data[[#This Row],[NH Bed Change]]</f>
        <v>7</v>
      </c>
      <c r="L454" s="47">
        <f t="shared" si="28"/>
        <v>0</v>
      </c>
      <c r="M454" s="47">
        <f t="shared" si="29"/>
        <v>-7</v>
      </c>
      <c r="N454" s="47">
        <f>+Data[[#This Row],[BC Active]]+Data[[#This Row],[NH Active]]</f>
        <v>-7</v>
      </c>
      <c r="O454" s="47">
        <f t="shared" si="30"/>
        <v>0</v>
      </c>
      <c r="P454" s="47">
        <f t="shared" si="31"/>
        <v>0</v>
      </c>
      <c r="Q454" s="47">
        <f>+Data[[#This Row],[BC Layaway]]+Data[[#This Row],[NH Layaway]]</f>
        <v>0</v>
      </c>
      <c r="R454" s="47">
        <f>+Data[[#This Row],[BC Active]]+Data[[#This Row],[BC Layaway]]</f>
        <v>0</v>
      </c>
      <c r="S454" s="47">
        <f>+Data[[#This Row],[NH Active]]+Data[[#This Row],[NH Layaway]]</f>
        <v>-7</v>
      </c>
      <c r="T454" s="47">
        <f>+Data[[#This Row],[BC Total]]+Data[[#This Row],[NH Total]]</f>
        <v>-7</v>
      </c>
      <c r="Y454" s="53"/>
    </row>
    <row r="455" spans="1:25" x14ac:dyDescent="0.25">
      <c r="A455" s="47" t="str">
        <f>Data[[#This Row],[Text IID]]&amp;Data[[#This Row],[transaction number]]</f>
        <v>270441</v>
      </c>
      <c r="B455" s="48">
        <v>1</v>
      </c>
      <c r="C455" s="49">
        <v>27044</v>
      </c>
      <c r="D455" s="50" t="str">
        <f>Data[[#This Row],[Text IID]]&amp;" - "&amp;Data[[#This Row],[Facility Name]]</f>
        <v>27044 - Sholom Home West</v>
      </c>
      <c r="E455" s="46">
        <v>27044</v>
      </c>
      <c r="F455" s="51" t="s">
        <v>161</v>
      </c>
      <c r="G455" s="52">
        <v>40451</v>
      </c>
      <c r="H455" s="51" t="s">
        <v>17</v>
      </c>
      <c r="I455" s="47">
        <v>0</v>
      </c>
      <c r="J455" s="47">
        <v>179</v>
      </c>
      <c r="K455" s="47">
        <f>+Data[[#This Row],[BC Bed Change]]+Data[[#This Row],[NH Bed Change]]</f>
        <v>179</v>
      </c>
      <c r="L455" s="47">
        <f t="shared" si="28"/>
        <v>0</v>
      </c>
      <c r="M455" s="47">
        <f t="shared" si="29"/>
        <v>179</v>
      </c>
      <c r="N455" s="47">
        <f>+Data[[#This Row],[BC Active]]+Data[[#This Row],[NH Active]]</f>
        <v>179</v>
      </c>
      <c r="O455" s="47">
        <f t="shared" si="30"/>
        <v>0</v>
      </c>
      <c r="P455" s="47">
        <f t="shared" si="31"/>
        <v>0</v>
      </c>
      <c r="Q455" s="47">
        <f>+Data[[#This Row],[BC Layaway]]+Data[[#This Row],[NH Layaway]]</f>
        <v>0</v>
      </c>
      <c r="R455" s="47">
        <f>+Data[[#This Row],[BC Active]]+Data[[#This Row],[BC Layaway]]</f>
        <v>0</v>
      </c>
      <c r="S455" s="47">
        <f>+Data[[#This Row],[NH Active]]+Data[[#This Row],[NH Layaway]]</f>
        <v>179</v>
      </c>
      <c r="T455" s="47">
        <f>+Data[[#This Row],[BC Total]]+Data[[#This Row],[NH Total]]</f>
        <v>179</v>
      </c>
      <c r="Y455" s="53"/>
    </row>
    <row r="456" spans="1:25" x14ac:dyDescent="0.25">
      <c r="A456" s="47" t="str">
        <f>Data[[#This Row],[Text IID]]&amp;Data[[#This Row],[transaction number]]</f>
        <v>270442</v>
      </c>
      <c r="B456" s="48">
        <v>2</v>
      </c>
      <c r="C456" s="49">
        <v>27044</v>
      </c>
      <c r="D456" s="50" t="str">
        <f>Data[[#This Row],[Text IID]]&amp;" - "&amp;Data[[#This Row],[Facility Name]]</f>
        <v>27044 - Sholom Home West</v>
      </c>
      <c r="E456" s="46">
        <v>27044</v>
      </c>
      <c r="F456" s="51" t="s">
        <v>161</v>
      </c>
      <c r="G456" s="52">
        <v>42748</v>
      </c>
      <c r="H456" s="51" t="s">
        <v>24</v>
      </c>
      <c r="I456" s="47"/>
      <c r="J456" s="47">
        <v>6</v>
      </c>
      <c r="K456" s="47">
        <f>+Data[[#This Row],[BC Bed Change]]+Data[[#This Row],[NH Bed Change]]</f>
        <v>6</v>
      </c>
      <c r="L456" s="47">
        <f t="shared" si="28"/>
        <v>0</v>
      </c>
      <c r="M456" s="47">
        <f t="shared" si="29"/>
        <v>-6</v>
      </c>
      <c r="N456" s="47">
        <f>+Data[[#This Row],[BC Active]]+Data[[#This Row],[NH Active]]</f>
        <v>-6</v>
      </c>
      <c r="O456" s="47">
        <f t="shared" si="30"/>
        <v>0</v>
      </c>
      <c r="P456" s="47">
        <f t="shared" si="31"/>
        <v>0</v>
      </c>
      <c r="Q456" s="47">
        <f>+Data[[#This Row],[BC Layaway]]+Data[[#This Row],[NH Layaway]]</f>
        <v>0</v>
      </c>
      <c r="R456" s="47">
        <f>+Data[[#This Row],[BC Active]]+Data[[#This Row],[BC Layaway]]</f>
        <v>0</v>
      </c>
      <c r="S456" s="47">
        <f>+Data[[#This Row],[NH Active]]+Data[[#This Row],[NH Layaway]]</f>
        <v>-6</v>
      </c>
      <c r="T456" s="47">
        <f>+Data[[#This Row],[BC Total]]+Data[[#This Row],[NH Total]]</f>
        <v>-6</v>
      </c>
      <c r="Y456" s="53"/>
    </row>
    <row r="457" spans="1:25" x14ac:dyDescent="0.25">
      <c r="A457" s="47" t="str">
        <f>Data[[#This Row],[Text IID]]&amp;Data[[#This Row],[transaction number]]</f>
        <v>270443</v>
      </c>
      <c r="B457" s="48">
        <v>3</v>
      </c>
      <c r="C457" s="49">
        <v>27044</v>
      </c>
      <c r="D457" s="50" t="str">
        <f>Data[[#This Row],[Text IID]]&amp;" - "&amp;Data[[#This Row],[Facility Name]]</f>
        <v>27044 - Sholom Home West</v>
      </c>
      <c r="E457" s="46">
        <v>27044</v>
      </c>
      <c r="F457" s="51" t="s">
        <v>161</v>
      </c>
      <c r="G457" s="52">
        <v>42811</v>
      </c>
      <c r="H457" s="51" t="s">
        <v>24</v>
      </c>
      <c r="I457" s="47"/>
      <c r="J457" s="47">
        <v>4</v>
      </c>
      <c r="K457" s="47">
        <f>+Data[[#This Row],[BC Bed Change]]+Data[[#This Row],[NH Bed Change]]</f>
        <v>4</v>
      </c>
      <c r="L457" s="47">
        <f t="shared" si="28"/>
        <v>0</v>
      </c>
      <c r="M457" s="47">
        <f t="shared" si="29"/>
        <v>-4</v>
      </c>
      <c r="N457" s="47">
        <f>+Data[[#This Row],[BC Active]]+Data[[#This Row],[NH Active]]</f>
        <v>-4</v>
      </c>
      <c r="O457" s="47">
        <f t="shared" si="30"/>
        <v>0</v>
      </c>
      <c r="P457" s="47">
        <f t="shared" si="31"/>
        <v>0</v>
      </c>
      <c r="Q457" s="47">
        <f>+Data[[#This Row],[BC Layaway]]+Data[[#This Row],[NH Layaway]]</f>
        <v>0</v>
      </c>
      <c r="R457" s="47">
        <f>+Data[[#This Row],[BC Active]]+Data[[#This Row],[BC Layaway]]</f>
        <v>0</v>
      </c>
      <c r="S457" s="47">
        <f>+Data[[#This Row],[NH Active]]+Data[[#This Row],[NH Layaway]]</f>
        <v>-4</v>
      </c>
      <c r="T457" s="47">
        <f>+Data[[#This Row],[BC Total]]+Data[[#This Row],[NH Total]]</f>
        <v>-4</v>
      </c>
      <c r="Y457" s="53"/>
    </row>
    <row r="458" spans="1:25" x14ac:dyDescent="0.25">
      <c r="A458" s="47" t="str">
        <f>Data[[#This Row],[Text IID]]&amp;Data[[#This Row],[transaction number]]</f>
        <v>270444</v>
      </c>
      <c r="B458" s="48">
        <v>4</v>
      </c>
      <c r="C458" s="49">
        <v>27044</v>
      </c>
      <c r="D458" s="50" t="str">
        <f>Data[[#This Row],[Text IID]]&amp;" - "&amp;Data[[#This Row],[Facility Name]]</f>
        <v>27044 - Sholom Home West</v>
      </c>
      <c r="E458" s="46">
        <v>27044</v>
      </c>
      <c r="F458" s="51" t="s">
        <v>161</v>
      </c>
      <c r="G458" s="52">
        <v>43018</v>
      </c>
      <c r="H458" s="51" t="s">
        <v>20</v>
      </c>
      <c r="I458" s="47"/>
      <c r="J458" s="47">
        <v>10</v>
      </c>
      <c r="K458" s="47">
        <f>+Data[[#This Row],[BC Bed Change]]+Data[[#This Row],[NH Bed Change]]</f>
        <v>10</v>
      </c>
      <c r="L458" s="47">
        <f t="shared" si="28"/>
        <v>0</v>
      </c>
      <c r="M458" s="47">
        <f t="shared" si="29"/>
        <v>-10</v>
      </c>
      <c r="N458" s="47">
        <f>+Data[[#This Row],[BC Active]]+Data[[#This Row],[NH Active]]</f>
        <v>-10</v>
      </c>
      <c r="O458" s="47">
        <f t="shared" si="30"/>
        <v>0</v>
      </c>
      <c r="P458" s="47">
        <f t="shared" si="31"/>
        <v>10</v>
      </c>
      <c r="Q458" s="47">
        <f>+Data[[#This Row],[BC Layaway]]+Data[[#This Row],[NH Layaway]]</f>
        <v>10</v>
      </c>
      <c r="R458" s="47">
        <f>+Data[[#This Row],[BC Active]]+Data[[#This Row],[BC Layaway]]</f>
        <v>0</v>
      </c>
      <c r="S458" s="47">
        <f>+Data[[#This Row],[NH Active]]+Data[[#This Row],[NH Layaway]]</f>
        <v>0</v>
      </c>
      <c r="T458" s="47">
        <f>+Data[[#This Row],[BC Total]]+Data[[#This Row],[NH Total]]</f>
        <v>0</v>
      </c>
      <c r="Y458" s="53"/>
    </row>
    <row r="459" spans="1:25" x14ac:dyDescent="0.25">
      <c r="A459" s="47" t="str">
        <f>Data[[#This Row],[Text IID]]&amp;Data[[#This Row],[transaction number]]</f>
        <v>270445</v>
      </c>
      <c r="B459" s="48">
        <v>5</v>
      </c>
      <c r="C459" s="49">
        <v>27044</v>
      </c>
      <c r="D459" s="50" t="str">
        <f>Data[[#This Row],[Text IID]]&amp;" - "&amp;Data[[#This Row],[Facility Name]]</f>
        <v>27044 - Sholom Home West</v>
      </c>
      <c r="E459" s="46">
        <v>27044</v>
      </c>
      <c r="F459" s="51" t="s">
        <v>161</v>
      </c>
      <c r="G459" s="52">
        <v>43176</v>
      </c>
      <c r="H459" s="51" t="s">
        <v>20</v>
      </c>
      <c r="I459" s="47"/>
      <c r="J459" s="47">
        <v>5</v>
      </c>
      <c r="K459" s="47">
        <f>+Data[[#This Row],[BC Bed Change]]+Data[[#This Row],[NH Bed Change]]</f>
        <v>5</v>
      </c>
      <c r="L459" s="47">
        <f t="shared" si="28"/>
        <v>0</v>
      </c>
      <c r="M459" s="47">
        <f t="shared" si="29"/>
        <v>-5</v>
      </c>
      <c r="N459" s="47">
        <f>+Data[[#This Row],[BC Active]]+Data[[#This Row],[NH Active]]</f>
        <v>-5</v>
      </c>
      <c r="O459" s="47">
        <f t="shared" si="30"/>
        <v>0</v>
      </c>
      <c r="P459" s="47">
        <f t="shared" si="31"/>
        <v>5</v>
      </c>
      <c r="Q459" s="47">
        <f>+Data[[#This Row],[BC Layaway]]+Data[[#This Row],[NH Layaway]]</f>
        <v>5</v>
      </c>
      <c r="R459" s="47">
        <f>+Data[[#This Row],[BC Active]]+Data[[#This Row],[BC Layaway]]</f>
        <v>0</v>
      </c>
      <c r="S459" s="47">
        <f>+Data[[#This Row],[NH Active]]+Data[[#This Row],[NH Layaway]]</f>
        <v>0</v>
      </c>
      <c r="T459" s="47">
        <f>+Data[[#This Row],[BC Total]]+Data[[#This Row],[NH Total]]</f>
        <v>0</v>
      </c>
      <c r="Y459" s="53"/>
    </row>
    <row r="460" spans="1:25" x14ac:dyDescent="0.25">
      <c r="A460" s="47" t="str">
        <f>Data[[#This Row],[Text IID]]&amp;Data[[#This Row],[transaction number]]</f>
        <v>270446</v>
      </c>
      <c r="B460" s="48">
        <v>6</v>
      </c>
      <c r="C460" s="49">
        <v>27044</v>
      </c>
      <c r="D460" s="50" t="str">
        <f>Data[[#This Row],[Text IID]]&amp;" - "&amp;Data[[#This Row],[Facility Name]]</f>
        <v>27044 - Sholom Home West</v>
      </c>
      <c r="E460" s="46">
        <v>27044</v>
      </c>
      <c r="F460" s="51" t="s">
        <v>161</v>
      </c>
      <c r="G460" s="52">
        <v>44067</v>
      </c>
      <c r="H460" s="51" t="s">
        <v>20</v>
      </c>
      <c r="I460" s="47"/>
      <c r="J460" s="47">
        <v>15</v>
      </c>
      <c r="K460" s="47">
        <f>+Data[[#This Row],[BC Bed Change]]+Data[[#This Row],[NH Bed Change]]</f>
        <v>15</v>
      </c>
      <c r="L460" s="47">
        <f t="shared" si="28"/>
        <v>0</v>
      </c>
      <c r="M460" s="47">
        <f t="shared" si="29"/>
        <v>-15</v>
      </c>
      <c r="N460" s="47">
        <f>+Data[[#This Row],[BC Active]]+Data[[#This Row],[NH Active]]</f>
        <v>-15</v>
      </c>
      <c r="O460" s="47">
        <f t="shared" si="30"/>
        <v>0</v>
      </c>
      <c r="P460" s="47">
        <f t="shared" si="31"/>
        <v>15</v>
      </c>
      <c r="Q460" s="47">
        <f>+Data[[#This Row],[BC Layaway]]+Data[[#This Row],[NH Layaway]]</f>
        <v>15</v>
      </c>
      <c r="R460" s="47">
        <f>+Data[[#This Row],[BC Active]]+Data[[#This Row],[BC Layaway]]</f>
        <v>0</v>
      </c>
      <c r="S460" s="47">
        <f>+Data[[#This Row],[NH Active]]+Data[[#This Row],[NH Layaway]]</f>
        <v>0</v>
      </c>
      <c r="T460" s="47">
        <f>+Data[[#This Row],[BC Total]]+Data[[#This Row],[NH Total]]</f>
        <v>0</v>
      </c>
      <c r="Y460" s="53"/>
    </row>
    <row r="461" spans="1:25" x14ac:dyDescent="0.25">
      <c r="A461" s="47" t="str">
        <f>Data[[#This Row],[Text IID]]&amp;Data[[#This Row],[transaction number]]</f>
        <v>270461</v>
      </c>
      <c r="B461" s="48">
        <v>1</v>
      </c>
      <c r="C461" s="49">
        <v>27046</v>
      </c>
      <c r="D461" s="50" t="str">
        <f>Data[[#This Row],[Text IID]]&amp;" - "&amp;Data[[#This Row],[Facility Name]]</f>
        <v>27046 - Bywood East Health Care</v>
      </c>
      <c r="E461" s="46">
        <v>27046</v>
      </c>
      <c r="F461" s="51" t="s">
        <v>162</v>
      </c>
      <c r="G461" s="52">
        <v>40451</v>
      </c>
      <c r="H461" s="51" t="s">
        <v>17</v>
      </c>
      <c r="I461" s="47">
        <v>102</v>
      </c>
      <c r="J461" s="47">
        <v>0</v>
      </c>
      <c r="K461" s="47">
        <f>+Data[[#This Row],[BC Bed Change]]+Data[[#This Row],[NH Bed Change]]</f>
        <v>102</v>
      </c>
      <c r="L461" s="47">
        <f t="shared" si="28"/>
        <v>102</v>
      </c>
      <c r="M461" s="47">
        <f t="shared" si="29"/>
        <v>0</v>
      </c>
      <c r="N461" s="47">
        <f>+Data[[#This Row],[BC Active]]+Data[[#This Row],[NH Active]]</f>
        <v>102</v>
      </c>
      <c r="O461" s="47">
        <f t="shared" si="30"/>
        <v>0</v>
      </c>
      <c r="P461" s="47">
        <f t="shared" si="31"/>
        <v>0</v>
      </c>
      <c r="Q461" s="47">
        <f>+Data[[#This Row],[BC Layaway]]+Data[[#This Row],[NH Layaway]]</f>
        <v>0</v>
      </c>
      <c r="R461" s="47">
        <f>+Data[[#This Row],[BC Active]]+Data[[#This Row],[BC Layaway]]</f>
        <v>102</v>
      </c>
      <c r="S461" s="47">
        <f>+Data[[#This Row],[NH Active]]+Data[[#This Row],[NH Layaway]]</f>
        <v>0</v>
      </c>
      <c r="T461" s="47">
        <f>+Data[[#This Row],[BC Total]]+Data[[#This Row],[NH Total]]</f>
        <v>102</v>
      </c>
      <c r="Y461" s="53"/>
    </row>
    <row r="462" spans="1:25" x14ac:dyDescent="0.25">
      <c r="A462" s="47" t="str">
        <f>Data[[#This Row],[Text IID]]&amp;Data[[#This Row],[transaction number]]</f>
        <v>270462</v>
      </c>
      <c r="B462" s="48">
        <v>2</v>
      </c>
      <c r="C462" s="49">
        <v>27046</v>
      </c>
      <c r="D462" s="50" t="str">
        <f>Data[[#This Row],[Text IID]]&amp;" - "&amp;Data[[#This Row],[Facility Name]]</f>
        <v>27046 - Bywood East Health Care</v>
      </c>
      <c r="E462" s="46">
        <v>27046</v>
      </c>
      <c r="F462" s="51" t="s">
        <v>162</v>
      </c>
      <c r="G462" s="52">
        <v>40878</v>
      </c>
      <c r="H462" s="51" t="s">
        <v>20</v>
      </c>
      <c r="I462" s="47">
        <v>2</v>
      </c>
      <c r="J462" s="47">
        <v>0</v>
      </c>
      <c r="K462" s="47">
        <f>+Data[[#This Row],[BC Bed Change]]+Data[[#This Row],[NH Bed Change]]</f>
        <v>2</v>
      </c>
      <c r="L462" s="47">
        <f t="shared" si="28"/>
        <v>-2</v>
      </c>
      <c r="M462" s="47">
        <f t="shared" si="29"/>
        <v>0</v>
      </c>
      <c r="N462" s="47">
        <f>+Data[[#This Row],[BC Active]]+Data[[#This Row],[NH Active]]</f>
        <v>-2</v>
      </c>
      <c r="O462" s="47">
        <f t="shared" si="30"/>
        <v>2</v>
      </c>
      <c r="P462" s="47">
        <f t="shared" si="31"/>
        <v>0</v>
      </c>
      <c r="Q462" s="47">
        <f>+Data[[#This Row],[BC Layaway]]+Data[[#This Row],[NH Layaway]]</f>
        <v>2</v>
      </c>
      <c r="R462" s="47">
        <f>+Data[[#This Row],[BC Active]]+Data[[#This Row],[BC Layaway]]</f>
        <v>0</v>
      </c>
      <c r="S462" s="47">
        <f>+Data[[#This Row],[NH Active]]+Data[[#This Row],[NH Layaway]]</f>
        <v>0</v>
      </c>
      <c r="T462" s="47">
        <f>+Data[[#This Row],[BC Total]]+Data[[#This Row],[NH Total]]</f>
        <v>0</v>
      </c>
      <c r="Y462" s="53"/>
    </row>
    <row r="463" spans="1:25" x14ac:dyDescent="0.25">
      <c r="A463" s="47" t="str">
        <f>Data[[#This Row],[Text IID]]&amp;Data[[#This Row],[transaction number]]</f>
        <v>270463</v>
      </c>
      <c r="B463" s="48">
        <v>3</v>
      </c>
      <c r="C463" s="49">
        <v>27046</v>
      </c>
      <c r="D463" s="50" t="str">
        <f>Data[[#This Row],[Text IID]]&amp;" - "&amp;Data[[#This Row],[Facility Name]]</f>
        <v>27046 - Bywood East Health Care</v>
      </c>
      <c r="E463" s="46">
        <v>27046</v>
      </c>
      <c r="F463" s="51" t="s">
        <v>162</v>
      </c>
      <c r="G463" s="52">
        <v>41275</v>
      </c>
      <c r="H463" s="51" t="s">
        <v>22</v>
      </c>
      <c r="I463" s="47">
        <v>1</v>
      </c>
      <c r="J463" s="47">
        <v>0</v>
      </c>
      <c r="K463" s="47">
        <f>+Data[[#This Row],[BC Bed Change]]+Data[[#This Row],[NH Bed Change]]</f>
        <v>1</v>
      </c>
      <c r="L463" s="47">
        <f t="shared" si="28"/>
        <v>1</v>
      </c>
      <c r="M463" s="47">
        <f t="shared" si="29"/>
        <v>0</v>
      </c>
      <c r="N463" s="47">
        <f>+Data[[#This Row],[BC Active]]+Data[[#This Row],[NH Active]]</f>
        <v>1</v>
      </c>
      <c r="O463" s="47">
        <f t="shared" si="30"/>
        <v>-1</v>
      </c>
      <c r="P463" s="47">
        <f t="shared" si="31"/>
        <v>0</v>
      </c>
      <c r="Q463" s="47">
        <f>+Data[[#This Row],[BC Layaway]]+Data[[#This Row],[NH Layaway]]</f>
        <v>-1</v>
      </c>
      <c r="R463" s="47">
        <f>+Data[[#This Row],[BC Active]]+Data[[#This Row],[BC Layaway]]</f>
        <v>0</v>
      </c>
      <c r="S463" s="47">
        <f>+Data[[#This Row],[NH Active]]+Data[[#This Row],[NH Layaway]]</f>
        <v>0</v>
      </c>
      <c r="T463" s="47">
        <f>+Data[[#This Row],[BC Total]]+Data[[#This Row],[NH Total]]</f>
        <v>0</v>
      </c>
      <c r="Y463" s="53"/>
    </row>
    <row r="464" spans="1:25" x14ac:dyDescent="0.25">
      <c r="A464" s="47" t="str">
        <f>Data[[#This Row],[Text IID]]&amp;Data[[#This Row],[transaction number]]</f>
        <v>270464</v>
      </c>
      <c r="B464" s="48">
        <v>4</v>
      </c>
      <c r="C464" s="49">
        <v>27046</v>
      </c>
      <c r="D464" s="50" t="str">
        <f>Data[[#This Row],[Text IID]]&amp;" - "&amp;Data[[#This Row],[Facility Name]]</f>
        <v>27046 - Bywood East Health Care</v>
      </c>
      <c r="E464" s="46">
        <v>27046</v>
      </c>
      <c r="F464" s="51" t="s">
        <v>162</v>
      </c>
      <c r="G464" s="52">
        <v>42036</v>
      </c>
      <c r="H464" s="51" t="s">
        <v>20</v>
      </c>
      <c r="I464" s="47">
        <v>3</v>
      </c>
      <c r="J464" s="47">
        <v>0</v>
      </c>
      <c r="K464" s="47">
        <f>+Data[[#This Row],[BC Bed Change]]+Data[[#This Row],[NH Bed Change]]</f>
        <v>3</v>
      </c>
      <c r="L464" s="47">
        <f t="shared" si="28"/>
        <v>-3</v>
      </c>
      <c r="M464" s="47">
        <f t="shared" si="29"/>
        <v>0</v>
      </c>
      <c r="N464" s="47">
        <f>+Data[[#This Row],[BC Active]]+Data[[#This Row],[NH Active]]</f>
        <v>-3</v>
      </c>
      <c r="O464" s="47">
        <f t="shared" si="30"/>
        <v>3</v>
      </c>
      <c r="P464" s="47">
        <f t="shared" si="31"/>
        <v>0</v>
      </c>
      <c r="Q464" s="47">
        <f>+Data[[#This Row],[BC Layaway]]+Data[[#This Row],[NH Layaway]]</f>
        <v>3</v>
      </c>
      <c r="R464" s="47">
        <f>+Data[[#This Row],[BC Active]]+Data[[#This Row],[BC Layaway]]</f>
        <v>0</v>
      </c>
      <c r="S464" s="47">
        <f>+Data[[#This Row],[NH Active]]+Data[[#This Row],[NH Layaway]]</f>
        <v>0</v>
      </c>
      <c r="T464" s="47">
        <f>+Data[[#This Row],[BC Total]]+Data[[#This Row],[NH Total]]</f>
        <v>0</v>
      </c>
      <c r="Y464" s="53"/>
    </row>
    <row r="465" spans="1:25" x14ac:dyDescent="0.25">
      <c r="A465" s="47" t="str">
        <f>Data[[#This Row],[Text IID]]&amp;Data[[#This Row],[transaction number]]</f>
        <v>270465</v>
      </c>
      <c r="B465" s="48">
        <v>5</v>
      </c>
      <c r="C465" s="49">
        <v>27046</v>
      </c>
      <c r="D465" s="50" t="str">
        <f>Data[[#This Row],[Text IID]]&amp;" - "&amp;Data[[#This Row],[Facility Name]]</f>
        <v>27046 - Bywood East Health Care</v>
      </c>
      <c r="E465" s="46">
        <v>27046</v>
      </c>
      <c r="F465" s="51" t="s">
        <v>162</v>
      </c>
      <c r="G465" s="52">
        <v>43665</v>
      </c>
      <c r="H465" s="51" t="s">
        <v>20</v>
      </c>
      <c r="I465" s="47">
        <v>3</v>
      </c>
      <c r="J465" s="47">
        <v>0</v>
      </c>
      <c r="K465" s="47">
        <f>+Data[[#This Row],[BC Bed Change]]+Data[[#This Row],[NH Bed Change]]</f>
        <v>3</v>
      </c>
      <c r="L465" s="47">
        <f t="shared" si="28"/>
        <v>-3</v>
      </c>
      <c r="M465" s="47">
        <f t="shared" si="29"/>
        <v>0</v>
      </c>
      <c r="N465" s="47">
        <f>+Data[[#This Row],[BC Active]]+Data[[#This Row],[NH Active]]</f>
        <v>-3</v>
      </c>
      <c r="O465" s="47">
        <f t="shared" si="30"/>
        <v>3</v>
      </c>
      <c r="P465" s="47">
        <f t="shared" si="31"/>
        <v>0</v>
      </c>
      <c r="Q465" s="47">
        <f>+Data[[#This Row],[BC Layaway]]+Data[[#This Row],[NH Layaway]]</f>
        <v>3</v>
      </c>
      <c r="R465" s="47">
        <f>+Data[[#This Row],[BC Active]]+Data[[#This Row],[BC Layaway]]</f>
        <v>0</v>
      </c>
      <c r="S465" s="47">
        <f>+Data[[#This Row],[NH Active]]+Data[[#This Row],[NH Layaway]]</f>
        <v>0</v>
      </c>
      <c r="T465" s="47">
        <f>+Data[[#This Row],[BC Total]]+Data[[#This Row],[NH Total]]</f>
        <v>0</v>
      </c>
      <c r="Y465" s="53"/>
    </row>
    <row r="466" spans="1:25" x14ac:dyDescent="0.25">
      <c r="A466" s="47" t="str">
        <f>Data[[#This Row],[Text IID]]&amp;Data[[#This Row],[transaction number]]</f>
        <v>270491</v>
      </c>
      <c r="B466" s="48">
        <v>1</v>
      </c>
      <c r="C466" s="49">
        <v>27049</v>
      </c>
      <c r="D466" s="50" t="str">
        <f>Data[[#This Row],[Text IID]]&amp;" - "&amp;Data[[#This Row],[Facility Name]]</f>
        <v>27049 - Lake Minnetonka Shores</v>
      </c>
      <c r="E466" s="46">
        <v>27049</v>
      </c>
      <c r="F466" s="51" t="s">
        <v>163</v>
      </c>
      <c r="G466" s="52">
        <v>40451</v>
      </c>
      <c r="H466" s="51" t="s">
        <v>17</v>
      </c>
      <c r="I466" s="47">
        <v>0</v>
      </c>
      <c r="J466" s="47">
        <v>158</v>
      </c>
      <c r="K466" s="47">
        <f>+Data[[#This Row],[BC Bed Change]]+Data[[#This Row],[NH Bed Change]]</f>
        <v>158</v>
      </c>
      <c r="L466" s="47">
        <f t="shared" si="28"/>
        <v>0</v>
      </c>
      <c r="M466" s="47">
        <f t="shared" si="29"/>
        <v>158</v>
      </c>
      <c r="N466" s="47">
        <f>+Data[[#This Row],[BC Active]]+Data[[#This Row],[NH Active]]</f>
        <v>158</v>
      </c>
      <c r="O466" s="47">
        <f t="shared" si="30"/>
        <v>0</v>
      </c>
      <c r="P466" s="47">
        <f t="shared" si="31"/>
        <v>0</v>
      </c>
      <c r="Q466" s="47">
        <f>+Data[[#This Row],[BC Layaway]]+Data[[#This Row],[NH Layaway]]</f>
        <v>0</v>
      </c>
      <c r="R466" s="47">
        <f>+Data[[#This Row],[BC Active]]+Data[[#This Row],[BC Layaway]]</f>
        <v>0</v>
      </c>
      <c r="S466" s="47">
        <f>+Data[[#This Row],[NH Active]]+Data[[#This Row],[NH Layaway]]</f>
        <v>158</v>
      </c>
      <c r="T466" s="47">
        <f>+Data[[#This Row],[BC Total]]+Data[[#This Row],[NH Total]]</f>
        <v>158</v>
      </c>
      <c r="Y466" s="53"/>
    </row>
    <row r="467" spans="1:25" x14ac:dyDescent="0.25">
      <c r="A467" s="47" t="str">
        <f>Data[[#This Row],[Text IID]]&amp;Data[[#This Row],[transaction number]]</f>
        <v>270492</v>
      </c>
      <c r="B467" s="48">
        <v>2</v>
      </c>
      <c r="C467" s="49">
        <v>27049</v>
      </c>
      <c r="D467" s="50" t="str">
        <f>Data[[#This Row],[Text IID]]&amp;" - "&amp;Data[[#This Row],[Facility Name]]</f>
        <v>27049 - Lake Minnetonka Shores</v>
      </c>
      <c r="E467" s="46">
        <v>27049</v>
      </c>
      <c r="F467" s="51" t="s">
        <v>163</v>
      </c>
      <c r="G467" s="52">
        <v>40451</v>
      </c>
      <c r="H467" s="51" t="s">
        <v>19</v>
      </c>
      <c r="I467" s="47">
        <v>0</v>
      </c>
      <c r="J467" s="47">
        <v>16</v>
      </c>
      <c r="K467" s="47">
        <f>+Data[[#This Row],[BC Bed Change]]+Data[[#This Row],[NH Bed Change]]</f>
        <v>16</v>
      </c>
      <c r="L467" s="47">
        <f t="shared" si="28"/>
        <v>0</v>
      </c>
      <c r="M467" s="47">
        <f t="shared" si="29"/>
        <v>0</v>
      </c>
      <c r="N467" s="47">
        <f>+Data[[#This Row],[BC Active]]+Data[[#This Row],[NH Active]]</f>
        <v>0</v>
      </c>
      <c r="O467" s="47">
        <f t="shared" si="30"/>
        <v>0</v>
      </c>
      <c r="P467" s="47">
        <f t="shared" si="31"/>
        <v>16</v>
      </c>
      <c r="Q467" s="47">
        <f>+Data[[#This Row],[BC Layaway]]+Data[[#This Row],[NH Layaway]]</f>
        <v>16</v>
      </c>
      <c r="R467" s="47">
        <f>+Data[[#This Row],[BC Active]]+Data[[#This Row],[BC Layaway]]</f>
        <v>0</v>
      </c>
      <c r="S467" s="47">
        <f>+Data[[#This Row],[NH Active]]+Data[[#This Row],[NH Layaway]]</f>
        <v>16</v>
      </c>
      <c r="T467" s="47">
        <f>+Data[[#This Row],[BC Total]]+Data[[#This Row],[NH Total]]</f>
        <v>16</v>
      </c>
      <c r="Y467" s="53"/>
    </row>
    <row r="468" spans="1:25" x14ac:dyDescent="0.25">
      <c r="A468" s="47" t="str">
        <f>Data[[#This Row],[Text IID]]&amp;Data[[#This Row],[transaction number]]</f>
        <v>270493</v>
      </c>
      <c r="B468" s="48">
        <v>3</v>
      </c>
      <c r="C468" s="49">
        <v>27049</v>
      </c>
      <c r="D468" s="50" t="str">
        <f>Data[[#This Row],[Text IID]]&amp;" - "&amp;Data[[#This Row],[Facility Name]]</f>
        <v>27049 - Lake Minnetonka Shores</v>
      </c>
      <c r="E468" s="46">
        <v>27049</v>
      </c>
      <c r="F468" s="51" t="s">
        <v>163</v>
      </c>
      <c r="G468" s="52">
        <v>40756</v>
      </c>
      <c r="H468" s="51" t="s">
        <v>20</v>
      </c>
      <c r="I468" s="47">
        <v>0</v>
      </c>
      <c r="J468" s="47">
        <v>13</v>
      </c>
      <c r="K468" s="47">
        <f>+Data[[#This Row],[BC Bed Change]]+Data[[#This Row],[NH Bed Change]]</f>
        <v>13</v>
      </c>
      <c r="L468" s="47">
        <f t="shared" si="28"/>
        <v>0</v>
      </c>
      <c r="M468" s="47">
        <f t="shared" si="29"/>
        <v>-13</v>
      </c>
      <c r="N468" s="47">
        <f>+Data[[#This Row],[BC Active]]+Data[[#This Row],[NH Active]]</f>
        <v>-13</v>
      </c>
      <c r="O468" s="47">
        <f t="shared" si="30"/>
        <v>0</v>
      </c>
      <c r="P468" s="47">
        <f t="shared" si="31"/>
        <v>13</v>
      </c>
      <c r="Q468" s="47">
        <f>+Data[[#This Row],[BC Layaway]]+Data[[#This Row],[NH Layaway]]</f>
        <v>13</v>
      </c>
      <c r="R468" s="47">
        <f>+Data[[#This Row],[BC Active]]+Data[[#This Row],[BC Layaway]]</f>
        <v>0</v>
      </c>
      <c r="S468" s="47">
        <f>+Data[[#This Row],[NH Active]]+Data[[#This Row],[NH Layaway]]</f>
        <v>0</v>
      </c>
      <c r="T468" s="47">
        <f>+Data[[#This Row],[BC Total]]+Data[[#This Row],[NH Total]]</f>
        <v>0</v>
      </c>
      <c r="Y468" s="53"/>
    </row>
    <row r="469" spans="1:25" x14ac:dyDescent="0.25">
      <c r="A469" s="47" t="str">
        <f>Data[[#This Row],[Text IID]]&amp;Data[[#This Row],[transaction number]]</f>
        <v>270494</v>
      </c>
      <c r="B469" s="48">
        <v>4</v>
      </c>
      <c r="C469" s="49">
        <v>27049</v>
      </c>
      <c r="D469" s="50" t="str">
        <f>Data[[#This Row],[Text IID]]&amp;" - "&amp;Data[[#This Row],[Facility Name]]</f>
        <v>27049 - Lake Minnetonka Shores</v>
      </c>
      <c r="E469" s="46">
        <v>27049</v>
      </c>
      <c r="F469" s="51" t="s">
        <v>163</v>
      </c>
      <c r="G469" s="52">
        <v>42047</v>
      </c>
      <c r="H469" s="51" t="s">
        <v>22</v>
      </c>
      <c r="I469" s="47"/>
      <c r="J469" s="47">
        <v>24</v>
      </c>
      <c r="K469" s="47">
        <f>+Data[[#This Row],[BC Bed Change]]+Data[[#This Row],[NH Bed Change]]</f>
        <v>24</v>
      </c>
      <c r="L469" s="47">
        <f t="shared" si="28"/>
        <v>0</v>
      </c>
      <c r="M469" s="47">
        <f t="shared" si="29"/>
        <v>24</v>
      </c>
      <c r="N469" s="47">
        <f>+Data[[#This Row],[BC Active]]+Data[[#This Row],[NH Active]]</f>
        <v>24</v>
      </c>
      <c r="O469" s="47">
        <f t="shared" si="30"/>
        <v>0</v>
      </c>
      <c r="P469" s="47">
        <f t="shared" si="31"/>
        <v>-24</v>
      </c>
      <c r="Q469" s="47">
        <f>+Data[[#This Row],[BC Layaway]]+Data[[#This Row],[NH Layaway]]</f>
        <v>-24</v>
      </c>
      <c r="R469" s="47">
        <f>+Data[[#This Row],[BC Active]]+Data[[#This Row],[BC Layaway]]</f>
        <v>0</v>
      </c>
      <c r="S469" s="47">
        <f>+Data[[#This Row],[NH Active]]+Data[[#This Row],[NH Layaway]]</f>
        <v>0</v>
      </c>
      <c r="T469" s="47">
        <f>+Data[[#This Row],[BC Total]]+Data[[#This Row],[NH Total]]</f>
        <v>0</v>
      </c>
      <c r="Y469" s="53"/>
    </row>
    <row r="470" spans="1:25" x14ac:dyDescent="0.25">
      <c r="A470" s="47" t="str">
        <f>Data[[#This Row],[Text IID]]&amp;Data[[#This Row],[transaction number]]</f>
        <v>270495</v>
      </c>
      <c r="B470" s="48">
        <v>5</v>
      </c>
      <c r="C470" s="49">
        <v>27049</v>
      </c>
      <c r="D470" s="50" t="str">
        <f>Data[[#This Row],[Text IID]]&amp;" - "&amp;Data[[#This Row],[Facility Name]]</f>
        <v>27049 - Lake Minnetonka Shores</v>
      </c>
      <c r="E470" s="46">
        <v>27049</v>
      </c>
      <c r="F470" s="51" t="s">
        <v>163</v>
      </c>
      <c r="G470" s="52">
        <v>42047</v>
      </c>
      <c r="H470" s="51" t="s">
        <v>24</v>
      </c>
      <c r="I470" s="47"/>
      <c r="J470" s="47">
        <v>24</v>
      </c>
      <c r="K470" s="47">
        <f>+Data[[#This Row],[BC Bed Change]]+Data[[#This Row],[NH Bed Change]]</f>
        <v>24</v>
      </c>
      <c r="L470" s="47">
        <f t="shared" si="28"/>
        <v>0</v>
      </c>
      <c r="M470" s="47">
        <f t="shared" si="29"/>
        <v>-24</v>
      </c>
      <c r="N470" s="47">
        <f>+Data[[#This Row],[BC Active]]+Data[[#This Row],[NH Active]]</f>
        <v>-24</v>
      </c>
      <c r="O470" s="47">
        <f t="shared" si="30"/>
        <v>0</v>
      </c>
      <c r="P470" s="47">
        <f t="shared" si="31"/>
        <v>0</v>
      </c>
      <c r="Q470" s="47">
        <f>+Data[[#This Row],[BC Layaway]]+Data[[#This Row],[NH Layaway]]</f>
        <v>0</v>
      </c>
      <c r="R470" s="47">
        <f>+Data[[#This Row],[BC Active]]+Data[[#This Row],[BC Layaway]]</f>
        <v>0</v>
      </c>
      <c r="S470" s="47">
        <f>+Data[[#This Row],[NH Active]]+Data[[#This Row],[NH Layaway]]</f>
        <v>-24</v>
      </c>
      <c r="T470" s="47">
        <f>+Data[[#This Row],[BC Total]]+Data[[#This Row],[NH Total]]</f>
        <v>-24</v>
      </c>
      <c r="Y470" s="53"/>
    </row>
    <row r="471" spans="1:25" x14ac:dyDescent="0.25">
      <c r="A471" s="47" t="str">
        <f>Data[[#This Row],[Text IID]]&amp;Data[[#This Row],[transaction number]]</f>
        <v>270496</v>
      </c>
      <c r="B471" s="48">
        <v>6</v>
      </c>
      <c r="C471" s="49">
        <v>27049</v>
      </c>
      <c r="D471" s="50" t="str">
        <f>Data[[#This Row],[Text IID]]&amp;" - "&amp;Data[[#This Row],[Facility Name]]</f>
        <v>27049 - Lake Minnetonka Shores</v>
      </c>
      <c r="E471" s="46">
        <v>27049</v>
      </c>
      <c r="F471" s="51" t="s">
        <v>163</v>
      </c>
      <c r="G471" s="52">
        <v>42552</v>
      </c>
      <c r="H471" s="51" t="s">
        <v>20</v>
      </c>
      <c r="I471" s="47">
        <v>0</v>
      </c>
      <c r="J471" s="47">
        <v>14</v>
      </c>
      <c r="K471" s="47">
        <f>+Data[[#This Row],[BC Bed Change]]+Data[[#This Row],[NH Bed Change]]</f>
        <v>14</v>
      </c>
      <c r="L471" s="47">
        <f t="shared" si="28"/>
        <v>0</v>
      </c>
      <c r="M471" s="47">
        <f t="shared" si="29"/>
        <v>-14</v>
      </c>
      <c r="N471" s="47">
        <f>+Data[[#This Row],[BC Active]]+Data[[#This Row],[NH Active]]</f>
        <v>-14</v>
      </c>
      <c r="O471" s="47">
        <f t="shared" si="30"/>
        <v>0</v>
      </c>
      <c r="P471" s="47">
        <f t="shared" si="31"/>
        <v>14</v>
      </c>
      <c r="Q471" s="47">
        <f>+Data[[#This Row],[BC Layaway]]+Data[[#This Row],[NH Layaway]]</f>
        <v>14</v>
      </c>
      <c r="R471" s="47">
        <f>+Data[[#This Row],[BC Active]]+Data[[#This Row],[BC Layaway]]</f>
        <v>0</v>
      </c>
      <c r="S471" s="47">
        <f>+Data[[#This Row],[NH Active]]+Data[[#This Row],[NH Layaway]]</f>
        <v>0</v>
      </c>
      <c r="T471" s="47">
        <f>+Data[[#This Row],[BC Total]]+Data[[#This Row],[NH Total]]</f>
        <v>0</v>
      </c>
      <c r="Y471" s="53"/>
    </row>
    <row r="472" spans="1:25" x14ac:dyDescent="0.25">
      <c r="A472" s="47" t="str">
        <f>Data[[#This Row],[Text IID]]&amp;Data[[#This Row],[transaction number]]</f>
        <v>270497</v>
      </c>
      <c r="B472" s="48">
        <v>7</v>
      </c>
      <c r="C472" s="49">
        <v>27049</v>
      </c>
      <c r="D472" s="50" t="str">
        <f>Data[[#This Row],[Text IID]]&amp;" - "&amp;Data[[#This Row],[Facility Name]]</f>
        <v>27049 - Lake Minnetonka Shores</v>
      </c>
      <c r="E472" s="46">
        <v>27049</v>
      </c>
      <c r="F472" s="51" t="s">
        <v>163</v>
      </c>
      <c r="G472" s="52">
        <v>43373</v>
      </c>
      <c r="H472" s="51" t="s">
        <v>22</v>
      </c>
      <c r="I472" s="47"/>
      <c r="J472" s="47">
        <v>5</v>
      </c>
      <c r="K472" s="47">
        <f>+Data[[#This Row],[BC Bed Change]]+Data[[#This Row],[NH Bed Change]]</f>
        <v>5</v>
      </c>
      <c r="L472" s="47">
        <f t="shared" si="28"/>
        <v>0</v>
      </c>
      <c r="M472" s="47">
        <f t="shared" si="29"/>
        <v>5</v>
      </c>
      <c r="N472" s="47">
        <f>+Data[[#This Row],[BC Active]]+Data[[#This Row],[NH Active]]</f>
        <v>5</v>
      </c>
      <c r="O472" s="47">
        <f t="shared" si="30"/>
        <v>0</v>
      </c>
      <c r="P472" s="47">
        <f t="shared" si="31"/>
        <v>-5</v>
      </c>
      <c r="Q472" s="47">
        <f>+Data[[#This Row],[BC Layaway]]+Data[[#This Row],[NH Layaway]]</f>
        <v>-5</v>
      </c>
      <c r="R472" s="47">
        <f>+Data[[#This Row],[BC Active]]+Data[[#This Row],[BC Layaway]]</f>
        <v>0</v>
      </c>
      <c r="S472" s="47">
        <f>+Data[[#This Row],[NH Active]]+Data[[#This Row],[NH Layaway]]</f>
        <v>0</v>
      </c>
      <c r="T472" s="47">
        <f>+Data[[#This Row],[BC Total]]+Data[[#This Row],[NH Total]]</f>
        <v>0</v>
      </c>
      <c r="Y472" s="53"/>
    </row>
    <row r="473" spans="1:25" x14ac:dyDescent="0.25">
      <c r="A473" s="47" t="str">
        <f>Data[[#This Row],[Text IID]]&amp;Data[[#This Row],[transaction number]]</f>
        <v>270498</v>
      </c>
      <c r="B473" s="48">
        <v>8</v>
      </c>
      <c r="C473" s="49">
        <v>27049</v>
      </c>
      <c r="D473" s="50" t="str">
        <f>Data[[#This Row],[Text IID]]&amp;" - "&amp;Data[[#This Row],[Facility Name]]</f>
        <v>27049 - Lake Minnetonka Shores</v>
      </c>
      <c r="E473" s="46">
        <v>27049</v>
      </c>
      <c r="F473" s="51" t="s">
        <v>163</v>
      </c>
      <c r="G473" s="52">
        <v>43872</v>
      </c>
      <c r="H473" s="51" t="s">
        <v>24</v>
      </c>
      <c r="I473" s="47"/>
      <c r="J473" s="47">
        <v>32</v>
      </c>
      <c r="K473" s="47">
        <f>+Data[[#This Row],[BC Bed Change]]+Data[[#This Row],[NH Bed Change]]</f>
        <v>32</v>
      </c>
      <c r="L473" s="47">
        <f t="shared" si="28"/>
        <v>0</v>
      </c>
      <c r="M473" s="47">
        <f t="shared" si="29"/>
        <v>-32</v>
      </c>
      <c r="N473" s="47">
        <f>+Data[[#This Row],[BC Active]]+Data[[#This Row],[NH Active]]</f>
        <v>-32</v>
      </c>
      <c r="O473" s="47">
        <f t="shared" si="30"/>
        <v>0</v>
      </c>
      <c r="P473" s="47">
        <f t="shared" si="31"/>
        <v>0</v>
      </c>
      <c r="Q473" s="47">
        <f>+Data[[#This Row],[BC Layaway]]+Data[[#This Row],[NH Layaway]]</f>
        <v>0</v>
      </c>
      <c r="R473" s="47">
        <f>+Data[[#This Row],[BC Active]]+Data[[#This Row],[BC Layaway]]</f>
        <v>0</v>
      </c>
      <c r="S473" s="47">
        <f>+Data[[#This Row],[NH Active]]+Data[[#This Row],[NH Layaway]]</f>
        <v>-32</v>
      </c>
      <c r="T473" s="47">
        <f>+Data[[#This Row],[BC Total]]+Data[[#This Row],[NH Total]]</f>
        <v>-32</v>
      </c>
      <c r="Y473" s="53"/>
    </row>
    <row r="474" spans="1:25" x14ac:dyDescent="0.25">
      <c r="A474" s="47" t="str">
        <f>Data[[#This Row],[Text IID]]&amp;Data[[#This Row],[transaction number]]</f>
        <v>270499</v>
      </c>
      <c r="B474" s="48">
        <v>9</v>
      </c>
      <c r="C474" s="49">
        <v>27049</v>
      </c>
      <c r="D474" s="50" t="str">
        <f>Data[[#This Row],[Text IID]]&amp;" - "&amp;Data[[#This Row],[Facility Name]]</f>
        <v>27049 - Lake Minnetonka Shores</v>
      </c>
      <c r="E474" s="46">
        <v>27049</v>
      </c>
      <c r="F474" s="51" t="s">
        <v>163</v>
      </c>
      <c r="G474" s="52">
        <v>44287</v>
      </c>
      <c r="H474" s="51" t="s">
        <v>133</v>
      </c>
      <c r="I474" s="47"/>
      <c r="J474" s="47">
        <v>32</v>
      </c>
      <c r="K474" s="47">
        <f>+Data[[#This Row],[BC Bed Change]]+Data[[#This Row],[NH Bed Change]]</f>
        <v>32</v>
      </c>
      <c r="L474" s="47">
        <f t="shared" si="28"/>
        <v>0</v>
      </c>
      <c r="M474" s="47">
        <f t="shared" si="29"/>
        <v>-32</v>
      </c>
      <c r="N474" s="47">
        <f>+Data[[#This Row],[BC Active]]+Data[[#This Row],[NH Active]]</f>
        <v>-32</v>
      </c>
      <c r="O474" s="47">
        <f t="shared" si="30"/>
        <v>0</v>
      </c>
      <c r="P474" s="47">
        <f t="shared" si="31"/>
        <v>32</v>
      </c>
      <c r="Q474" s="47">
        <f>+Data[[#This Row],[BC Layaway]]+Data[[#This Row],[NH Layaway]]</f>
        <v>32</v>
      </c>
      <c r="R474" s="47">
        <f>+Data[[#This Row],[BC Active]]+Data[[#This Row],[BC Layaway]]</f>
        <v>0</v>
      </c>
      <c r="S474" s="47">
        <f>+Data[[#This Row],[NH Active]]+Data[[#This Row],[NH Layaway]]</f>
        <v>0</v>
      </c>
      <c r="T474" s="47">
        <f>+Data[[#This Row],[BC Total]]+Data[[#This Row],[NH Total]]</f>
        <v>0</v>
      </c>
      <c r="Y474" s="53"/>
    </row>
    <row r="475" spans="1:25" x14ac:dyDescent="0.25">
      <c r="A475" s="47" t="str">
        <f>Data[[#This Row],[Text IID]]&amp;Data[[#This Row],[transaction number]]</f>
        <v>270501</v>
      </c>
      <c r="B475" s="48">
        <v>1</v>
      </c>
      <c r="C475" s="49">
        <v>27050</v>
      </c>
      <c r="D475" s="50" t="str">
        <f>Data[[#This Row],[Text IID]]&amp;" - "&amp;Data[[#This Row],[Facility Name]]</f>
        <v>27050 - Andrew Residence</v>
      </c>
      <c r="E475" s="46">
        <v>27050</v>
      </c>
      <c r="F475" s="51" t="s">
        <v>164</v>
      </c>
      <c r="G475" s="52">
        <v>40451</v>
      </c>
      <c r="H475" s="51" t="s">
        <v>17</v>
      </c>
      <c r="I475" s="47">
        <v>212</v>
      </c>
      <c r="J475" s="47">
        <v>0</v>
      </c>
      <c r="K475" s="47">
        <f>+Data[[#This Row],[BC Bed Change]]+Data[[#This Row],[NH Bed Change]]</f>
        <v>212</v>
      </c>
      <c r="L475" s="47">
        <f t="shared" si="28"/>
        <v>212</v>
      </c>
      <c r="M475" s="47">
        <f t="shared" si="29"/>
        <v>0</v>
      </c>
      <c r="N475" s="47">
        <f>+Data[[#This Row],[BC Active]]+Data[[#This Row],[NH Active]]</f>
        <v>212</v>
      </c>
      <c r="O475" s="47">
        <f t="shared" si="30"/>
        <v>0</v>
      </c>
      <c r="P475" s="47">
        <f t="shared" si="31"/>
        <v>0</v>
      </c>
      <c r="Q475" s="47">
        <f>+Data[[#This Row],[BC Layaway]]+Data[[#This Row],[NH Layaway]]</f>
        <v>0</v>
      </c>
      <c r="R475" s="47">
        <f>+Data[[#This Row],[BC Active]]+Data[[#This Row],[BC Layaway]]</f>
        <v>212</v>
      </c>
      <c r="S475" s="47">
        <f>+Data[[#This Row],[NH Active]]+Data[[#This Row],[NH Layaway]]</f>
        <v>0</v>
      </c>
      <c r="T475" s="47">
        <f>+Data[[#This Row],[BC Total]]+Data[[#This Row],[NH Total]]</f>
        <v>212</v>
      </c>
      <c r="Y475" s="53"/>
    </row>
    <row r="476" spans="1:25" x14ac:dyDescent="0.25">
      <c r="A476" s="47" t="str">
        <f>Data[[#This Row],[Text IID]]&amp;Data[[#This Row],[transaction number]]</f>
        <v>270521</v>
      </c>
      <c r="B476" s="48">
        <v>1</v>
      </c>
      <c r="C476" s="49">
        <v>27052</v>
      </c>
      <c r="D476" s="50" t="str">
        <f>Data[[#This Row],[Text IID]]&amp;" - "&amp;Data[[#This Row],[Facility Name]]</f>
        <v>27052 - Walker Methodist Health Ctr</v>
      </c>
      <c r="E476" s="46">
        <v>27052</v>
      </c>
      <c r="F476" s="51" t="s">
        <v>165</v>
      </c>
      <c r="G476" s="52">
        <v>40451</v>
      </c>
      <c r="H476" s="51" t="s">
        <v>17</v>
      </c>
      <c r="I476" s="47">
        <v>0</v>
      </c>
      <c r="J476" s="47">
        <v>348</v>
      </c>
      <c r="K476" s="47">
        <f>+Data[[#This Row],[BC Bed Change]]+Data[[#This Row],[NH Bed Change]]</f>
        <v>348</v>
      </c>
      <c r="L476" s="47">
        <f t="shared" si="28"/>
        <v>0</v>
      </c>
      <c r="M476" s="47">
        <f t="shared" si="29"/>
        <v>348</v>
      </c>
      <c r="N476" s="47">
        <f>+Data[[#This Row],[BC Active]]+Data[[#This Row],[NH Active]]</f>
        <v>348</v>
      </c>
      <c r="O476" s="47">
        <f t="shared" si="30"/>
        <v>0</v>
      </c>
      <c r="P476" s="47">
        <f t="shared" si="31"/>
        <v>0</v>
      </c>
      <c r="Q476" s="47">
        <f>+Data[[#This Row],[BC Layaway]]+Data[[#This Row],[NH Layaway]]</f>
        <v>0</v>
      </c>
      <c r="R476" s="47">
        <f>+Data[[#This Row],[BC Active]]+Data[[#This Row],[BC Layaway]]</f>
        <v>0</v>
      </c>
      <c r="S476" s="47">
        <f>+Data[[#This Row],[NH Active]]+Data[[#This Row],[NH Layaway]]</f>
        <v>348</v>
      </c>
      <c r="T476" s="47">
        <f>+Data[[#This Row],[BC Total]]+Data[[#This Row],[NH Total]]</f>
        <v>348</v>
      </c>
      <c r="Y476" s="53"/>
    </row>
    <row r="477" spans="1:25" x14ac:dyDescent="0.25">
      <c r="A477" s="47" t="str">
        <f>Data[[#This Row],[Text IID]]&amp;Data[[#This Row],[transaction number]]</f>
        <v>270522</v>
      </c>
      <c r="B477" s="48">
        <v>2</v>
      </c>
      <c r="C477" s="49">
        <v>27052</v>
      </c>
      <c r="D477" s="50" t="str">
        <f>Data[[#This Row],[Text IID]]&amp;" - "&amp;Data[[#This Row],[Facility Name]]</f>
        <v>27052 - Walker Methodist Health Ctr</v>
      </c>
      <c r="E477" s="46">
        <v>27052</v>
      </c>
      <c r="F477" s="51" t="s">
        <v>165</v>
      </c>
      <c r="G477" s="52">
        <v>40451</v>
      </c>
      <c r="H477" s="51" t="s">
        <v>19</v>
      </c>
      <c r="I477" s="47">
        <v>0</v>
      </c>
      <c r="J477" s="47">
        <v>97</v>
      </c>
      <c r="K477" s="47">
        <f>+Data[[#This Row],[BC Bed Change]]+Data[[#This Row],[NH Bed Change]]</f>
        <v>97</v>
      </c>
      <c r="L477" s="47">
        <f t="shared" si="28"/>
        <v>0</v>
      </c>
      <c r="M477" s="47">
        <f t="shared" si="29"/>
        <v>0</v>
      </c>
      <c r="N477" s="47">
        <f>+Data[[#This Row],[BC Active]]+Data[[#This Row],[NH Active]]</f>
        <v>0</v>
      </c>
      <c r="O477" s="47">
        <f t="shared" si="30"/>
        <v>0</v>
      </c>
      <c r="P477" s="47">
        <f t="shared" si="31"/>
        <v>97</v>
      </c>
      <c r="Q477" s="47">
        <f>+Data[[#This Row],[BC Layaway]]+Data[[#This Row],[NH Layaway]]</f>
        <v>97</v>
      </c>
      <c r="R477" s="47">
        <f>+Data[[#This Row],[BC Active]]+Data[[#This Row],[BC Layaway]]</f>
        <v>0</v>
      </c>
      <c r="S477" s="47">
        <f>+Data[[#This Row],[NH Active]]+Data[[#This Row],[NH Layaway]]</f>
        <v>97</v>
      </c>
      <c r="T477" s="47">
        <f>+Data[[#This Row],[BC Total]]+Data[[#This Row],[NH Total]]</f>
        <v>97</v>
      </c>
      <c r="Y477" s="53"/>
    </row>
    <row r="478" spans="1:25" x14ac:dyDescent="0.25">
      <c r="A478" s="47" t="str">
        <f>Data[[#This Row],[Text IID]]&amp;Data[[#This Row],[transaction number]]</f>
        <v>270523</v>
      </c>
      <c r="B478" s="48">
        <v>3</v>
      </c>
      <c r="C478" s="49">
        <v>27052</v>
      </c>
      <c r="D478" s="50" t="str">
        <f>Data[[#This Row],[Text IID]]&amp;" - "&amp;Data[[#This Row],[Facility Name]]</f>
        <v>27052 - Walker Methodist Health Ctr</v>
      </c>
      <c r="E478" s="54">
        <v>27052</v>
      </c>
      <c r="F478" s="51" t="s">
        <v>165</v>
      </c>
      <c r="G478" s="52">
        <v>40786</v>
      </c>
      <c r="H478" s="51" t="s">
        <v>20</v>
      </c>
      <c r="I478" s="47">
        <v>0</v>
      </c>
      <c r="J478" s="47">
        <v>12</v>
      </c>
      <c r="K478" s="47">
        <f>+Data[[#This Row],[BC Bed Change]]+Data[[#This Row],[NH Bed Change]]</f>
        <v>12</v>
      </c>
      <c r="L478" s="47">
        <f t="shared" si="28"/>
        <v>0</v>
      </c>
      <c r="M478" s="47">
        <f t="shared" si="29"/>
        <v>-12</v>
      </c>
      <c r="N478" s="47">
        <f>+Data[[#This Row],[BC Active]]+Data[[#This Row],[NH Active]]</f>
        <v>-12</v>
      </c>
      <c r="O478" s="47">
        <f t="shared" si="30"/>
        <v>0</v>
      </c>
      <c r="P478" s="47">
        <f t="shared" si="31"/>
        <v>12</v>
      </c>
      <c r="Q478" s="47">
        <f>+Data[[#This Row],[BC Layaway]]+Data[[#This Row],[NH Layaway]]</f>
        <v>12</v>
      </c>
      <c r="R478" s="47">
        <f>+Data[[#This Row],[BC Active]]+Data[[#This Row],[BC Layaway]]</f>
        <v>0</v>
      </c>
      <c r="S478" s="47">
        <f>+Data[[#This Row],[NH Active]]+Data[[#This Row],[NH Layaway]]</f>
        <v>0</v>
      </c>
      <c r="T478" s="47">
        <f>+Data[[#This Row],[BC Total]]+Data[[#This Row],[NH Total]]</f>
        <v>0</v>
      </c>
      <c r="Y478" s="53"/>
    </row>
    <row r="479" spans="1:25" x14ac:dyDescent="0.25">
      <c r="A479" s="47" t="str">
        <f>Data[[#This Row],[Text IID]]&amp;Data[[#This Row],[transaction number]]</f>
        <v>270524</v>
      </c>
      <c r="B479" s="48">
        <v>4</v>
      </c>
      <c r="C479" s="49">
        <v>27052</v>
      </c>
      <c r="D479" s="50" t="str">
        <f>Data[[#This Row],[Text IID]]&amp;" - "&amp;Data[[#This Row],[Facility Name]]</f>
        <v>27052 - Walker Methodist Health Ctr</v>
      </c>
      <c r="E479" s="54">
        <v>27052</v>
      </c>
      <c r="F479" s="51" t="s">
        <v>165</v>
      </c>
      <c r="G479" s="52">
        <v>41157</v>
      </c>
      <c r="H479" s="51" t="s">
        <v>22</v>
      </c>
      <c r="I479" s="47">
        <v>0</v>
      </c>
      <c r="J479" s="47">
        <v>37</v>
      </c>
      <c r="K479" s="47">
        <f>+Data[[#This Row],[BC Bed Change]]+Data[[#This Row],[NH Bed Change]]</f>
        <v>37</v>
      </c>
      <c r="L479" s="47">
        <f t="shared" si="28"/>
        <v>0</v>
      </c>
      <c r="M479" s="47">
        <f t="shared" si="29"/>
        <v>37</v>
      </c>
      <c r="N479" s="47">
        <f>+Data[[#This Row],[BC Active]]+Data[[#This Row],[NH Active]]</f>
        <v>37</v>
      </c>
      <c r="O479" s="47">
        <f t="shared" si="30"/>
        <v>0</v>
      </c>
      <c r="P479" s="47">
        <f t="shared" si="31"/>
        <v>-37</v>
      </c>
      <c r="Q479" s="47">
        <f>+Data[[#This Row],[BC Layaway]]+Data[[#This Row],[NH Layaway]]</f>
        <v>-37</v>
      </c>
      <c r="R479" s="47">
        <f>+Data[[#This Row],[BC Active]]+Data[[#This Row],[BC Layaway]]</f>
        <v>0</v>
      </c>
      <c r="S479" s="47">
        <f>+Data[[#This Row],[NH Active]]+Data[[#This Row],[NH Layaway]]</f>
        <v>0</v>
      </c>
      <c r="T479" s="47">
        <f>+Data[[#This Row],[BC Total]]+Data[[#This Row],[NH Total]]</f>
        <v>0</v>
      </c>
      <c r="Y479" s="53"/>
    </row>
    <row r="480" spans="1:25" x14ac:dyDescent="0.25">
      <c r="A480" s="47" t="str">
        <f>Data[[#This Row],[Text IID]]&amp;Data[[#This Row],[transaction number]]</f>
        <v>270525</v>
      </c>
      <c r="B480" s="48">
        <v>5</v>
      </c>
      <c r="C480" s="49">
        <v>27052</v>
      </c>
      <c r="D480" s="50" t="str">
        <f>Data[[#This Row],[Text IID]]&amp;" - "&amp;Data[[#This Row],[Facility Name]]</f>
        <v>27052 - Walker Methodist Health Ctr</v>
      </c>
      <c r="E480" s="54">
        <v>27052</v>
      </c>
      <c r="F480" s="51" t="s">
        <v>165</v>
      </c>
      <c r="G480" s="52">
        <v>41157</v>
      </c>
      <c r="H480" s="51" t="s">
        <v>24</v>
      </c>
      <c r="I480" s="47">
        <v>0</v>
      </c>
      <c r="J480" s="47">
        <v>37</v>
      </c>
      <c r="K480" s="47">
        <f>+Data[[#This Row],[BC Bed Change]]+Data[[#This Row],[NH Bed Change]]</f>
        <v>37</v>
      </c>
      <c r="L480" s="47">
        <f t="shared" si="28"/>
        <v>0</v>
      </c>
      <c r="M480" s="47">
        <f t="shared" si="29"/>
        <v>-37</v>
      </c>
      <c r="N480" s="47">
        <f>+Data[[#This Row],[BC Active]]+Data[[#This Row],[NH Active]]</f>
        <v>-37</v>
      </c>
      <c r="O480" s="47">
        <f t="shared" si="30"/>
        <v>0</v>
      </c>
      <c r="P480" s="47">
        <f t="shared" si="31"/>
        <v>0</v>
      </c>
      <c r="Q480" s="47">
        <f>+Data[[#This Row],[BC Layaway]]+Data[[#This Row],[NH Layaway]]</f>
        <v>0</v>
      </c>
      <c r="R480" s="47">
        <f>+Data[[#This Row],[BC Active]]+Data[[#This Row],[BC Layaway]]</f>
        <v>0</v>
      </c>
      <c r="S480" s="47">
        <f>+Data[[#This Row],[NH Active]]+Data[[#This Row],[NH Layaway]]</f>
        <v>-37</v>
      </c>
      <c r="T480" s="47">
        <f>+Data[[#This Row],[BC Total]]+Data[[#This Row],[NH Total]]</f>
        <v>-37</v>
      </c>
      <c r="Y480" s="53"/>
    </row>
    <row r="481" spans="1:25" x14ac:dyDescent="0.25">
      <c r="A481" s="47" t="str">
        <f>Data[[#This Row],[Text IID]]&amp;Data[[#This Row],[transaction number]]</f>
        <v>270526</v>
      </c>
      <c r="B481" s="48">
        <v>6</v>
      </c>
      <c r="C481" s="49">
        <v>27052</v>
      </c>
      <c r="D481" s="50" t="str">
        <f>Data[[#This Row],[Text IID]]&amp;" - "&amp;Data[[#This Row],[Facility Name]]</f>
        <v>27052 - Walker Methodist Health Ctr</v>
      </c>
      <c r="E481" s="54">
        <v>27052</v>
      </c>
      <c r="F481" s="51" t="s">
        <v>165</v>
      </c>
      <c r="G481" s="52">
        <v>41446</v>
      </c>
      <c r="H481" s="51" t="s">
        <v>20</v>
      </c>
      <c r="I481" s="47">
        <v>0</v>
      </c>
      <c r="J481" s="47">
        <v>6</v>
      </c>
      <c r="K481" s="47">
        <f>+Data[[#This Row],[BC Bed Change]]+Data[[#This Row],[NH Bed Change]]</f>
        <v>6</v>
      </c>
      <c r="L481" s="47">
        <f t="shared" si="28"/>
        <v>0</v>
      </c>
      <c r="M481" s="47">
        <f t="shared" si="29"/>
        <v>-6</v>
      </c>
      <c r="N481" s="47">
        <f>+Data[[#This Row],[BC Active]]+Data[[#This Row],[NH Active]]</f>
        <v>-6</v>
      </c>
      <c r="O481" s="47">
        <f t="shared" si="30"/>
        <v>0</v>
      </c>
      <c r="P481" s="47">
        <f t="shared" si="31"/>
        <v>6</v>
      </c>
      <c r="Q481" s="47">
        <f>+Data[[#This Row],[BC Layaway]]+Data[[#This Row],[NH Layaway]]</f>
        <v>6</v>
      </c>
      <c r="R481" s="47">
        <f>+Data[[#This Row],[BC Active]]+Data[[#This Row],[BC Layaway]]</f>
        <v>0</v>
      </c>
      <c r="S481" s="47">
        <f>+Data[[#This Row],[NH Active]]+Data[[#This Row],[NH Layaway]]</f>
        <v>0</v>
      </c>
      <c r="T481" s="47">
        <f>+Data[[#This Row],[BC Total]]+Data[[#This Row],[NH Total]]</f>
        <v>0</v>
      </c>
      <c r="Y481" s="53"/>
    </row>
    <row r="482" spans="1:25" x14ac:dyDescent="0.25">
      <c r="A482" s="47" t="str">
        <f>Data[[#This Row],[Text IID]]&amp;Data[[#This Row],[transaction number]]</f>
        <v>270527</v>
      </c>
      <c r="B482" s="48">
        <v>7</v>
      </c>
      <c r="C482" s="49">
        <v>27052</v>
      </c>
      <c r="D482" s="50" t="str">
        <f>Data[[#This Row],[Text IID]]&amp;" - "&amp;Data[[#This Row],[Facility Name]]</f>
        <v>27052 - Walker Methodist Health Ctr</v>
      </c>
      <c r="E482" s="54">
        <v>27052</v>
      </c>
      <c r="F482" s="51" t="s">
        <v>165</v>
      </c>
      <c r="G482" s="52">
        <v>41468</v>
      </c>
      <c r="H482" s="51" t="s">
        <v>22</v>
      </c>
      <c r="I482" s="47">
        <v>0</v>
      </c>
      <c r="J482" s="47">
        <v>6</v>
      </c>
      <c r="K482" s="47">
        <f>+Data[[#This Row],[BC Bed Change]]+Data[[#This Row],[NH Bed Change]]</f>
        <v>6</v>
      </c>
      <c r="L482" s="47">
        <f t="shared" si="28"/>
        <v>0</v>
      </c>
      <c r="M482" s="47">
        <f t="shared" si="29"/>
        <v>6</v>
      </c>
      <c r="N482" s="47">
        <f>+Data[[#This Row],[BC Active]]+Data[[#This Row],[NH Active]]</f>
        <v>6</v>
      </c>
      <c r="O482" s="47">
        <f t="shared" si="30"/>
        <v>0</v>
      </c>
      <c r="P482" s="47">
        <f t="shared" si="31"/>
        <v>-6</v>
      </c>
      <c r="Q482" s="47">
        <f>+Data[[#This Row],[BC Layaway]]+Data[[#This Row],[NH Layaway]]</f>
        <v>-6</v>
      </c>
      <c r="R482" s="47">
        <f>+Data[[#This Row],[BC Active]]+Data[[#This Row],[BC Layaway]]</f>
        <v>0</v>
      </c>
      <c r="S482" s="47">
        <f>+Data[[#This Row],[NH Active]]+Data[[#This Row],[NH Layaway]]</f>
        <v>0</v>
      </c>
      <c r="T482" s="47">
        <f>+Data[[#This Row],[BC Total]]+Data[[#This Row],[NH Total]]</f>
        <v>0</v>
      </c>
      <c r="Y482" s="53"/>
    </row>
    <row r="483" spans="1:25" x14ac:dyDescent="0.25">
      <c r="A483" s="47" t="str">
        <f>Data[[#This Row],[Text IID]]&amp;Data[[#This Row],[transaction number]]</f>
        <v>270528</v>
      </c>
      <c r="B483" s="48">
        <v>8</v>
      </c>
      <c r="C483" s="49">
        <v>27052</v>
      </c>
      <c r="D483" s="50" t="str">
        <f>Data[[#This Row],[Text IID]]&amp;" - "&amp;Data[[#This Row],[Facility Name]]</f>
        <v>27052 - Walker Methodist Health Ctr</v>
      </c>
      <c r="E483" s="54">
        <v>27052</v>
      </c>
      <c r="F483" s="51" t="s">
        <v>165</v>
      </c>
      <c r="G483" s="52">
        <v>41468</v>
      </c>
      <c r="H483" s="51" t="s">
        <v>24</v>
      </c>
      <c r="I483" s="47">
        <v>0</v>
      </c>
      <c r="J483" s="47">
        <v>6</v>
      </c>
      <c r="K483" s="47">
        <f>+Data[[#This Row],[BC Bed Change]]+Data[[#This Row],[NH Bed Change]]</f>
        <v>6</v>
      </c>
      <c r="L483" s="47">
        <f t="shared" si="28"/>
        <v>0</v>
      </c>
      <c r="M483" s="47">
        <f t="shared" si="29"/>
        <v>-6</v>
      </c>
      <c r="N483" s="47">
        <f>+Data[[#This Row],[BC Active]]+Data[[#This Row],[NH Active]]</f>
        <v>-6</v>
      </c>
      <c r="O483" s="47">
        <f t="shared" si="30"/>
        <v>0</v>
      </c>
      <c r="P483" s="47">
        <f t="shared" si="31"/>
        <v>0</v>
      </c>
      <c r="Q483" s="47">
        <f>+Data[[#This Row],[BC Layaway]]+Data[[#This Row],[NH Layaway]]</f>
        <v>0</v>
      </c>
      <c r="R483" s="47">
        <f>+Data[[#This Row],[BC Active]]+Data[[#This Row],[BC Layaway]]</f>
        <v>0</v>
      </c>
      <c r="S483" s="47">
        <f>+Data[[#This Row],[NH Active]]+Data[[#This Row],[NH Layaway]]</f>
        <v>-6</v>
      </c>
      <c r="T483" s="47">
        <f>+Data[[#This Row],[BC Total]]+Data[[#This Row],[NH Total]]</f>
        <v>-6</v>
      </c>
      <c r="Y483" s="53"/>
    </row>
    <row r="484" spans="1:25" x14ac:dyDescent="0.25">
      <c r="A484" s="47" t="str">
        <f>Data[[#This Row],[Text IID]]&amp;Data[[#This Row],[transaction number]]</f>
        <v>270529</v>
      </c>
      <c r="B484" s="48">
        <v>9</v>
      </c>
      <c r="C484" s="49">
        <v>27052</v>
      </c>
      <c r="D484" s="50" t="str">
        <f>Data[[#This Row],[Text IID]]&amp;" - "&amp;Data[[#This Row],[Facility Name]]</f>
        <v>27052 - Walker Methodist Health Ctr</v>
      </c>
      <c r="E484" s="54">
        <v>27052</v>
      </c>
      <c r="F484" s="51" t="s">
        <v>165</v>
      </c>
      <c r="G484" s="52">
        <v>42064</v>
      </c>
      <c r="H484" s="51" t="s">
        <v>22</v>
      </c>
      <c r="I484" s="47">
        <v>0</v>
      </c>
      <c r="J484" s="47">
        <v>10</v>
      </c>
      <c r="K484" s="47">
        <f>+Data[[#This Row],[BC Bed Change]]+Data[[#This Row],[NH Bed Change]]</f>
        <v>10</v>
      </c>
      <c r="L484" s="47">
        <f t="shared" si="28"/>
        <v>0</v>
      </c>
      <c r="M484" s="47">
        <f t="shared" si="29"/>
        <v>10</v>
      </c>
      <c r="N484" s="47">
        <f>+Data[[#This Row],[BC Active]]+Data[[#This Row],[NH Active]]</f>
        <v>10</v>
      </c>
      <c r="O484" s="47">
        <f t="shared" si="30"/>
        <v>0</v>
      </c>
      <c r="P484" s="47">
        <f t="shared" si="31"/>
        <v>-10</v>
      </c>
      <c r="Q484" s="47">
        <f>+Data[[#This Row],[BC Layaway]]+Data[[#This Row],[NH Layaway]]</f>
        <v>-10</v>
      </c>
      <c r="R484" s="47">
        <f>+Data[[#This Row],[BC Active]]+Data[[#This Row],[BC Layaway]]</f>
        <v>0</v>
      </c>
      <c r="S484" s="47">
        <f>+Data[[#This Row],[NH Active]]+Data[[#This Row],[NH Layaway]]</f>
        <v>0</v>
      </c>
      <c r="T484" s="47">
        <f>+Data[[#This Row],[BC Total]]+Data[[#This Row],[NH Total]]</f>
        <v>0</v>
      </c>
      <c r="Y484" s="53"/>
    </row>
    <row r="485" spans="1:25" x14ac:dyDescent="0.25">
      <c r="A485" s="47" t="str">
        <f>Data[[#This Row],[Text IID]]&amp;Data[[#This Row],[transaction number]]</f>
        <v>2705210</v>
      </c>
      <c r="B485" s="48">
        <v>10</v>
      </c>
      <c r="C485" s="49">
        <v>27052</v>
      </c>
      <c r="D485" s="50" t="str">
        <f>Data[[#This Row],[Text IID]]&amp;" - "&amp;Data[[#This Row],[Facility Name]]</f>
        <v>27052 - Walker Methodist Health Ctr</v>
      </c>
      <c r="E485" s="54">
        <v>27052</v>
      </c>
      <c r="F485" s="51" t="s">
        <v>165</v>
      </c>
      <c r="G485" s="52">
        <v>42064</v>
      </c>
      <c r="H485" s="51" t="s">
        <v>24</v>
      </c>
      <c r="I485" s="47">
        <v>0</v>
      </c>
      <c r="J485" s="47">
        <v>10</v>
      </c>
      <c r="K485" s="47">
        <f>+Data[[#This Row],[BC Bed Change]]+Data[[#This Row],[NH Bed Change]]</f>
        <v>10</v>
      </c>
      <c r="L485" s="47">
        <f t="shared" si="28"/>
        <v>0</v>
      </c>
      <c r="M485" s="47">
        <f t="shared" si="29"/>
        <v>-10</v>
      </c>
      <c r="N485" s="47">
        <f>+Data[[#This Row],[BC Active]]+Data[[#This Row],[NH Active]]</f>
        <v>-10</v>
      </c>
      <c r="O485" s="47">
        <f t="shared" si="30"/>
        <v>0</v>
      </c>
      <c r="P485" s="47">
        <f t="shared" si="31"/>
        <v>0</v>
      </c>
      <c r="Q485" s="47">
        <f>+Data[[#This Row],[BC Layaway]]+Data[[#This Row],[NH Layaway]]</f>
        <v>0</v>
      </c>
      <c r="R485" s="47">
        <f>+Data[[#This Row],[BC Active]]+Data[[#This Row],[BC Layaway]]</f>
        <v>0</v>
      </c>
      <c r="S485" s="47">
        <f>+Data[[#This Row],[NH Active]]+Data[[#This Row],[NH Layaway]]</f>
        <v>-10</v>
      </c>
      <c r="T485" s="47">
        <f>+Data[[#This Row],[BC Total]]+Data[[#This Row],[NH Total]]</f>
        <v>-10</v>
      </c>
      <c r="Y485" s="53"/>
    </row>
    <row r="486" spans="1:25" x14ac:dyDescent="0.25">
      <c r="A486" s="47" t="str">
        <f>Data[[#This Row],[Text IID]]&amp;Data[[#This Row],[transaction number]]</f>
        <v>2705211</v>
      </c>
      <c r="B486" s="48">
        <v>11</v>
      </c>
      <c r="C486" s="49">
        <v>27052</v>
      </c>
      <c r="D486" s="50" t="str">
        <f>Data[[#This Row],[Text IID]]&amp;" - "&amp;Data[[#This Row],[Facility Name]]</f>
        <v>27052 - Walker Methodist Health Ctr</v>
      </c>
      <c r="E486" s="46">
        <v>27052</v>
      </c>
      <c r="F486" s="51" t="s">
        <v>165</v>
      </c>
      <c r="G486" s="52">
        <v>42409</v>
      </c>
      <c r="H486" s="51" t="s">
        <v>22</v>
      </c>
      <c r="I486" s="47">
        <v>0</v>
      </c>
      <c r="J486" s="47">
        <v>6</v>
      </c>
      <c r="K486" s="47">
        <f>+Data[[#This Row],[BC Bed Change]]+Data[[#This Row],[NH Bed Change]]</f>
        <v>6</v>
      </c>
      <c r="L486" s="47">
        <f t="shared" si="28"/>
        <v>0</v>
      </c>
      <c r="M486" s="47">
        <f t="shared" si="29"/>
        <v>6</v>
      </c>
      <c r="N486" s="47">
        <f>+Data[[#This Row],[BC Active]]+Data[[#This Row],[NH Active]]</f>
        <v>6</v>
      </c>
      <c r="O486" s="47">
        <f t="shared" si="30"/>
        <v>0</v>
      </c>
      <c r="P486" s="47">
        <f t="shared" si="31"/>
        <v>-6</v>
      </c>
      <c r="Q486" s="47">
        <f>+Data[[#This Row],[BC Layaway]]+Data[[#This Row],[NH Layaway]]</f>
        <v>-6</v>
      </c>
      <c r="R486" s="47">
        <f>+Data[[#This Row],[BC Active]]+Data[[#This Row],[BC Layaway]]</f>
        <v>0</v>
      </c>
      <c r="S486" s="47">
        <f>+Data[[#This Row],[NH Active]]+Data[[#This Row],[NH Layaway]]</f>
        <v>0</v>
      </c>
      <c r="T486" s="47">
        <f>+Data[[#This Row],[BC Total]]+Data[[#This Row],[NH Total]]</f>
        <v>0</v>
      </c>
      <c r="Y486" s="53"/>
    </row>
    <row r="487" spans="1:25" x14ac:dyDescent="0.25">
      <c r="A487" s="47" t="str">
        <f>Data[[#This Row],[Text IID]]&amp;Data[[#This Row],[transaction number]]</f>
        <v>2705212</v>
      </c>
      <c r="B487" s="48">
        <v>12</v>
      </c>
      <c r="C487" s="49">
        <v>27052</v>
      </c>
      <c r="D487" s="50" t="str">
        <f>Data[[#This Row],[Text IID]]&amp;" - "&amp;Data[[#This Row],[Facility Name]]</f>
        <v>27052 - Walker Methodist Health Ctr</v>
      </c>
      <c r="E487" s="46">
        <v>27052</v>
      </c>
      <c r="F487" s="51" t="s">
        <v>165</v>
      </c>
      <c r="G487" s="52">
        <v>42409</v>
      </c>
      <c r="H487" s="51" t="s">
        <v>24</v>
      </c>
      <c r="I487" s="47">
        <v>0</v>
      </c>
      <c r="J487" s="47">
        <v>6</v>
      </c>
      <c r="K487" s="47">
        <f>+Data[[#This Row],[BC Bed Change]]+Data[[#This Row],[NH Bed Change]]</f>
        <v>6</v>
      </c>
      <c r="L487" s="47">
        <f t="shared" si="28"/>
        <v>0</v>
      </c>
      <c r="M487" s="47">
        <f t="shared" si="29"/>
        <v>-6</v>
      </c>
      <c r="N487" s="47">
        <f>+Data[[#This Row],[BC Active]]+Data[[#This Row],[NH Active]]</f>
        <v>-6</v>
      </c>
      <c r="O487" s="47">
        <f t="shared" si="30"/>
        <v>0</v>
      </c>
      <c r="P487" s="47">
        <f t="shared" si="31"/>
        <v>0</v>
      </c>
      <c r="Q487" s="47">
        <f>+Data[[#This Row],[BC Layaway]]+Data[[#This Row],[NH Layaway]]</f>
        <v>0</v>
      </c>
      <c r="R487" s="47">
        <f>+Data[[#This Row],[BC Active]]+Data[[#This Row],[BC Layaway]]</f>
        <v>0</v>
      </c>
      <c r="S487" s="47">
        <f>+Data[[#This Row],[NH Active]]+Data[[#This Row],[NH Layaway]]</f>
        <v>-6</v>
      </c>
      <c r="T487" s="47">
        <f>+Data[[#This Row],[BC Total]]+Data[[#This Row],[NH Total]]</f>
        <v>-6</v>
      </c>
      <c r="Y487" s="53"/>
    </row>
    <row r="488" spans="1:25" x14ac:dyDescent="0.25">
      <c r="A488" s="47" t="str">
        <f>Data[[#This Row],[Text IID]]&amp;Data[[#This Row],[transaction number]]</f>
        <v>2705213</v>
      </c>
      <c r="B488" s="48">
        <v>13</v>
      </c>
      <c r="C488" s="49">
        <v>27052</v>
      </c>
      <c r="D488" s="50" t="str">
        <f>Data[[#This Row],[Text IID]]&amp;" - "&amp;Data[[#This Row],[Facility Name]]</f>
        <v>27052 - Walker Methodist Health Ctr</v>
      </c>
      <c r="E488" s="46">
        <v>27052</v>
      </c>
      <c r="F488" s="51" t="s">
        <v>165</v>
      </c>
      <c r="G488" s="52">
        <v>42826</v>
      </c>
      <c r="H488" s="51" t="s">
        <v>20</v>
      </c>
      <c r="I488" s="47"/>
      <c r="J488" s="47">
        <v>18</v>
      </c>
      <c r="K488" s="47">
        <f>+Data[[#This Row],[BC Bed Change]]+Data[[#This Row],[NH Bed Change]]</f>
        <v>18</v>
      </c>
      <c r="L488" s="47">
        <f t="shared" si="28"/>
        <v>0</v>
      </c>
      <c r="M488" s="47">
        <f t="shared" si="29"/>
        <v>-18</v>
      </c>
      <c r="N488" s="47">
        <f>+Data[[#This Row],[BC Active]]+Data[[#This Row],[NH Active]]</f>
        <v>-18</v>
      </c>
      <c r="O488" s="47">
        <f t="shared" si="30"/>
        <v>0</v>
      </c>
      <c r="P488" s="47">
        <f t="shared" si="31"/>
        <v>18</v>
      </c>
      <c r="Q488" s="47">
        <f>+Data[[#This Row],[BC Layaway]]+Data[[#This Row],[NH Layaway]]</f>
        <v>18</v>
      </c>
      <c r="R488" s="47">
        <f>+Data[[#This Row],[BC Active]]+Data[[#This Row],[BC Layaway]]</f>
        <v>0</v>
      </c>
      <c r="S488" s="47">
        <f>+Data[[#This Row],[NH Active]]+Data[[#This Row],[NH Layaway]]</f>
        <v>0</v>
      </c>
      <c r="T488" s="47">
        <f>+Data[[#This Row],[BC Total]]+Data[[#This Row],[NH Total]]</f>
        <v>0</v>
      </c>
      <c r="Y488" s="53"/>
    </row>
    <row r="489" spans="1:25" x14ac:dyDescent="0.25">
      <c r="A489" s="47" t="str">
        <f>Data[[#This Row],[Text IID]]&amp;Data[[#This Row],[transaction number]]</f>
        <v>2705214</v>
      </c>
      <c r="B489" s="48">
        <v>14</v>
      </c>
      <c r="C489" s="49">
        <v>27052</v>
      </c>
      <c r="D489" s="50" t="str">
        <f>Data[[#This Row],[Text IID]]&amp;" - "&amp;Data[[#This Row],[Facility Name]]</f>
        <v>27052 - Walker Methodist Health Ctr</v>
      </c>
      <c r="E489" s="46">
        <v>27052</v>
      </c>
      <c r="F489" s="51" t="s">
        <v>165</v>
      </c>
      <c r="G489" s="52">
        <v>43237</v>
      </c>
      <c r="H489" s="51" t="s">
        <v>22</v>
      </c>
      <c r="I489" s="47"/>
      <c r="J489" s="47">
        <v>16</v>
      </c>
      <c r="K489" s="47">
        <f>+Data[[#This Row],[BC Bed Change]]+Data[[#This Row],[NH Bed Change]]</f>
        <v>16</v>
      </c>
      <c r="L489" s="47">
        <f t="shared" si="28"/>
        <v>0</v>
      </c>
      <c r="M489" s="47">
        <f t="shared" si="29"/>
        <v>16</v>
      </c>
      <c r="N489" s="47">
        <f>+Data[[#This Row],[BC Active]]+Data[[#This Row],[NH Active]]</f>
        <v>16</v>
      </c>
      <c r="O489" s="47">
        <f t="shared" si="30"/>
        <v>0</v>
      </c>
      <c r="P489" s="47">
        <f t="shared" si="31"/>
        <v>-16</v>
      </c>
      <c r="Q489" s="47">
        <f>+Data[[#This Row],[BC Layaway]]+Data[[#This Row],[NH Layaway]]</f>
        <v>-16</v>
      </c>
      <c r="R489" s="47">
        <f>+Data[[#This Row],[BC Active]]+Data[[#This Row],[BC Layaway]]</f>
        <v>0</v>
      </c>
      <c r="S489" s="47">
        <f>+Data[[#This Row],[NH Active]]+Data[[#This Row],[NH Layaway]]</f>
        <v>0</v>
      </c>
      <c r="T489" s="47">
        <f>+Data[[#This Row],[BC Total]]+Data[[#This Row],[NH Total]]</f>
        <v>0</v>
      </c>
      <c r="Y489" s="53"/>
    </row>
    <row r="490" spans="1:25" x14ac:dyDescent="0.25">
      <c r="A490" s="47" t="str">
        <f>Data[[#This Row],[Text IID]]&amp;Data[[#This Row],[transaction number]]</f>
        <v>2705215</v>
      </c>
      <c r="B490" s="48">
        <v>15</v>
      </c>
      <c r="C490" s="49">
        <v>27052</v>
      </c>
      <c r="D490" s="50" t="str">
        <f>Data[[#This Row],[Text IID]]&amp;" - "&amp;Data[[#This Row],[Facility Name]]</f>
        <v>27052 - Walker Methodist Health Ctr</v>
      </c>
      <c r="E490" s="46">
        <v>27052</v>
      </c>
      <c r="F490" s="51" t="s">
        <v>165</v>
      </c>
      <c r="G490" s="52">
        <v>43237</v>
      </c>
      <c r="H490" s="51" t="s">
        <v>24</v>
      </c>
      <c r="I490" s="47"/>
      <c r="J490" s="47">
        <v>16</v>
      </c>
      <c r="K490" s="47">
        <f>+Data[[#This Row],[BC Bed Change]]+Data[[#This Row],[NH Bed Change]]</f>
        <v>16</v>
      </c>
      <c r="L490" s="47">
        <f t="shared" si="28"/>
        <v>0</v>
      </c>
      <c r="M490" s="47">
        <f t="shared" si="29"/>
        <v>-16</v>
      </c>
      <c r="N490" s="47">
        <f>+Data[[#This Row],[BC Active]]+Data[[#This Row],[NH Active]]</f>
        <v>-16</v>
      </c>
      <c r="O490" s="47">
        <f t="shared" si="30"/>
        <v>0</v>
      </c>
      <c r="P490" s="47">
        <f t="shared" si="31"/>
        <v>0</v>
      </c>
      <c r="Q490" s="47">
        <f>+Data[[#This Row],[BC Layaway]]+Data[[#This Row],[NH Layaway]]</f>
        <v>0</v>
      </c>
      <c r="R490" s="47">
        <f>+Data[[#This Row],[BC Active]]+Data[[#This Row],[BC Layaway]]</f>
        <v>0</v>
      </c>
      <c r="S490" s="47">
        <f>+Data[[#This Row],[NH Active]]+Data[[#This Row],[NH Layaway]]</f>
        <v>-16</v>
      </c>
      <c r="T490" s="47">
        <f>+Data[[#This Row],[BC Total]]+Data[[#This Row],[NH Total]]</f>
        <v>-16</v>
      </c>
      <c r="Y490" s="53"/>
    </row>
    <row r="491" spans="1:25" x14ac:dyDescent="0.25">
      <c r="A491" s="47" t="str">
        <f>Data[[#This Row],[Text IID]]&amp;Data[[#This Row],[transaction number]]</f>
        <v>2705216</v>
      </c>
      <c r="B491" s="48">
        <v>16</v>
      </c>
      <c r="C491" s="49">
        <v>27052</v>
      </c>
      <c r="D491" s="50" t="str">
        <f>Data[[#This Row],[Text IID]]&amp;" - "&amp;Data[[#This Row],[Facility Name]]</f>
        <v>27052 - Walker Methodist Health Ctr</v>
      </c>
      <c r="E491" s="46">
        <v>27052</v>
      </c>
      <c r="F491" s="51" t="s">
        <v>165</v>
      </c>
      <c r="G491" s="52">
        <v>43405</v>
      </c>
      <c r="H491" s="51" t="s">
        <v>20</v>
      </c>
      <c r="I491" s="47">
        <v>0</v>
      </c>
      <c r="J491" s="47">
        <v>42</v>
      </c>
      <c r="K491" s="47">
        <f>+Data[[#This Row],[BC Bed Change]]+Data[[#This Row],[NH Bed Change]]</f>
        <v>42</v>
      </c>
      <c r="L491" s="47">
        <f t="shared" si="28"/>
        <v>0</v>
      </c>
      <c r="M491" s="47">
        <f t="shared" si="29"/>
        <v>-42</v>
      </c>
      <c r="N491" s="47">
        <f>+Data[[#This Row],[BC Active]]+Data[[#This Row],[NH Active]]</f>
        <v>-42</v>
      </c>
      <c r="O491" s="47">
        <f t="shared" si="30"/>
        <v>0</v>
      </c>
      <c r="P491" s="47">
        <f t="shared" si="31"/>
        <v>42</v>
      </c>
      <c r="Q491" s="47">
        <f>+Data[[#This Row],[BC Layaway]]+Data[[#This Row],[NH Layaway]]</f>
        <v>42</v>
      </c>
      <c r="R491" s="47">
        <f>+Data[[#This Row],[BC Active]]+Data[[#This Row],[BC Layaway]]</f>
        <v>0</v>
      </c>
      <c r="S491" s="47">
        <f>+Data[[#This Row],[NH Active]]+Data[[#This Row],[NH Layaway]]</f>
        <v>0</v>
      </c>
      <c r="T491" s="47">
        <f>+Data[[#This Row],[BC Total]]+Data[[#This Row],[NH Total]]</f>
        <v>0</v>
      </c>
      <c r="Y491" s="53"/>
    </row>
    <row r="492" spans="1:25" x14ac:dyDescent="0.25">
      <c r="A492" s="47" t="str">
        <f>Data[[#This Row],[Text IID]]&amp;Data[[#This Row],[transaction number]]</f>
        <v>2705217</v>
      </c>
      <c r="B492" s="48">
        <v>17</v>
      </c>
      <c r="C492" s="49">
        <v>27052</v>
      </c>
      <c r="D492" s="50" t="str">
        <f>Data[[#This Row],[Text IID]]&amp;" - "&amp;Data[[#This Row],[Facility Name]]</f>
        <v>27052 - Walker Methodist Health Ctr</v>
      </c>
      <c r="E492" s="46">
        <v>27052</v>
      </c>
      <c r="F492" s="51" t="s">
        <v>165</v>
      </c>
      <c r="G492" s="52">
        <v>43709</v>
      </c>
      <c r="H492" s="51" t="s">
        <v>22</v>
      </c>
      <c r="I492" s="47"/>
      <c r="J492" s="47">
        <v>20</v>
      </c>
      <c r="K492" s="47">
        <f>+Data[[#This Row],[BC Bed Change]]+Data[[#This Row],[NH Bed Change]]</f>
        <v>20</v>
      </c>
      <c r="L492" s="47">
        <f t="shared" si="28"/>
        <v>0</v>
      </c>
      <c r="M492" s="47">
        <f t="shared" si="29"/>
        <v>20</v>
      </c>
      <c r="N492" s="47">
        <f>+Data[[#This Row],[BC Active]]+Data[[#This Row],[NH Active]]</f>
        <v>20</v>
      </c>
      <c r="O492" s="47">
        <f t="shared" si="30"/>
        <v>0</v>
      </c>
      <c r="P492" s="47">
        <f t="shared" si="31"/>
        <v>-20</v>
      </c>
      <c r="Q492" s="47">
        <f>+Data[[#This Row],[BC Layaway]]+Data[[#This Row],[NH Layaway]]</f>
        <v>-20</v>
      </c>
      <c r="R492" s="47">
        <f>+Data[[#This Row],[BC Active]]+Data[[#This Row],[BC Layaway]]</f>
        <v>0</v>
      </c>
      <c r="S492" s="47">
        <f>+Data[[#This Row],[NH Active]]+Data[[#This Row],[NH Layaway]]</f>
        <v>0</v>
      </c>
      <c r="T492" s="47">
        <f>+Data[[#This Row],[BC Total]]+Data[[#This Row],[NH Total]]</f>
        <v>0</v>
      </c>
      <c r="Y492" s="53"/>
    </row>
    <row r="493" spans="1:25" x14ac:dyDescent="0.25">
      <c r="A493" s="47" t="str">
        <f>Data[[#This Row],[Text IID]]&amp;Data[[#This Row],[transaction number]]</f>
        <v>2705218</v>
      </c>
      <c r="B493" s="48">
        <v>18</v>
      </c>
      <c r="C493" s="49">
        <v>27052</v>
      </c>
      <c r="D493" s="50" t="str">
        <f>Data[[#This Row],[Text IID]]&amp;" - "&amp;Data[[#This Row],[Facility Name]]</f>
        <v>27052 - Walker Methodist Health Ctr</v>
      </c>
      <c r="E493" s="46">
        <v>27052</v>
      </c>
      <c r="F493" s="51" t="s">
        <v>165</v>
      </c>
      <c r="G493" s="52">
        <v>43709</v>
      </c>
      <c r="H493" s="51" t="s">
        <v>23</v>
      </c>
      <c r="I493" s="47"/>
      <c r="J493" s="47">
        <v>20</v>
      </c>
      <c r="K493" s="47">
        <f>+Data[[#This Row],[BC Bed Change]]+Data[[#This Row],[NH Bed Change]]</f>
        <v>20</v>
      </c>
      <c r="L493" s="47">
        <f t="shared" si="28"/>
        <v>0</v>
      </c>
      <c r="M493" s="47">
        <f t="shared" si="29"/>
        <v>-20</v>
      </c>
      <c r="N493" s="47">
        <f>+Data[[#This Row],[BC Active]]+Data[[#This Row],[NH Active]]</f>
        <v>-20</v>
      </c>
      <c r="O493" s="47">
        <f t="shared" si="30"/>
        <v>0</v>
      </c>
      <c r="P493" s="47">
        <f t="shared" si="31"/>
        <v>0</v>
      </c>
      <c r="Q493" s="47">
        <f>+Data[[#This Row],[BC Layaway]]+Data[[#This Row],[NH Layaway]]</f>
        <v>0</v>
      </c>
      <c r="R493" s="47">
        <f>+Data[[#This Row],[BC Active]]+Data[[#This Row],[BC Layaway]]</f>
        <v>0</v>
      </c>
      <c r="S493" s="47">
        <f>+Data[[#This Row],[NH Active]]+Data[[#This Row],[NH Layaway]]</f>
        <v>-20</v>
      </c>
      <c r="T493" s="47">
        <f>+Data[[#This Row],[BC Total]]+Data[[#This Row],[NH Total]]</f>
        <v>-20</v>
      </c>
      <c r="Y493" s="53"/>
    </row>
    <row r="494" spans="1:25" x14ac:dyDescent="0.25">
      <c r="A494" s="47" t="str">
        <f>Data[[#This Row],[Text IID]]&amp;Data[[#This Row],[transaction number]]</f>
        <v>2705219</v>
      </c>
      <c r="B494" s="48">
        <v>19</v>
      </c>
      <c r="C494" s="49">
        <v>27052</v>
      </c>
      <c r="D494" s="50" t="str">
        <f>Data[[#This Row],[Text IID]]&amp;" - "&amp;Data[[#This Row],[Facility Name]]</f>
        <v>27052 - Walker Methodist Health Ctr</v>
      </c>
      <c r="E494" s="46">
        <v>27052</v>
      </c>
      <c r="F494" s="51" t="s">
        <v>165</v>
      </c>
      <c r="G494" s="52">
        <v>43857</v>
      </c>
      <c r="H494" s="51" t="s">
        <v>22</v>
      </c>
      <c r="I494" s="47"/>
      <c r="J494" s="47">
        <v>20</v>
      </c>
      <c r="K494" s="47">
        <f>+Data[[#This Row],[BC Bed Change]]+Data[[#This Row],[NH Bed Change]]</f>
        <v>20</v>
      </c>
      <c r="L494" s="47">
        <f t="shared" si="28"/>
        <v>0</v>
      </c>
      <c r="M494" s="47">
        <f t="shared" si="29"/>
        <v>20</v>
      </c>
      <c r="N494" s="47">
        <f>+Data[[#This Row],[BC Active]]+Data[[#This Row],[NH Active]]</f>
        <v>20</v>
      </c>
      <c r="O494" s="47">
        <f t="shared" si="30"/>
        <v>0</v>
      </c>
      <c r="P494" s="47">
        <f t="shared" si="31"/>
        <v>-20</v>
      </c>
      <c r="Q494" s="47">
        <f>+Data[[#This Row],[BC Layaway]]+Data[[#This Row],[NH Layaway]]</f>
        <v>-20</v>
      </c>
      <c r="R494" s="47">
        <f>+Data[[#This Row],[BC Active]]+Data[[#This Row],[BC Layaway]]</f>
        <v>0</v>
      </c>
      <c r="S494" s="47">
        <f>+Data[[#This Row],[NH Active]]+Data[[#This Row],[NH Layaway]]</f>
        <v>0</v>
      </c>
      <c r="T494" s="47">
        <f>+Data[[#This Row],[BC Total]]+Data[[#This Row],[NH Total]]</f>
        <v>0</v>
      </c>
      <c r="Y494" s="53"/>
    </row>
    <row r="495" spans="1:25" x14ac:dyDescent="0.25">
      <c r="A495" s="47" t="str">
        <f>Data[[#This Row],[Text IID]]&amp;Data[[#This Row],[transaction number]]</f>
        <v>2705220</v>
      </c>
      <c r="B495" s="48">
        <v>20</v>
      </c>
      <c r="C495" s="49">
        <v>27052</v>
      </c>
      <c r="D495" s="50" t="str">
        <f>Data[[#This Row],[Text IID]]&amp;" - "&amp;Data[[#This Row],[Facility Name]]</f>
        <v>27052 - Walker Methodist Health Ctr</v>
      </c>
      <c r="E495" s="46">
        <v>27052</v>
      </c>
      <c r="F495" s="51" t="s">
        <v>165</v>
      </c>
      <c r="G495" s="52">
        <v>44166</v>
      </c>
      <c r="H495" s="51" t="s">
        <v>133</v>
      </c>
      <c r="I495" s="47"/>
      <c r="J495" s="47">
        <v>30</v>
      </c>
      <c r="K495" s="47">
        <f>+Data[[#This Row],[BC Bed Change]]+Data[[#This Row],[NH Bed Change]]</f>
        <v>30</v>
      </c>
      <c r="L495" s="47">
        <f t="shared" si="28"/>
        <v>0</v>
      </c>
      <c r="M495" s="47">
        <f t="shared" si="29"/>
        <v>-30</v>
      </c>
      <c r="N495" s="47">
        <f>+Data[[#This Row],[BC Active]]+Data[[#This Row],[NH Active]]</f>
        <v>-30</v>
      </c>
      <c r="O495" s="47">
        <f t="shared" si="30"/>
        <v>0</v>
      </c>
      <c r="P495" s="47">
        <f t="shared" si="31"/>
        <v>30</v>
      </c>
      <c r="Q495" s="47">
        <f>+Data[[#This Row],[BC Layaway]]+Data[[#This Row],[NH Layaway]]</f>
        <v>30</v>
      </c>
      <c r="R495" s="47">
        <f>+Data[[#This Row],[BC Active]]+Data[[#This Row],[BC Layaway]]</f>
        <v>0</v>
      </c>
      <c r="S495" s="47">
        <f>+Data[[#This Row],[NH Active]]+Data[[#This Row],[NH Layaway]]</f>
        <v>0</v>
      </c>
      <c r="T495" s="47">
        <f>+Data[[#This Row],[BC Total]]+Data[[#This Row],[NH Total]]</f>
        <v>0</v>
      </c>
      <c r="Y495" s="53"/>
    </row>
    <row r="496" spans="1:25" x14ac:dyDescent="0.25">
      <c r="A496" s="47" t="str">
        <f>Data[[#This Row],[Text IID]]&amp;Data[[#This Row],[transaction number]]</f>
        <v>270541</v>
      </c>
      <c r="B496" s="48">
        <v>1</v>
      </c>
      <c r="C496" s="49">
        <v>27054</v>
      </c>
      <c r="D496" s="50" t="str">
        <f>Data[[#This Row],[Text IID]]&amp;" - "&amp;Data[[#This Row],[Facility Name]]</f>
        <v>27054 - Castle Ridge Care Center</v>
      </c>
      <c r="E496" s="46">
        <v>27054</v>
      </c>
      <c r="F496" s="51" t="s">
        <v>166</v>
      </c>
      <c r="G496" s="52">
        <v>40451</v>
      </c>
      <c r="H496" s="51" t="s">
        <v>17</v>
      </c>
      <c r="I496" s="47">
        <v>0</v>
      </c>
      <c r="J496" s="47">
        <v>60</v>
      </c>
      <c r="K496" s="47">
        <f>+Data[[#This Row],[BC Bed Change]]+Data[[#This Row],[NH Bed Change]]</f>
        <v>60</v>
      </c>
      <c r="L496" s="47">
        <f t="shared" si="28"/>
        <v>0</v>
      </c>
      <c r="M496" s="47">
        <f t="shared" si="29"/>
        <v>60</v>
      </c>
      <c r="N496" s="47">
        <f>+Data[[#This Row],[BC Active]]+Data[[#This Row],[NH Active]]</f>
        <v>60</v>
      </c>
      <c r="O496" s="47">
        <f t="shared" si="30"/>
        <v>0</v>
      </c>
      <c r="P496" s="47">
        <f t="shared" si="31"/>
        <v>0</v>
      </c>
      <c r="Q496" s="47">
        <f>+Data[[#This Row],[BC Layaway]]+Data[[#This Row],[NH Layaway]]</f>
        <v>0</v>
      </c>
      <c r="R496" s="47">
        <f>+Data[[#This Row],[BC Active]]+Data[[#This Row],[BC Layaway]]</f>
        <v>0</v>
      </c>
      <c r="S496" s="47">
        <f>+Data[[#This Row],[NH Active]]+Data[[#This Row],[NH Layaway]]</f>
        <v>60</v>
      </c>
      <c r="T496" s="47">
        <f>+Data[[#This Row],[BC Total]]+Data[[#This Row],[NH Total]]</f>
        <v>60</v>
      </c>
      <c r="Y496" s="53"/>
    </row>
    <row r="497" spans="1:25" x14ac:dyDescent="0.25">
      <c r="A497" s="47" t="str">
        <f>Data[[#This Row],[Text IID]]&amp;Data[[#This Row],[transaction number]]</f>
        <v>270551</v>
      </c>
      <c r="B497" s="48">
        <v>1</v>
      </c>
      <c r="C497" s="49">
        <v>27055</v>
      </c>
      <c r="D497" s="50" t="str">
        <f>Data[[#This Row],[Text IID]]&amp;" - "&amp;Data[[#This Row],[Facility Name]]</f>
        <v>27055 - Texas Terrace A Villa Center</v>
      </c>
      <c r="E497" s="46">
        <v>27055</v>
      </c>
      <c r="F497" s="51" t="s">
        <v>167</v>
      </c>
      <c r="G497" s="52">
        <v>40451</v>
      </c>
      <c r="H497" s="51" t="s">
        <v>17</v>
      </c>
      <c r="I497" s="47">
        <v>0</v>
      </c>
      <c r="J497" s="47">
        <v>131</v>
      </c>
      <c r="K497" s="47">
        <f>+Data[[#This Row],[BC Bed Change]]+Data[[#This Row],[NH Bed Change]]</f>
        <v>131</v>
      </c>
      <c r="L497" s="47">
        <f t="shared" si="28"/>
        <v>0</v>
      </c>
      <c r="M497" s="47">
        <f t="shared" si="29"/>
        <v>131</v>
      </c>
      <c r="N497" s="47">
        <f>+Data[[#This Row],[BC Active]]+Data[[#This Row],[NH Active]]</f>
        <v>131</v>
      </c>
      <c r="O497" s="47">
        <f t="shared" si="30"/>
        <v>0</v>
      </c>
      <c r="P497" s="47">
        <f t="shared" si="31"/>
        <v>0</v>
      </c>
      <c r="Q497" s="47">
        <f>+Data[[#This Row],[BC Layaway]]+Data[[#This Row],[NH Layaway]]</f>
        <v>0</v>
      </c>
      <c r="R497" s="47">
        <f>+Data[[#This Row],[BC Active]]+Data[[#This Row],[BC Layaway]]</f>
        <v>0</v>
      </c>
      <c r="S497" s="47">
        <f>+Data[[#This Row],[NH Active]]+Data[[#This Row],[NH Layaway]]</f>
        <v>131</v>
      </c>
      <c r="T497" s="47">
        <f>+Data[[#This Row],[BC Total]]+Data[[#This Row],[NH Total]]</f>
        <v>131</v>
      </c>
      <c r="Y497" s="53"/>
    </row>
    <row r="498" spans="1:25" x14ac:dyDescent="0.25">
      <c r="A498" s="47" t="str">
        <f>Data[[#This Row],[Text IID]]&amp;Data[[#This Row],[transaction number]]</f>
        <v>270552</v>
      </c>
      <c r="B498" s="48">
        <v>2</v>
      </c>
      <c r="C498" s="49">
        <v>27055</v>
      </c>
      <c r="D498" s="50" t="str">
        <f>Data[[#This Row],[Text IID]]&amp;" - "&amp;Data[[#This Row],[Facility Name]]</f>
        <v>27055 - Texas Terrace A Villa Center</v>
      </c>
      <c r="E498" s="46">
        <v>27055</v>
      </c>
      <c r="F498" s="51" t="s">
        <v>167</v>
      </c>
      <c r="G498" s="52">
        <v>40451</v>
      </c>
      <c r="H498" s="51" t="s">
        <v>19</v>
      </c>
      <c r="I498" s="47">
        <v>0</v>
      </c>
      <c r="J498" s="47">
        <v>8</v>
      </c>
      <c r="K498" s="47">
        <f>+Data[[#This Row],[BC Bed Change]]+Data[[#This Row],[NH Bed Change]]</f>
        <v>8</v>
      </c>
      <c r="L498" s="47">
        <f t="shared" si="28"/>
        <v>0</v>
      </c>
      <c r="M498" s="47">
        <f t="shared" si="29"/>
        <v>0</v>
      </c>
      <c r="N498" s="47">
        <f>+Data[[#This Row],[BC Active]]+Data[[#This Row],[NH Active]]</f>
        <v>0</v>
      </c>
      <c r="O498" s="47">
        <f t="shared" si="30"/>
        <v>0</v>
      </c>
      <c r="P498" s="47">
        <f t="shared" si="31"/>
        <v>8</v>
      </c>
      <c r="Q498" s="47">
        <f>+Data[[#This Row],[BC Layaway]]+Data[[#This Row],[NH Layaway]]</f>
        <v>8</v>
      </c>
      <c r="R498" s="47">
        <f>+Data[[#This Row],[BC Active]]+Data[[#This Row],[BC Layaway]]</f>
        <v>0</v>
      </c>
      <c r="S498" s="47">
        <f>+Data[[#This Row],[NH Active]]+Data[[#This Row],[NH Layaway]]</f>
        <v>8</v>
      </c>
      <c r="T498" s="47">
        <f>+Data[[#This Row],[BC Total]]+Data[[#This Row],[NH Total]]</f>
        <v>8</v>
      </c>
      <c r="Y498" s="53"/>
    </row>
    <row r="499" spans="1:25" x14ac:dyDescent="0.25">
      <c r="A499" s="47" t="str">
        <f>Data[[#This Row],[Text IID]]&amp;Data[[#This Row],[transaction number]]</f>
        <v>270553</v>
      </c>
      <c r="B499" s="48">
        <v>3</v>
      </c>
      <c r="C499" s="49">
        <v>27055</v>
      </c>
      <c r="D499" s="50" t="str">
        <f>Data[[#This Row],[Text IID]]&amp;" - "&amp;Data[[#This Row],[Facility Name]]</f>
        <v>27055 - Texas Terrace A Villa Center</v>
      </c>
      <c r="E499" s="46">
        <v>27055</v>
      </c>
      <c r="F499" s="51" t="s">
        <v>167</v>
      </c>
      <c r="G499" s="52">
        <v>40909</v>
      </c>
      <c r="H499" s="51" t="s">
        <v>22</v>
      </c>
      <c r="I499" s="47">
        <v>0</v>
      </c>
      <c r="J499" s="47">
        <v>8</v>
      </c>
      <c r="K499" s="47">
        <f>+Data[[#This Row],[BC Bed Change]]+Data[[#This Row],[NH Bed Change]]</f>
        <v>8</v>
      </c>
      <c r="L499" s="47">
        <f t="shared" si="28"/>
        <v>0</v>
      </c>
      <c r="M499" s="47">
        <f t="shared" si="29"/>
        <v>8</v>
      </c>
      <c r="N499" s="47">
        <f>+Data[[#This Row],[BC Active]]+Data[[#This Row],[NH Active]]</f>
        <v>8</v>
      </c>
      <c r="O499" s="47">
        <f t="shared" si="30"/>
        <v>0</v>
      </c>
      <c r="P499" s="47">
        <f t="shared" si="31"/>
        <v>-8</v>
      </c>
      <c r="Q499" s="47">
        <f>+Data[[#This Row],[BC Layaway]]+Data[[#This Row],[NH Layaway]]</f>
        <v>-8</v>
      </c>
      <c r="R499" s="47">
        <f>+Data[[#This Row],[BC Active]]+Data[[#This Row],[BC Layaway]]</f>
        <v>0</v>
      </c>
      <c r="S499" s="47">
        <f>+Data[[#This Row],[NH Active]]+Data[[#This Row],[NH Layaway]]</f>
        <v>0</v>
      </c>
      <c r="T499" s="47">
        <f>+Data[[#This Row],[BC Total]]+Data[[#This Row],[NH Total]]</f>
        <v>0</v>
      </c>
      <c r="Y499" s="53"/>
    </row>
    <row r="500" spans="1:25" x14ac:dyDescent="0.25">
      <c r="A500" s="47" t="str">
        <f>Data[[#This Row],[Text IID]]&amp;Data[[#This Row],[transaction number]]</f>
        <v>270554</v>
      </c>
      <c r="B500" s="48">
        <v>4</v>
      </c>
      <c r="C500" s="49">
        <v>27055</v>
      </c>
      <c r="D500" s="50" t="str">
        <f>Data[[#This Row],[Text IID]]&amp;" - "&amp;Data[[#This Row],[Facility Name]]</f>
        <v>27055 - Texas Terrace A Villa Center</v>
      </c>
      <c r="E500" s="46">
        <v>27055</v>
      </c>
      <c r="F500" s="51" t="s">
        <v>167</v>
      </c>
      <c r="G500" s="52">
        <v>40909</v>
      </c>
      <c r="H500" s="51" t="s">
        <v>23</v>
      </c>
      <c r="I500" s="47">
        <v>0</v>
      </c>
      <c r="J500" s="47">
        <v>8</v>
      </c>
      <c r="K500" s="47">
        <f>+Data[[#This Row],[BC Bed Change]]+Data[[#This Row],[NH Bed Change]]</f>
        <v>8</v>
      </c>
      <c r="L500" s="47">
        <f t="shared" si="28"/>
        <v>0</v>
      </c>
      <c r="M500" s="47">
        <f t="shared" si="29"/>
        <v>-8</v>
      </c>
      <c r="N500" s="47">
        <f>+Data[[#This Row],[BC Active]]+Data[[#This Row],[NH Active]]</f>
        <v>-8</v>
      </c>
      <c r="O500" s="47">
        <f t="shared" si="30"/>
        <v>0</v>
      </c>
      <c r="P500" s="47">
        <f t="shared" si="31"/>
        <v>0</v>
      </c>
      <c r="Q500" s="47">
        <f>+Data[[#This Row],[BC Layaway]]+Data[[#This Row],[NH Layaway]]</f>
        <v>0</v>
      </c>
      <c r="R500" s="47">
        <f>+Data[[#This Row],[BC Active]]+Data[[#This Row],[BC Layaway]]</f>
        <v>0</v>
      </c>
      <c r="S500" s="47">
        <f>+Data[[#This Row],[NH Active]]+Data[[#This Row],[NH Layaway]]</f>
        <v>-8</v>
      </c>
      <c r="T500" s="47">
        <f>+Data[[#This Row],[BC Total]]+Data[[#This Row],[NH Total]]</f>
        <v>-8</v>
      </c>
      <c r="Y500" s="53"/>
    </row>
    <row r="501" spans="1:25" x14ac:dyDescent="0.25">
      <c r="A501" s="47" t="str">
        <f>Data[[#This Row],[Text IID]]&amp;Data[[#This Row],[transaction number]]</f>
        <v>270555</v>
      </c>
      <c r="B501" s="48">
        <v>5</v>
      </c>
      <c r="C501" s="49">
        <v>27055</v>
      </c>
      <c r="D501" s="50" t="str">
        <f>Data[[#This Row],[Text IID]]&amp;" - "&amp;Data[[#This Row],[Facility Name]]</f>
        <v>27055 - Texas Terrace A Villa Center</v>
      </c>
      <c r="E501" s="46">
        <v>27055</v>
      </c>
      <c r="F501" s="51" t="s">
        <v>167</v>
      </c>
      <c r="G501" s="52">
        <v>41244</v>
      </c>
      <c r="H501" s="51" t="s">
        <v>23</v>
      </c>
      <c r="I501" s="47">
        <v>0</v>
      </c>
      <c r="J501" s="47">
        <v>13</v>
      </c>
      <c r="K501" s="47">
        <f>+Data[[#This Row],[BC Bed Change]]+Data[[#This Row],[NH Bed Change]]</f>
        <v>13</v>
      </c>
      <c r="L501" s="47">
        <f t="shared" si="28"/>
        <v>0</v>
      </c>
      <c r="M501" s="47">
        <f t="shared" si="29"/>
        <v>-13</v>
      </c>
      <c r="N501" s="47">
        <f>+Data[[#This Row],[BC Active]]+Data[[#This Row],[NH Active]]</f>
        <v>-13</v>
      </c>
      <c r="O501" s="47">
        <f t="shared" si="30"/>
        <v>0</v>
      </c>
      <c r="P501" s="47">
        <f t="shared" si="31"/>
        <v>0</v>
      </c>
      <c r="Q501" s="47">
        <f>+Data[[#This Row],[BC Layaway]]+Data[[#This Row],[NH Layaway]]</f>
        <v>0</v>
      </c>
      <c r="R501" s="47">
        <f>+Data[[#This Row],[BC Active]]+Data[[#This Row],[BC Layaway]]</f>
        <v>0</v>
      </c>
      <c r="S501" s="47">
        <f>+Data[[#This Row],[NH Active]]+Data[[#This Row],[NH Layaway]]</f>
        <v>-13</v>
      </c>
      <c r="T501" s="47">
        <f>+Data[[#This Row],[BC Total]]+Data[[#This Row],[NH Total]]</f>
        <v>-13</v>
      </c>
      <c r="Y501" s="53"/>
    </row>
    <row r="502" spans="1:25" x14ac:dyDescent="0.25">
      <c r="A502" s="47" t="str">
        <f>Data[[#This Row],[Text IID]]&amp;Data[[#This Row],[transaction number]]</f>
        <v>270556</v>
      </c>
      <c r="B502" s="48">
        <v>6</v>
      </c>
      <c r="C502" s="49">
        <v>27055</v>
      </c>
      <c r="D502" s="50" t="str">
        <f>Data[[#This Row],[Text IID]]&amp;" - "&amp;Data[[#This Row],[Facility Name]]</f>
        <v>27055 - Texas Terrace A Villa Center</v>
      </c>
      <c r="E502" s="46">
        <v>27055</v>
      </c>
      <c r="F502" s="51" t="s">
        <v>167</v>
      </c>
      <c r="G502" s="52">
        <v>42795</v>
      </c>
      <c r="H502" s="51" t="s">
        <v>20</v>
      </c>
      <c r="I502" s="47"/>
      <c r="J502" s="47">
        <v>6</v>
      </c>
      <c r="K502" s="47">
        <f>+Data[[#This Row],[BC Bed Change]]+Data[[#This Row],[NH Bed Change]]</f>
        <v>6</v>
      </c>
      <c r="L502" s="47">
        <f t="shared" si="28"/>
        <v>0</v>
      </c>
      <c r="M502" s="47">
        <f t="shared" si="29"/>
        <v>-6</v>
      </c>
      <c r="N502" s="47">
        <f>+Data[[#This Row],[BC Active]]+Data[[#This Row],[NH Active]]</f>
        <v>-6</v>
      </c>
      <c r="O502" s="47">
        <f t="shared" si="30"/>
        <v>0</v>
      </c>
      <c r="P502" s="47">
        <f t="shared" si="31"/>
        <v>6</v>
      </c>
      <c r="Q502" s="47">
        <f>+Data[[#This Row],[BC Layaway]]+Data[[#This Row],[NH Layaway]]</f>
        <v>6</v>
      </c>
      <c r="R502" s="47">
        <f>+Data[[#This Row],[BC Active]]+Data[[#This Row],[BC Layaway]]</f>
        <v>0</v>
      </c>
      <c r="S502" s="47">
        <f>+Data[[#This Row],[NH Active]]+Data[[#This Row],[NH Layaway]]</f>
        <v>0</v>
      </c>
      <c r="T502" s="47">
        <f>+Data[[#This Row],[BC Total]]+Data[[#This Row],[NH Total]]</f>
        <v>0</v>
      </c>
      <c r="Y502" s="53"/>
    </row>
    <row r="503" spans="1:25" x14ac:dyDescent="0.25">
      <c r="A503" s="47" t="str">
        <f>Data[[#This Row],[Text IID]]&amp;Data[[#This Row],[transaction number]]</f>
        <v>270561</v>
      </c>
      <c r="B503" s="48">
        <v>1</v>
      </c>
      <c r="C503" s="49">
        <v>27056</v>
      </c>
      <c r="D503" s="50" t="str">
        <f>Data[[#This Row],[Text IID]]&amp;" - "&amp;Data[[#This Row],[Facility Name]]</f>
        <v>27056 - Brookview A Villa Center</v>
      </c>
      <c r="E503" s="46">
        <v>27056</v>
      </c>
      <c r="F503" s="51" t="s">
        <v>168</v>
      </c>
      <c r="G503" s="52">
        <v>40451</v>
      </c>
      <c r="H503" s="51" t="s">
        <v>17</v>
      </c>
      <c r="I503" s="47">
        <v>0</v>
      </c>
      <c r="J503" s="47">
        <v>175</v>
      </c>
      <c r="K503" s="47">
        <f>+Data[[#This Row],[BC Bed Change]]+Data[[#This Row],[NH Bed Change]]</f>
        <v>175</v>
      </c>
      <c r="L503" s="47">
        <f t="shared" si="28"/>
        <v>0</v>
      </c>
      <c r="M503" s="47">
        <f t="shared" si="29"/>
        <v>175</v>
      </c>
      <c r="N503" s="47">
        <f>+Data[[#This Row],[BC Active]]+Data[[#This Row],[NH Active]]</f>
        <v>175</v>
      </c>
      <c r="O503" s="47">
        <f t="shared" si="30"/>
        <v>0</v>
      </c>
      <c r="P503" s="47">
        <f t="shared" si="31"/>
        <v>0</v>
      </c>
      <c r="Q503" s="47">
        <f>+Data[[#This Row],[BC Layaway]]+Data[[#This Row],[NH Layaway]]</f>
        <v>0</v>
      </c>
      <c r="R503" s="47">
        <f>+Data[[#This Row],[BC Active]]+Data[[#This Row],[BC Layaway]]</f>
        <v>0</v>
      </c>
      <c r="S503" s="47">
        <f>+Data[[#This Row],[NH Active]]+Data[[#This Row],[NH Layaway]]</f>
        <v>175</v>
      </c>
      <c r="T503" s="47">
        <f>+Data[[#This Row],[BC Total]]+Data[[#This Row],[NH Total]]</f>
        <v>175</v>
      </c>
      <c r="Y503" s="53"/>
    </row>
    <row r="504" spans="1:25" x14ac:dyDescent="0.25">
      <c r="A504" s="47" t="str">
        <f>Data[[#This Row],[Text IID]]&amp;Data[[#This Row],[transaction number]]</f>
        <v>270562</v>
      </c>
      <c r="B504" s="48">
        <v>2</v>
      </c>
      <c r="C504" s="49">
        <v>27056</v>
      </c>
      <c r="D504" s="50" t="str">
        <f>Data[[#This Row],[Text IID]]&amp;" - "&amp;Data[[#This Row],[Facility Name]]</f>
        <v>27056 - Brookview A Villa Center</v>
      </c>
      <c r="E504" s="46">
        <v>27056</v>
      </c>
      <c r="F504" s="51" t="s">
        <v>168</v>
      </c>
      <c r="G504" s="52">
        <v>41225</v>
      </c>
      <c r="H504" s="51" t="s">
        <v>23</v>
      </c>
      <c r="I504" s="47">
        <v>0</v>
      </c>
      <c r="J504" s="47">
        <v>11</v>
      </c>
      <c r="K504" s="47">
        <f>+Data[[#This Row],[BC Bed Change]]+Data[[#This Row],[NH Bed Change]]</f>
        <v>11</v>
      </c>
      <c r="L504" s="47">
        <f t="shared" si="28"/>
        <v>0</v>
      </c>
      <c r="M504" s="47">
        <f t="shared" si="29"/>
        <v>-11</v>
      </c>
      <c r="N504" s="47">
        <f>+Data[[#This Row],[BC Active]]+Data[[#This Row],[NH Active]]</f>
        <v>-11</v>
      </c>
      <c r="O504" s="47">
        <f t="shared" si="30"/>
        <v>0</v>
      </c>
      <c r="P504" s="47">
        <f t="shared" si="31"/>
        <v>0</v>
      </c>
      <c r="Q504" s="47">
        <f>+Data[[#This Row],[BC Layaway]]+Data[[#This Row],[NH Layaway]]</f>
        <v>0</v>
      </c>
      <c r="R504" s="47">
        <f>+Data[[#This Row],[BC Active]]+Data[[#This Row],[BC Layaway]]</f>
        <v>0</v>
      </c>
      <c r="S504" s="47">
        <f>+Data[[#This Row],[NH Active]]+Data[[#This Row],[NH Layaway]]</f>
        <v>-11</v>
      </c>
      <c r="T504" s="47">
        <f>+Data[[#This Row],[BC Total]]+Data[[#This Row],[NH Total]]</f>
        <v>-11</v>
      </c>
      <c r="Y504" s="53"/>
    </row>
    <row r="505" spans="1:25" x14ac:dyDescent="0.25">
      <c r="A505" s="47" t="str">
        <f>Data[[#This Row],[Text IID]]&amp;Data[[#This Row],[transaction number]]</f>
        <v>270563</v>
      </c>
      <c r="B505" s="48">
        <v>3</v>
      </c>
      <c r="C505" s="49">
        <v>27056</v>
      </c>
      <c r="D505" s="50" t="str">
        <f>Data[[#This Row],[Text IID]]&amp;" - "&amp;Data[[#This Row],[Facility Name]]</f>
        <v>27056 - Brookview A Villa Center</v>
      </c>
      <c r="E505" s="46">
        <v>27056</v>
      </c>
      <c r="F505" s="51" t="s">
        <v>168</v>
      </c>
      <c r="G505" s="52">
        <v>42795</v>
      </c>
      <c r="H505" s="51" t="s">
        <v>20</v>
      </c>
      <c r="I505" s="47"/>
      <c r="J505" s="47">
        <v>20</v>
      </c>
      <c r="K505" s="47">
        <f>+Data[[#This Row],[BC Bed Change]]+Data[[#This Row],[NH Bed Change]]</f>
        <v>20</v>
      </c>
      <c r="L505" s="47">
        <f t="shared" si="28"/>
        <v>0</v>
      </c>
      <c r="M505" s="47">
        <f t="shared" si="29"/>
        <v>-20</v>
      </c>
      <c r="N505" s="47">
        <f>+Data[[#This Row],[BC Active]]+Data[[#This Row],[NH Active]]</f>
        <v>-20</v>
      </c>
      <c r="O505" s="47">
        <f t="shared" si="30"/>
        <v>0</v>
      </c>
      <c r="P505" s="47">
        <f t="shared" si="31"/>
        <v>20</v>
      </c>
      <c r="Q505" s="47">
        <f>+Data[[#This Row],[BC Layaway]]+Data[[#This Row],[NH Layaway]]</f>
        <v>20</v>
      </c>
      <c r="R505" s="47">
        <f>+Data[[#This Row],[BC Active]]+Data[[#This Row],[BC Layaway]]</f>
        <v>0</v>
      </c>
      <c r="S505" s="47">
        <f>+Data[[#This Row],[NH Active]]+Data[[#This Row],[NH Layaway]]</f>
        <v>0</v>
      </c>
      <c r="T505" s="47">
        <f>+Data[[#This Row],[BC Total]]+Data[[#This Row],[NH Total]]</f>
        <v>0</v>
      </c>
      <c r="Y505" s="53"/>
    </row>
    <row r="506" spans="1:25" x14ac:dyDescent="0.25">
      <c r="A506" s="47" t="str">
        <f>Data[[#This Row],[Text IID]]&amp;Data[[#This Row],[transaction number]]</f>
        <v>270564</v>
      </c>
      <c r="B506" s="48">
        <v>4</v>
      </c>
      <c r="C506" s="49">
        <v>27056</v>
      </c>
      <c r="D506" s="50" t="str">
        <f>Data[[#This Row],[Text IID]]&amp;" - "&amp;Data[[#This Row],[Facility Name]]</f>
        <v>27056 - Brookview A Villa Center</v>
      </c>
      <c r="E506" s="46">
        <v>27056</v>
      </c>
      <c r="F506" s="51" t="s">
        <v>168</v>
      </c>
      <c r="G506" s="52">
        <v>43221</v>
      </c>
      <c r="H506" s="51" t="s">
        <v>20</v>
      </c>
      <c r="I506" s="47"/>
      <c r="J506" s="47">
        <v>40</v>
      </c>
      <c r="K506" s="47">
        <f>+Data[[#This Row],[BC Bed Change]]+Data[[#This Row],[NH Bed Change]]</f>
        <v>40</v>
      </c>
      <c r="L506" s="47">
        <f t="shared" si="28"/>
        <v>0</v>
      </c>
      <c r="M506" s="47">
        <f t="shared" si="29"/>
        <v>-40</v>
      </c>
      <c r="N506" s="47">
        <f>+Data[[#This Row],[BC Active]]+Data[[#This Row],[NH Active]]</f>
        <v>-40</v>
      </c>
      <c r="O506" s="47">
        <f t="shared" si="30"/>
        <v>0</v>
      </c>
      <c r="P506" s="47">
        <f t="shared" si="31"/>
        <v>40</v>
      </c>
      <c r="Q506" s="47">
        <f>+Data[[#This Row],[BC Layaway]]+Data[[#This Row],[NH Layaway]]</f>
        <v>40</v>
      </c>
      <c r="R506" s="47">
        <f>+Data[[#This Row],[BC Active]]+Data[[#This Row],[BC Layaway]]</f>
        <v>0</v>
      </c>
      <c r="S506" s="47">
        <f>+Data[[#This Row],[NH Active]]+Data[[#This Row],[NH Layaway]]</f>
        <v>0</v>
      </c>
      <c r="T506" s="47">
        <f>+Data[[#This Row],[BC Total]]+Data[[#This Row],[NH Total]]</f>
        <v>0</v>
      </c>
      <c r="Y506" s="53"/>
    </row>
    <row r="507" spans="1:25" x14ac:dyDescent="0.25">
      <c r="A507" s="47" t="str">
        <f>Data[[#This Row],[Text IID]]&amp;Data[[#This Row],[transaction number]]</f>
        <v>270571</v>
      </c>
      <c r="B507" s="48">
        <v>1</v>
      </c>
      <c r="C507" s="49">
        <v>27057</v>
      </c>
      <c r="D507" s="50" t="str">
        <f>Data[[#This Row],[Text IID]]&amp;" - "&amp;Data[[#This Row],[Facility Name]]</f>
        <v>27057 - THE ESTATES AT CHATEAU LLC</v>
      </c>
      <c r="E507" s="46">
        <v>27057</v>
      </c>
      <c r="F507" s="51" t="s">
        <v>169</v>
      </c>
      <c r="G507" s="52">
        <v>40451</v>
      </c>
      <c r="H507" s="51" t="s">
        <v>17</v>
      </c>
      <c r="I507" s="47">
        <v>0</v>
      </c>
      <c r="J507" s="47">
        <v>75</v>
      </c>
      <c r="K507" s="47">
        <f>+Data[[#This Row],[BC Bed Change]]+Data[[#This Row],[NH Bed Change]]</f>
        <v>75</v>
      </c>
      <c r="L507" s="47">
        <f t="shared" si="28"/>
        <v>0</v>
      </c>
      <c r="M507" s="47">
        <f t="shared" si="29"/>
        <v>75</v>
      </c>
      <c r="N507" s="47">
        <f>+Data[[#This Row],[BC Active]]+Data[[#This Row],[NH Active]]</f>
        <v>75</v>
      </c>
      <c r="O507" s="47">
        <f t="shared" si="30"/>
        <v>0</v>
      </c>
      <c r="P507" s="47">
        <f t="shared" si="31"/>
        <v>0</v>
      </c>
      <c r="Q507" s="47">
        <f>+Data[[#This Row],[BC Layaway]]+Data[[#This Row],[NH Layaway]]</f>
        <v>0</v>
      </c>
      <c r="R507" s="47">
        <f>+Data[[#This Row],[BC Active]]+Data[[#This Row],[BC Layaway]]</f>
        <v>0</v>
      </c>
      <c r="S507" s="47">
        <f>+Data[[#This Row],[NH Active]]+Data[[#This Row],[NH Layaway]]</f>
        <v>75</v>
      </c>
      <c r="T507" s="47">
        <f>+Data[[#This Row],[BC Total]]+Data[[#This Row],[NH Total]]</f>
        <v>75</v>
      </c>
      <c r="Y507" s="53"/>
    </row>
    <row r="508" spans="1:25" x14ac:dyDescent="0.25">
      <c r="A508" s="47" t="str">
        <f>Data[[#This Row],[Text IID]]&amp;Data[[#This Row],[transaction number]]</f>
        <v>270572</v>
      </c>
      <c r="B508" s="48">
        <v>2</v>
      </c>
      <c r="C508" s="49">
        <v>27057</v>
      </c>
      <c r="D508" s="50" t="str">
        <f>Data[[#This Row],[Text IID]]&amp;" - "&amp;Data[[#This Row],[Facility Name]]</f>
        <v>27057 - THE ESTATES AT CHATEAU LLC</v>
      </c>
      <c r="E508" s="46">
        <v>27057</v>
      </c>
      <c r="F508" s="51" t="s">
        <v>169</v>
      </c>
      <c r="G508" s="52">
        <v>41195</v>
      </c>
      <c r="H508" s="51" t="s">
        <v>20</v>
      </c>
      <c r="I508" s="47">
        <v>0</v>
      </c>
      <c r="J508" s="47">
        <v>6</v>
      </c>
      <c r="K508" s="47">
        <f>+Data[[#This Row],[BC Bed Change]]+Data[[#This Row],[NH Bed Change]]</f>
        <v>6</v>
      </c>
      <c r="L508" s="47">
        <f t="shared" si="28"/>
        <v>0</v>
      </c>
      <c r="M508" s="47">
        <f t="shared" si="29"/>
        <v>-6</v>
      </c>
      <c r="N508" s="47">
        <f>+Data[[#This Row],[BC Active]]+Data[[#This Row],[NH Active]]</f>
        <v>-6</v>
      </c>
      <c r="O508" s="47">
        <f t="shared" si="30"/>
        <v>0</v>
      </c>
      <c r="P508" s="47">
        <f t="shared" si="31"/>
        <v>6</v>
      </c>
      <c r="Q508" s="47">
        <f>+Data[[#This Row],[BC Layaway]]+Data[[#This Row],[NH Layaway]]</f>
        <v>6</v>
      </c>
      <c r="R508" s="47">
        <f>+Data[[#This Row],[BC Active]]+Data[[#This Row],[BC Layaway]]</f>
        <v>0</v>
      </c>
      <c r="S508" s="47">
        <f>+Data[[#This Row],[NH Active]]+Data[[#This Row],[NH Layaway]]</f>
        <v>0</v>
      </c>
      <c r="T508" s="47">
        <f>+Data[[#This Row],[BC Total]]+Data[[#This Row],[NH Total]]</f>
        <v>0</v>
      </c>
      <c r="Y508" s="53"/>
    </row>
    <row r="509" spans="1:25" x14ac:dyDescent="0.25">
      <c r="A509" s="47" t="str">
        <f>Data[[#This Row],[Text IID]]&amp;Data[[#This Row],[transaction number]]</f>
        <v>270573</v>
      </c>
      <c r="B509" s="48">
        <v>3</v>
      </c>
      <c r="C509" s="49">
        <v>27057</v>
      </c>
      <c r="D509" s="50" t="str">
        <f>Data[[#This Row],[Text IID]]&amp;" - "&amp;Data[[#This Row],[Facility Name]]</f>
        <v>27057 - THE ESTATES AT CHATEAU LLC</v>
      </c>
      <c r="E509" s="46">
        <v>27057</v>
      </c>
      <c r="F509" s="51" t="s">
        <v>169</v>
      </c>
      <c r="G509" s="52">
        <v>43132</v>
      </c>
      <c r="H509" s="51" t="s">
        <v>22</v>
      </c>
      <c r="I509" s="47"/>
      <c r="J509" s="47">
        <v>1</v>
      </c>
      <c r="K509" s="47">
        <f>+Data[[#This Row],[BC Bed Change]]+Data[[#This Row],[NH Bed Change]]</f>
        <v>1</v>
      </c>
      <c r="L509" s="47">
        <f t="shared" si="28"/>
        <v>0</v>
      </c>
      <c r="M509" s="47">
        <f t="shared" si="29"/>
        <v>1</v>
      </c>
      <c r="N509" s="47">
        <f>+Data[[#This Row],[BC Active]]+Data[[#This Row],[NH Active]]</f>
        <v>1</v>
      </c>
      <c r="O509" s="47">
        <f t="shared" si="30"/>
        <v>0</v>
      </c>
      <c r="P509" s="47">
        <f t="shared" si="31"/>
        <v>-1</v>
      </c>
      <c r="Q509" s="47">
        <f>+Data[[#This Row],[BC Layaway]]+Data[[#This Row],[NH Layaway]]</f>
        <v>-1</v>
      </c>
      <c r="R509" s="47">
        <f>+Data[[#This Row],[BC Active]]+Data[[#This Row],[BC Layaway]]</f>
        <v>0</v>
      </c>
      <c r="S509" s="47">
        <f>+Data[[#This Row],[NH Active]]+Data[[#This Row],[NH Layaway]]</f>
        <v>0</v>
      </c>
      <c r="T509" s="47">
        <f>+Data[[#This Row],[BC Total]]+Data[[#This Row],[NH Total]]</f>
        <v>0</v>
      </c>
      <c r="Y509" s="53"/>
    </row>
    <row r="510" spans="1:25" x14ac:dyDescent="0.25">
      <c r="A510" s="47" t="str">
        <f>Data[[#This Row],[Text IID]]&amp;Data[[#This Row],[transaction number]]</f>
        <v>270591</v>
      </c>
      <c r="B510" s="48">
        <v>1</v>
      </c>
      <c r="C510" s="49">
        <v>27059</v>
      </c>
      <c r="D510" s="50" t="str">
        <f>Data[[#This Row],[Text IID]]&amp;" - "&amp;Data[[#This Row],[Facility Name]]</f>
        <v>27059 - The Villa At St Louis Park</v>
      </c>
      <c r="E510" s="46">
        <v>27059</v>
      </c>
      <c r="F510" s="51" t="s">
        <v>170</v>
      </c>
      <c r="G510" s="52">
        <v>40451</v>
      </c>
      <c r="H510" s="51" t="s">
        <v>17</v>
      </c>
      <c r="I510" s="47">
        <v>0</v>
      </c>
      <c r="J510" s="47">
        <v>105</v>
      </c>
      <c r="K510" s="47">
        <f>+Data[[#This Row],[BC Bed Change]]+Data[[#This Row],[NH Bed Change]]</f>
        <v>105</v>
      </c>
      <c r="L510" s="47">
        <f t="shared" si="28"/>
        <v>0</v>
      </c>
      <c r="M510" s="47">
        <f t="shared" si="29"/>
        <v>105</v>
      </c>
      <c r="N510" s="47">
        <f>+Data[[#This Row],[BC Active]]+Data[[#This Row],[NH Active]]</f>
        <v>105</v>
      </c>
      <c r="O510" s="47">
        <f t="shared" si="30"/>
        <v>0</v>
      </c>
      <c r="P510" s="47">
        <f t="shared" si="31"/>
        <v>0</v>
      </c>
      <c r="Q510" s="47">
        <f>+Data[[#This Row],[BC Layaway]]+Data[[#This Row],[NH Layaway]]</f>
        <v>0</v>
      </c>
      <c r="R510" s="47">
        <f>+Data[[#This Row],[BC Active]]+Data[[#This Row],[BC Layaway]]</f>
        <v>0</v>
      </c>
      <c r="S510" s="47">
        <f>+Data[[#This Row],[NH Active]]+Data[[#This Row],[NH Layaway]]</f>
        <v>105</v>
      </c>
      <c r="T510" s="47">
        <f>+Data[[#This Row],[BC Total]]+Data[[#This Row],[NH Total]]</f>
        <v>105</v>
      </c>
      <c r="Y510" s="53"/>
    </row>
    <row r="511" spans="1:25" x14ac:dyDescent="0.25">
      <c r="A511" s="47" t="str">
        <f>Data[[#This Row],[Text IID]]&amp;Data[[#This Row],[transaction number]]</f>
        <v>270592</v>
      </c>
      <c r="B511" s="48">
        <v>2</v>
      </c>
      <c r="C511" s="49">
        <v>27059</v>
      </c>
      <c r="D511" s="50" t="str">
        <f>Data[[#This Row],[Text IID]]&amp;" - "&amp;Data[[#This Row],[Facility Name]]</f>
        <v>27059 - The Villa At St Louis Park</v>
      </c>
      <c r="E511" s="46">
        <v>27059</v>
      </c>
      <c r="F511" s="51" t="s">
        <v>170</v>
      </c>
      <c r="G511" s="52">
        <v>40451</v>
      </c>
      <c r="H511" s="51" t="s">
        <v>19</v>
      </c>
      <c r="I511" s="47">
        <v>0</v>
      </c>
      <c r="J511" s="47">
        <v>20</v>
      </c>
      <c r="K511" s="47">
        <f>+Data[[#This Row],[BC Bed Change]]+Data[[#This Row],[NH Bed Change]]</f>
        <v>20</v>
      </c>
      <c r="L511" s="47">
        <f t="shared" si="28"/>
        <v>0</v>
      </c>
      <c r="M511" s="47">
        <f t="shared" si="29"/>
        <v>0</v>
      </c>
      <c r="N511" s="47">
        <f>+Data[[#This Row],[BC Active]]+Data[[#This Row],[NH Active]]</f>
        <v>0</v>
      </c>
      <c r="O511" s="47">
        <f t="shared" si="30"/>
        <v>0</v>
      </c>
      <c r="P511" s="47">
        <f t="shared" si="31"/>
        <v>20</v>
      </c>
      <c r="Q511" s="47">
        <f>+Data[[#This Row],[BC Layaway]]+Data[[#This Row],[NH Layaway]]</f>
        <v>20</v>
      </c>
      <c r="R511" s="47">
        <f>+Data[[#This Row],[BC Active]]+Data[[#This Row],[BC Layaway]]</f>
        <v>0</v>
      </c>
      <c r="S511" s="47">
        <f>+Data[[#This Row],[NH Active]]+Data[[#This Row],[NH Layaway]]</f>
        <v>20</v>
      </c>
      <c r="T511" s="47">
        <f>+Data[[#This Row],[BC Total]]+Data[[#This Row],[NH Total]]</f>
        <v>20</v>
      </c>
      <c r="Y511" s="53"/>
    </row>
    <row r="512" spans="1:25" x14ac:dyDescent="0.25">
      <c r="A512" s="47" t="str">
        <f>Data[[#This Row],[Text IID]]&amp;Data[[#This Row],[transaction number]]</f>
        <v>270593</v>
      </c>
      <c r="B512" s="48">
        <v>3</v>
      </c>
      <c r="C512" s="49">
        <v>27059</v>
      </c>
      <c r="D512" s="50" t="str">
        <f>Data[[#This Row],[Text IID]]&amp;" - "&amp;Data[[#This Row],[Facility Name]]</f>
        <v>27059 - The Villa At St Louis Park</v>
      </c>
      <c r="E512" s="46">
        <v>27059</v>
      </c>
      <c r="F512" s="51" t="s">
        <v>170</v>
      </c>
      <c r="G512" s="52">
        <v>42276</v>
      </c>
      <c r="H512" s="51" t="s">
        <v>24</v>
      </c>
      <c r="I512" s="47">
        <v>0</v>
      </c>
      <c r="J512" s="47">
        <v>11</v>
      </c>
      <c r="K512" s="47">
        <f>+Data[[#This Row],[BC Bed Change]]+Data[[#This Row],[NH Bed Change]]</f>
        <v>11</v>
      </c>
      <c r="L512" s="47">
        <f t="shared" si="28"/>
        <v>0</v>
      </c>
      <c r="M512" s="47">
        <f t="shared" si="29"/>
        <v>-11</v>
      </c>
      <c r="N512" s="47">
        <f>+Data[[#This Row],[BC Active]]+Data[[#This Row],[NH Active]]</f>
        <v>-11</v>
      </c>
      <c r="O512" s="47">
        <f t="shared" si="30"/>
        <v>0</v>
      </c>
      <c r="P512" s="47">
        <f t="shared" si="31"/>
        <v>0</v>
      </c>
      <c r="Q512" s="47">
        <f>+Data[[#This Row],[BC Layaway]]+Data[[#This Row],[NH Layaway]]</f>
        <v>0</v>
      </c>
      <c r="R512" s="47">
        <f>+Data[[#This Row],[BC Active]]+Data[[#This Row],[BC Layaway]]</f>
        <v>0</v>
      </c>
      <c r="S512" s="47">
        <f>+Data[[#This Row],[NH Active]]+Data[[#This Row],[NH Layaway]]</f>
        <v>-11</v>
      </c>
      <c r="T512" s="47">
        <f>+Data[[#This Row],[BC Total]]+Data[[#This Row],[NH Total]]</f>
        <v>-11</v>
      </c>
      <c r="Y512" s="53"/>
    </row>
    <row r="513" spans="1:25" x14ac:dyDescent="0.25">
      <c r="A513" s="47" t="str">
        <f>Data[[#This Row],[Text IID]]&amp;Data[[#This Row],[transaction number]]</f>
        <v>270594</v>
      </c>
      <c r="B513" s="48">
        <v>4</v>
      </c>
      <c r="C513" s="49">
        <v>27059</v>
      </c>
      <c r="D513" s="50" t="str">
        <f>Data[[#This Row],[Text IID]]&amp;" - "&amp;Data[[#This Row],[Facility Name]]</f>
        <v>27059 - The Villa At St Louis Park</v>
      </c>
      <c r="E513" s="46">
        <v>27059</v>
      </c>
      <c r="F513" s="51" t="s">
        <v>170</v>
      </c>
      <c r="G513" s="52">
        <v>42277</v>
      </c>
      <c r="H513" s="51" t="s">
        <v>22</v>
      </c>
      <c r="I513" s="47">
        <v>0</v>
      </c>
      <c r="J513" s="47">
        <v>11</v>
      </c>
      <c r="K513" s="47">
        <f>+Data[[#This Row],[BC Bed Change]]+Data[[#This Row],[NH Bed Change]]</f>
        <v>11</v>
      </c>
      <c r="L513" s="47">
        <f t="shared" si="28"/>
        <v>0</v>
      </c>
      <c r="M513" s="47">
        <f t="shared" si="29"/>
        <v>11</v>
      </c>
      <c r="N513" s="47">
        <f>+Data[[#This Row],[BC Active]]+Data[[#This Row],[NH Active]]</f>
        <v>11</v>
      </c>
      <c r="O513" s="47">
        <f t="shared" si="30"/>
        <v>0</v>
      </c>
      <c r="P513" s="47">
        <f t="shared" si="31"/>
        <v>-11</v>
      </c>
      <c r="Q513" s="47">
        <f>+Data[[#This Row],[BC Layaway]]+Data[[#This Row],[NH Layaway]]</f>
        <v>-11</v>
      </c>
      <c r="R513" s="47">
        <f>+Data[[#This Row],[BC Active]]+Data[[#This Row],[BC Layaway]]</f>
        <v>0</v>
      </c>
      <c r="S513" s="47">
        <f>+Data[[#This Row],[NH Active]]+Data[[#This Row],[NH Layaway]]</f>
        <v>0</v>
      </c>
      <c r="T513" s="47">
        <f>+Data[[#This Row],[BC Total]]+Data[[#This Row],[NH Total]]</f>
        <v>0</v>
      </c>
      <c r="Y513" s="53"/>
    </row>
    <row r="514" spans="1:25" x14ac:dyDescent="0.25">
      <c r="A514" s="47" t="str">
        <f>Data[[#This Row],[Text IID]]&amp;Data[[#This Row],[transaction number]]</f>
        <v>270595</v>
      </c>
      <c r="B514" s="48">
        <v>5</v>
      </c>
      <c r="C514" s="49">
        <v>27059</v>
      </c>
      <c r="D514" s="50" t="str">
        <f>Data[[#This Row],[Text IID]]&amp;" - "&amp;Data[[#This Row],[Facility Name]]</f>
        <v>27059 - The Villa At St Louis Park</v>
      </c>
      <c r="E514" s="46">
        <v>27059</v>
      </c>
      <c r="F514" s="51" t="s">
        <v>170</v>
      </c>
      <c r="G514" s="52">
        <v>43476</v>
      </c>
      <c r="H514" s="51" t="s">
        <v>22</v>
      </c>
      <c r="I514" s="47"/>
      <c r="J514" s="47">
        <v>9</v>
      </c>
      <c r="K514" s="47">
        <f>+Data[[#This Row],[BC Bed Change]]+Data[[#This Row],[NH Bed Change]]</f>
        <v>9</v>
      </c>
      <c r="L514" s="47">
        <f t="shared" ref="L514:L578" si="32">IF(OR($H514=$W$1,$H514=$W$4,$H514=$W$6),I514,IF($H514=$W$2,0,-I514))</f>
        <v>0</v>
      </c>
      <c r="M514" s="47">
        <f t="shared" ref="M514:M578" si="33">IF(OR($H514=$W$1,$H514=$W$4,$H514=$W$6),J514,IF($H514=$W$2,0,-J514))</f>
        <v>9</v>
      </c>
      <c r="N514" s="47">
        <f>+Data[[#This Row],[BC Active]]+Data[[#This Row],[NH Active]]</f>
        <v>9</v>
      </c>
      <c r="O514" s="47">
        <f t="shared" ref="O514:O578" si="34">IF(OR($H514=$W$3,$H514=$W$2),I514,IF($H514=$W$4,-I514,0))</f>
        <v>0</v>
      </c>
      <c r="P514" s="47">
        <f t="shared" ref="P514:P578" si="35">IF(OR($H514=$W$3,$H514=$W$2),J514,IF($H514=$W$4,-J514,0))</f>
        <v>-9</v>
      </c>
      <c r="Q514" s="47">
        <f>+Data[[#This Row],[BC Layaway]]+Data[[#This Row],[NH Layaway]]</f>
        <v>-9</v>
      </c>
      <c r="R514" s="47">
        <f>+Data[[#This Row],[BC Active]]+Data[[#This Row],[BC Layaway]]</f>
        <v>0</v>
      </c>
      <c r="S514" s="47">
        <f>+Data[[#This Row],[NH Active]]+Data[[#This Row],[NH Layaway]]</f>
        <v>0</v>
      </c>
      <c r="T514" s="47">
        <f>+Data[[#This Row],[BC Total]]+Data[[#This Row],[NH Total]]</f>
        <v>0</v>
      </c>
      <c r="Y514" s="53"/>
    </row>
    <row r="515" spans="1:25" x14ac:dyDescent="0.25">
      <c r="A515" s="47" t="str">
        <f>Data[[#This Row],[Text IID]]&amp;Data[[#This Row],[transaction number]]</f>
        <v>270596</v>
      </c>
      <c r="B515" s="48">
        <v>6</v>
      </c>
      <c r="C515" s="49">
        <v>27059</v>
      </c>
      <c r="D515" s="50" t="str">
        <f>Data[[#This Row],[Text IID]]&amp;" - "&amp;Data[[#This Row],[Facility Name]]</f>
        <v>27059 - The Villa At St Louis Park</v>
      </c>
      <c r="E515" s="46">
        <v>27059</v>
      </c>
      <c r="F515" s="51" t="s">
        <v>170</v>
      </c>
      <c r="G515" s="52">
        <v>43922</v>
      </c>
      <c r="H515" s="51" t="s">
        <v>20</v>
      </c>
      <c r="I515" s="47"/>
      <c r="J515" s="47">
        <v>14</v>
      </c>
      <c r="K515" s="47">
        <f>+Data[[#This Row],[BC Bed Change]]+Data[[#This Row],[NH Bed Change]]</f>
        <v>14</v>
      </c>
      <c r="L515" s="47">
        <f t="shared" si="32"/>
        <v>0</v>
      </c>
      <c r="M515" s="47">
        <f t="shared" si="33"/>
        <v>-14</v>
      </c>
      <c r="N515" s="47">
        <f>+Data[[#This Row],[BC Active]]+Data[[#This Row],[NH Active]]</f>
        <v>-14</v>
      </c>
      <c r="O515" s="47">
        <f t="shared" si="34"/>
        <v>0</v>
      </c>
      <c r="P515" s="47">
        <f t="shared" si="35"/>
        <v>14</v>
      </c>
      <c r="Q515" s="47">
        <f>+Data[[#This Row],[BC Layaway]]+Data[[#This Row],[NH Layaway]]</f>
        <v>14</v>
      </c>
      <c r="R515" s="47">
        <f>+Data[[#This Row],[BC Active]]+Data[[#This Row],[BC Layaway]]</f>
        <v>0</v>
      </c>
      <c r="S515" s="47">
        <f>+Data[[#This Row],[NH Active]]+Data[[#This Row],[NH Layaway]]</f>
        <v>0</v>
      </c>
      <c r="T515" s="47">
        <f>+Data[[#This Row],[BC Total]]+Data[[#This Row],[NH Total]]</f>
        <v>0</v>
      </c>
      <c r="Y515" s="53"/>
    </row>
    <row r="516" spans="1:25" x14ac:dyDescent="0.25">
      <c r="A516" s="47" t="str">
        <f>Data[[#This Row],[Text IID]]&amp;Data[[#This Row],[transaction number]]</f>
        <v>270601</v>
      </c>
      <c r="B516" s="48">
        <v>1</v>
      </c>
      <c r="C516" s="49">
        <v>27060</v>
      </c>
      <c r="D516" s="50" t="str">
        <f>Data[[#This Row],[Text IID]]&amp;" - "&amp;Data[[#This Row],[Facility Name]]</f>
        <v>27060 - Catholic Eldercare On Main</v>
      </c>
      <c r="E516" s="46">
        <v>27060</v>
      </c>
      <c r="F516" s="51" t="s">
        <v>171</v>
      </c>
      <c r="G516" s="52">
        <v>40451</v>
      </c>
      <c r="H516" s="51" t="s">
        <v>17</v>
      </c>
      <c r="I516" s="47">
        <v>0</v>
      </c>
      <c r="J516" s="47">
        <v>150</v>
      </c>
      <c r="K516" s="47">
        <f>+Data[[#This Row],[BC Bed Change]]+Data[[#This Row],[NH Bed Change]]</f>
        <v>150</v>
      </c>
      <c r="L516" s="47">
        <f t="shared" si="32"/>
        <v>0</v>
      </c>
      <c r="M516" s="47">
        <f t="shared" si="33"/>
        <v>150</v>
      </c>
      <c r="N516" s="47">
        <f>+Data[[#This Row],[BC Active]]+Data[[#This Row],[NH Active]]</f>
        <v>150</v>
      </c>
      <c r="O516" s="47">
        <f t="shared" si="34"/>
        <v>0</v>
      </c>
      <c r="P516" s="47">
        <f t="shared" si="35"/>
        <v>0</v>
      </c>
      <c r="Q516" s="47">
        <f>+Data[[#This Row],[BC Layaway]]+Data[[#This Row],[NH Layaway]]</f>
        <v>0</v>
      </c>
      <c r="R516" s="47">
        <f>+Data[[#This Row],[BC Active]]+Data[[#This Row],[BC Layaway]]</f>
        <v>0</v>
      </c>
      <c r="S516" s="47">
        <f>+Data[[#This Row],[NH Active]]+Data[[#This Row],[NH Layaway]]</f>
        <v>150</v>
      </c>
      <c r="T516" s="47">
        <f>+Data[[#This Row],[BC Total]]+Data[[#This Row],[NH Total]]</f>
        <v>150</v>
      </c>
      <c r="Y516" s="53"/>
    </row>
    <row r="517" spans="1:25" x14ac:dyDescent="0.25">
      <c r="A517" s="47" t="str">
        <f>Data[[#This Row],[Text IID]]&amp;Data[[#This Row],[transaction number]]</f>
        <v>270602</v>
      </c>
      <c r="B517" s="48">
        <v>2</v>
      </c>
      <c r="C517" s="49">
        <v>27060</v>
      </c>
      <c r="D517" s="50" t="str">
        <f>Data[[#This Row],[Text IID]]&amp;" - "&amp;Data[[#This Row],[Facility Name]]</f>
        <v>27060 - Catholic Eldercare On Main</v>
      </c>
      <c r="E517" s="46">
        <v>27060</v>
      </c>
      <c r="F517" s="51" t="s">
        <v>171</v>
      </c>
      <c r="G517" s="52">
        <v>42636</v>
      </c>
      <c r="H517" s="51" t="s">
        <v>27</v>
      </c>
      <c r="I517" s="47"/>
      <c r="J517" s="47">
        <v>1</v>
      </c>
      <c r="K517" s="47">
        <f>+Data[[#This Row],[BC Bed Change]]+Data[[#This Row],[NH Bed Change]]</f>
        <v>1</v>
      </c>
      <c r="L517" s="47">
        <f t="shared" si="32"/>
        <v>0</v>
      </c>
      <c r="M517" s="47">
        <f t="shared" si="33"/>
        <v>1</v>
      </c>
      <c r="N517" s="47">
        <f>+Data[[#This Row],[BC Active]]+Data[[#This Row],[NH Active]]</f>
        <v>1</v>
      </c>
      <c r="O517" s="47">
        <f t="shared" si="34"/>
        <v>0</v>
      </c>
      <c r="P517" s="47">
        <f t="shared" si="35"/>
        <v>0</v>
      </c>
      <c r="Q517" s="47">
        <f>+Data[[#This Row],[BC Layaway]]+Data[[#This Row],[NH Layaway]]</f>
        <v>0</v>
      </c>
      <c r="R517" s="47">
        <f>+Data[[#This Row],[BC Active]]+Data[[#This Row],[BC Layaway]]</f>
        <v>0</v>
      </c>
      <c r="S517" s="47">
        <f>+Data[[#This Row],[NH Active]]+Data[[#This Row],[NH Layaway]]</f>
        <v>1</v>
      </c>
      <c r="T517" s="47">
        <f>+Data[[#This Row],[BC Total]]+Data[[#This Row],[NH Total]]</f>
        <v>1</v>
      </c>
      <c r="Y517" s="53"/>
    </row>
    <row r="518" spans="1:25" x14ac:dyDescent="0.25">
      <c r="A518" s="47" t="str">
        <f>Data[[#This Row],[Text IID]]&amp;Data[[#This Row],[transaction number]]</f>
        <v>270603</v>
      </c>
      <c r="B518" s="48">
        <v>3</v>
      </c>
      <c r="C518" s="49">
        <v>27060</v>
      </c>
      <c r="D518" s="50" t="str">
        <f>Data[[#This Row],[Text IID]]&amp;" - "&amp;Data[[#This Row],[Facility Name]]</f>
        <v>27060 - Catholic Eldercare On Main</v>
      </c>
      <c r="E518" s="46">
        <v>27060</v>
      </c>
      <c r="F518" s="51" t="s">
        <v>171</v>
      </c>
      <c r="G518" s="52">
        <v>42636</v>
      </c>
      <c r="H518" s="51" t="s">
        <v>27</v>
      </c>
      <c r="I518" s="47">
        <v>0</v>
      </c>
      <c r="J518" s="47">
        <v>23</v>
      </c>
      <c r="K518" s="47">
        <f>+Data[[#This Row],[BC Bed Change]]+Data[[#This Row],[NH Bed Change]]</f>
        <v>23</v>
      </c>
      <c r="L518" s="47">
        <f t="shared" si="32"/>
        <v>0</v>
      </c>
      <c r="M518" s="47">
        <f t="shared" si="33"/>
        <v>23</v>
      </c>
      <c r="N518" s="47">
        <f>+Data[[#This Row],[BC Active]]+Data[[#This Row],[NH Active]]</f>
        <v>23</v>
      </c>
      <c r="O518" s="47">
        <f t="shared" si="34"/>
        <v>0</v>
      </c>
      <c r="P518" s="47">
        <f t="shared" si="35"/>
        <v>0</v>
      </c>
      <c r="Q518" s="47">
        <f>+Data[[#This Row],[BC Layaway]]+Data[[#This Row],[NH Layaway]]</f>
        <v>0</v>
      </c>
      <c r="R518" s="47">
        <f>+Data[[#This Row],[BC Active]]+Data[[#This Row],[BC Layaway]]</f>
        <v>0</v>
      </c>
      <c r="S518" s="47">
        <f>+Data[[#This Row],[NH Active]]+Data[[#This Row],[NH Layaway]]</f>
        <v>23</v>
      </c>
      <c r="T518" s="47">
        <f>+Data[[#This Row],[BC Total]]+Data[[#This Row],[NH Total]]</f>
        <v>23</v>
      </c>
      <c r="Y518" s="53"/>
    </row>
    <row r="519" spans="1:25" x14ac:dyDescent="0.25">
      <c r="A519" s="47" t="str">
        <f>Data[[#This Row],[Text IID]]&amp;Data[[#This Row],[transaction number]]</f>
        <v>270621</v>
      </c>
      <c r="B519" s="48">
        <v>1</v>
      </c>
      <c r="C519" s="49">
        <v>27062</v>
      </c>
      <c r="D519" s="50" t="str">
        <f>Data[[#This Row],[Text IID]]&amp;" - "&amp;Data[[#This Row],[Facility Name]]</f>
        <v>27062 - THE VILLA AT OSSEO</v>
      </c>
      <c r="E519" s="46">
        <v>27062</v>
      </c>
      <c r="F519" s="51" t="s">
        <v>172</v>
      </c>
      <c r="G519" s="52">
        <v>40451</v>
      </c>
      <c r="H519" s="51" t="s">
        <v>17</v>
      </c>
      <c r="I519" s="47">
        <v>115</v>
      </c>
      <c r="J519" s="47">
        <v>0</v>
      </c>
      <c r="K519" s="47">
        <f>+Data[[#This Row],[BC Bed Change]]+Data[[#This Row],[NH Bed Change]]</f>
        <v>115</v>
      </c>
      <c r="L519" s="47">
        <f t="shared" si="32"/>
        <v>115</v>
      </c>
      <c r="M519" s="47">
        <f t="shared" si="33"/>
        <v>0</v>
      </c>
      <c r="N519" s="47">
        <f>+Data[[#This Row],[BC Active]]+Data[[#This Row],[NH Active]]</f>
        <v>115</v>
      </c>
      <c r="O519" s="47">
        <f t="shared" si="34"/>
        <v>0</v>
      </c>
      <c r="P519" s="47">
        <f t="shared" si="35"/>
        <v>0</v>
      </c>
      <c r="Q519" s="47">
        <f>+Data[[#This Row],[BC Layaway]]+Data[[#This Row],[NH Layaway]]</f>
        <v>0</v>
      </c>
      <c r="R519" s="47">
        <f>+Data[[#This Row],[BC Active]]+Data[[#This Row],[BC Layaway]]</f>
        <v>115</v>
      </c>
      <c r="S519" s="47">
        <f>+Data[[#This Row],[NH Active]]+Data[[#This Row],[NH Layaway]]</f>
        <v>0</v>
      </c>
      <c r="T519" s="47">
        <f>+Data[[#This Row],[BC Total]]+Data[[#This Row],[NH Total]]</f>
        <v>115</v>
      </c>
      <c r="Y519" s="53"/>
    </row>
    <row r="520" spans="1:25" x14ac:dyDescent="0.25">
      <c r="A520" s="47" t="str">
        <f>Data[[#This Row],[Text IID]]&amp;Data[[#This Row],[transaction number]]</f>
        <v>270622</v>
      </c>
      <c r="B520" s="48">
        <v>2</v>
      </c>
      <c r="C520" s="49">
        <v>27062</v>
      </c>
      <c r="D520" s="50" t="str">
        <f>Data[[#This Row],[Text IID]]&amp;" - "&amp;Data[[#This Row],[Facility Name]]</f>
        <v>27062 - THE VILLA AT OSSEO</v>
      </c>
      <c r="E520" s="46">
        <v>27062</v>
      </c>
      <c r="F520" s="51" t="s">
        <v>172</v>
      </c>
      <c r="G520" s="52">
        <v>40451</v>
      </c>
      <c r="H520" s="51" t="s">
        <v>19</v>
      </c>
      <c r="I520" s="47">
        <v>15</v>
      </c>
      <c r="J520" s="47">
        <v>0</v>
      </c>
      <c r="K520" s="47">
        <f>+Data[[#This Row],[BC Bed Change]]+Data[[#This Row],[NH Bed Change]]</f>
        <v>15</v>
      </c>
      <c r="L520" s="47">
        <f t="shared" si="32"/>
        <v>0</v>
      </c>
      <c r="M520" s="47">
        <f t="shared" si="33"/>
        <v>0</v>
      </c>
      <c r="N520" s="47">
        <f>+Data[[#This Row],[BC Active]]+Data[[#This Row],[NH Active]]</f>
        <v>0</v>
      </c>
      <c r="O520" s="47">
        <f t="shared" si="34"/>
        <v>15</v>
      </c>
      <c r="P520" s="47">
        <f t="shared" si="35"/>
        <v>0</v>
      </c>
      <c r="Q520" s="47">
        <f>+Data[[#This Row],[BC Layaway]]+Data[[#This Row],[NH Layaway]]</f>
        <v>15</v>
      </c>
      <c r="R520" s="47">
        <f>+Data[[#This Row],[BC Active]]+Data[[#This Row],[BC Layaway]]</f>
        <v>15</v>
      </c>
      <c r="S520" s="47">
        <f>+Data[[#This Row],[NH Active]]+Data[[#This Row],[NH Layaway]]</f>
        <v>0</v>
      </c>
      <c r="T520" s="47">
        <f>+Data[[#This Row],[BC Total]]+Data[[#This Row],[NH Total]]</f>
        <v>15</v>
      </c>
      <c r="Y520" s="53"/>
    </row>
    <row r="521" spans="1:25" x14ac:dyDescent="0.25">
      <c r="A521" s="47" t="str">
        <f>Data[[#This Row],[Text IID]]&amp;Data[[#This Row],[transaction number]]</f>
        <v>270623</v>
      </c>
      <c r="B521" s="48">
        <v>3</v>
      </c>
      <c r="C521" s="49">
        <v>27062</v>
      </c>
      <c r="D521" s="50" t="str">
        <f>Data[[#This Row],[Text IID]]&amp;" - "&amp;Data[[#This Row],[Facility Name]]</f>
        <v>27062 - THE VILLA AT OSSEO</v>
      </c>
      <c r="E521" s="46">
        <v>27062</v>
      </c>
      <c r="F521" s="51" t="s">
        <v>172</v>
      </c>
      <c r="G521" s="52">
        <v>42276</v>
      </c>
      <c r="H521" s="51" t="s">
        <v>27</v>
      </c>
      <c r="I521" s="47">
        <v>0</v>
      </c>
      <c r="J521" s="47">
        <v>9</v>
      </c>
      <c r="K521" s="47">
        <f>+Data[[#This Row],[BC Bed Change]]+Data[[#This Row],[NH Bed Change]]</f>
        <v>9</v>
      </c>
      <c r="L521" s="47">
        <f t="shared" si="32"/>
        <v>0</v>
      </c>
      <c r="M521" s="47">
        <f t="shared" si="33"/>
        <v>9</v>
      </c>
      <c r="N521" s="47">
        <f>+Data[[#This Row],[BC Active]]+Data[[#This Row],[NH Active]]</f>
        <v>9</v>
      </c>
      <c r="O521" s="47">
        <f t="shared" si="34"/>
        <v>0</v>
      </c>
      <c r="P521" s="47">
        <f t="shared" si="35"/>
        <v>0</v>
      </c>
      <c r="Q521" s="47">
        <f>+Data[[#This Row],[BC Layaway]]+Data[[#This Row],[NH Layaway]]</f>
        <v>0</v>
      </c>
      <c r="R521" s="47">
        <f>+Data[[#This Row],[BC Active]]+Data[[#This Row],[BC Layaway]]</f>
        <v>0</v>
      </c>
      <c r="S521" s="47">
        <f>+Data[[#This Row],[NH Active]]+Data[[#This Row],[NH Layaway]]</f>
        <v>9</v>
      </c>
      <c r="T521" s="47">
        <f>+Data[[#This Row],[BC Total]]+Data[[#This Row],[NH Total]]</f>
        <v>9</v>
      </c>
      <c r="Y521" s="53"/>
    </row>
    <row r="522" spans="1:25" x14ac:dyDescent="0.25">
      <c r="A522" s="47" t="str">
        <f>Data[[#This Row],[Text IID]]&amp;Data[[#This Row],[transaction number]]</f>
        <v>270624</v>
      </c>
      <c r="B522" s="48">
        <v>4</v>
      </c>
      <c r="C522" s="49">
        <v>27062</v>
      </c>
      <c r="D522" s="50" t="str">
        <f>Data[[#This Row],[Text IID]]&amp;" - "&amp;Data[[#This Row],[Facility Name]]</f>
        <v>27062 - THE VILLA AT OSSEO</v>
      </c>
      <c r="E522" s="46">
        <v>27062</v>
      </c>
      <c r="F522" s="51" t="s">
        <v>172</v>
      </c>
      <c r="G522" s="52">
        <v>42276</v>
      </c>
      <c r="H522" s="51" t="s">
        <v>27</v>
      </c>
      <c r="I522" s="47"/>
      <c r="J522" s="47">
        <v>11</v>
      </c>
      <c r="K522" s="47">
        <f>+Data[[#This Row],[BC Bed Change]]+Data[[#This Row],[NH Bed Change]]</f>
        <v>11</v>
      </c>
      <c r="L522" s="47">
        <f t="shared" si="32"/>
        <v>0</v>
      </c>
      <c r="M522" s="47">
        <f t="shared" si="33"/>
        <v>11</v>
      </c>
      <c r="N522" s="47">
        <f>+Data[[#This Row],[BC Active]]+Data[[#This Row],[NH Active]]</f>
        <v>11</v>
      </c>
      <c r="O522" s="47">
        <f t="shared" si="34"/>
        <v>0</v>
      </c>
      <c r="P522" s="47">
        <f t="shared" si="35"/>
        <v>0</v>
      </c>
      <c r="Q522" s="47">
        <f>+Data[[#This Row],[BC Layaway]]+Data[[#This Row],[NH Layaway]]</f>
        <v>0</v>
      </c>
      <c r="R522" s="47">
        <f>+Data[[#This Row],[BC Active]]+Data[[#This Row],[BC Layaway]]</f>
        <v>0</v>
      </c>
      <c r="S522" s="47">
        <f>+Data[[#This Row],[NH Active]]+Data[[#This Row],[NH Layaway]]</f>
        <v>11</v>
      </c>
      <c r="T522" s="47">
        <f>+Data[[#This Row],[BC Total]]+Data[[#This Row],[NH Total]]</f>
        <v>11</v>
      </c>
      <c r="Y522" s="53"/>
    </row>
    <row r="523" spans="1:25" x14ac:dyDescent="0.25">
      <c r="A523" s="47" t="str">
        <f>Data[[#This Row],[Text IID]]&amp;Data[[#This Row],[transaction number]]</f>
        <v>270625</v>
      </c>
      <c r="B523" s="48">
        <v>5</v>
      </c>
      <c r="C523" s="49">
        <v>27062</v>
      </c>
      <c r="D523" s="50" t="str">
        <f>Data[[#This Row],[Text IID]]&amp;" - "&amp;Data[[#This Row],[Facility Name]]</f>
        <v>27062 - THE VILLA AT OSSEO</v>
      </c>
      <c r="E523" s="46">
        <v>27062</v>
      </c>
      <c r="F523" s="51" t="s">
        <v>172</v>
      </c>
      <c r="G523" s="52">
        <v>42276</v>
      </c>
      <c r="H523" s="51" t="s">
        <v>23</v>
      </c>
      <c r="I523" s="47">
        <v>33</v>
      </c>
      <c r="J523" s="47">
        <v>0</v>
      </c>
      <c r="K523" s="47">
        <f>+Data[[#This Row],[BC Bed Change]]+Data[[#This Row],[NH Bed Change]]</f>
        <v>33</v>
      </c>
      <c r="L523" s="47">
        <f t="shared" si="32"/>
        <v>-33</v>
      </c>
      <c r="M523" s="47">
        <f t="shared" si="33"/>
        <v>0</v>
      </c>
      <c r="N523" s="47">
        <f>+Data[[#This Row],[BC Active]]+Data[[#This Row],[NH Active]]</f>
        <v>-33</v>
      </c>
      <c r="O523" s="47">
        <f t="shared" si="34"/>
        <v>0</v>
      </c>
      <c r="P523" s="47">
        <f t="shared" si="35"/>
        <v>0</v>
      </c>
      <c r="Q523" s="47">
        <f>+Data[[#This Row],[BC Layaway]]+Data[[#This Row],[NH Layaway]]</f>
        <v>0</v>
      </c>
      <c r="R523" s="47">
        <f>+Data[[#This Row],[BC Active]]+Data[[#This Row],[BC Layaway]]</f>
        <v>-33</v>
      </c>
      <c r="S523" s="47">
        <f>+Data[[#This Row],[NH Active]]+Data[[#This Row],[NH Layaway]]</f>
        <v>0</v>
      </c>
      <c r="T523" s="47">
        <f>+Data[[#This Row],[BC Total]]+Data[[#This Row],[NH Total]]</f>
        <v>-33</v>
      </c>
      <c r="Y523" s="53"/>
    </row>
    <row r="524" spans="1:25" x14ac:dyDescent="0.25">
      <c r="A524" s="47" t="str">
        <f>Data[[#This Row],[Text IID]]&amp;Data[[#This Row],[transaction number]]</f>
        <v>270626</v>
      </c>
      <c r="B524" s="48">
        <v>6</v>
      </c>
      <c r="C524" s="49">
        <v>27062</v>
      </c>
      <c r="D524" s="50" t="str">
        <f>Data[[#This Row],[Text IID]]&amp;" - "&amp;Data[[#This Row],[Facility Name]]</f>
        <v>27062 - THE VILLA AT OSSEO</v>
      </c>
      <c r="E524" s="46">
        <v>27062</v>
      </c>
      <c r="F524" s="51" t="s">
        <v>172</v>
      </c>
      <c r="G524" s="52">
        <v>43476</v>
      </c>
      <c r="H524" s="51" t="s">
        <v>22</v>
      </c>
      <c r="I524" s="47">
        <v>15</v>
      </c>
      <c r="J524" s="47"/>
      <c r="K524" s="47">
        <f>+Data[[#This Row],[BC Bed Change]]+Data[[#This Row],[NH Bed Change]]</f>
        <v>15</v>
      </c>
      <c r="L524" s="47">
        <f t="shared" si="32"/>
        <v>15</v>
      </c>
      <c r="M524" s="47">
        <f t="shared" si="33"/>
        <v>0</v>
      </c>
      <c r="N524" s="47">
        <f>+Data[[#This Row],[BC Active]]+Data[[#This Row],[NH Active]]</f>
        <v>15</v>
      </c>
      <c r="O524" s="47">
        <f t="shared" si="34"/>
        <v>-15</v>
      </c>
      <c r="P524" s="47">
        <f t="shared" si="35"/>
        <v>0</v>
      </c>
      <c r="Q524" s="47">
        <f>+Data[[#This Row],[BC Layaway]]+Data[[#This Row],[NH Layaway]]</f>
        <v>-15</v>
      </c>
      <c r="R524" s="47">
        <f>+Data[[#This Row],[BC Active]]+Data[[#This Row],[BC Layaway]]</f>
        <v>0</v>
      </c>
      <c r="S524" s="47">
        <f>+Data[[#This Row],[NH Active]]+Data[[#This Row],[NH Layaway]]</f>
        <v>0</v>
      </c>
      <c r="T524" s="47">
        <f>+Data[[#This Row],[BC Total]]+Data[[#This Row],[NH Total]]</f>
        <v>0</v>
      </c>
      <c r="Y524" s="53"/>
    </row>
    <row r="525" spans="1:25" x14ac:dyDescent="0.25">
      <c r="A525" s="47" t="str">
        <f>Data[[#This Row],[Text IID]]&amp;Data[[#This Row],[transaction number]]</f>
        <v>270627</v>
      </c>
      <c r="B525" s="48">
        <v>7</v>
      </c>
      <c r="C525" s="49">
        <v>27062</v>
      </c>
      <c r="D525" s="50" t="str">
        <f>Data[[#This Row],[Text IID]]&amp;" - "&amp;Data[[#This Row],[Facility Name]]</f>
        <v>27062 - THE VILLA AT OSSEO</v>
      </c>
      <c r="E525" s="46">
        <v>27062</v>
      </c>
      <c r="F525" s="51" t="s">
        <v>172</v>
      </c>
      <c r="G525" s="52">
        <v>43922</v>
      </c>
      <c r="H525" s="51" t="s">
        <v>20</v>
      </c>
      <c r="I525" s="47">
        <v>17</v>
      </c>
      <c r="J525" s="47"/>
      <c r="K525" s="47">
        <f>+Data[[#This Row],[BC Bed Change]]+Data[[#This Row],[NH Bed Change]]</f>
        <v>17</v>
      </c>
      <c r="L525" s="47">
        <f t="shared" si="32"/>
        <v>-17</v>
      </c>
      <c r="M525" s="47">
        <f t="shared" si="33"/>
        <v>0</v>
      </c>
      <c r="N525" s="47">
        <f>+Data[[#This Row],[BC Active]]+Data[[#This Row],[NH Active]]</f>
        <v>-17</v>
      </c>
      <c r="O525" s="47">
        <f t="shared" si="34"/>
        <v>17</v>
      </c>
      <c r="P525" s="47">
        <f t="shared" si="35"/>
        <v>0</v>
      </c>
      <c r="Q525" s="47">
        <f>+Data[[#This Row],[BC Layaway]]+Data[[#This Row],[NH Layaway]]</f>
        <v>17</v>
      </c>
      <c r="R525" s="47">
        <f>+Data[[#This Row],[BC Active]]+Data[[#This Row],[BC Layaway]]</f>
        <v>0</v>
      </c>
      <c r="S525" s="47">
        <f>+Data[[#This Row],[NH Active]]+Data[[#This Row],[NH Layaway]]</f>
        <v>0</v>
      </c>
      <c r="T525" s="47">
        <f>+Data[[#This Row],[BC Total]]+Data[[#This Row],[NH Total]]</f>
        <v>0</v>
      </c>
      <c r="Y525" s="53"/>
    </row>
    <row r="526" spans="1:25" x14ac:dyDescent="0.25">
      <c r="A526" s="47" t="str">
        <f>Data[[#This Row],[Text IID]]&amp;Data[[#This Row],[transaction number]]</f>
        <v>270631</v>
      </c>
      <c r="B526" s="48">
        <v>1</v>
      </c>
      <c r="C526" s="49">
        <v>27063</v>
      </c>
      <c r="D526" s="50" t="str">
        <f>Data[[#This Row],[Text IID]]&amp;" - "&amp;Data[[#This Row],[Facility Name]]</f>
        <v>27063 - Presb Homes Of Bloomington</v>
      </c>
      <c r="E526" s="46">
        <v>27063</v>
      </c>
      <c r="F526" s="51" t="s">
        <v>173</v>
      </c>
      <c r="G526" s="52">
        <v>40451</v>
      </c>
      <c r="H526" s="51" t="s">
        <v>17</v>
      </c>
      <c r="I526" s="47">
        <v>0</v>
      </c>
      <c r="J526" s="47">
        <v>98</v>
      </c>
      <c r="K526" s="47">
        <f>+Data[[#This Row],[BC Bed Change]]+Data[[#This Row],[NH Bed Change]]</f>
        <v>98</v>
      </c>
      <c r="L526" s="47">
        <f t="shared" si="32"/>
        <v>0</v>
      </c>
      <c r="M526" s="47">
        <f t="shared" si="33"/>
        <v>98</v>
      </c>
      <c r="N526" s="47">
        <f>+Data[[#This Row],[BC Active]]+Data[[#This Row],[NH Active]]</f>
        <v>98</v>
      </c>
      <c r="O526" s="47">
        <f t="shared" si="34"/>
        <v>0</v>
      </c>
      <c r="P526" s="47">
        <f t="shared" si="35"/>
        <v>0</v>
      </c>
      <c r="Q526" s="47">
        <f>+Data[[#This Row],[BC Layaway]]+Data[[#This Row],[NH Layaway]]</f>
        <v>0</v>
      </c>
      <c r="R526" s="47">
        <f>+Data[[#This Row],[BC Active]]+Data[[#This Row],[BC Layaway]]</f>
        <v>0</v>
      </c>
      <c r="S526" s="47">
        <f>+Data[[#This Row],[NH Active]]+Data[[#This Row],[NH Layaway]]</f>
        <v>98</v>
      </c>
      <c r="T526" s="47">
        <f>+Data[[#This Row],[BC Total]]+Data[[#This Row],[NH Total]]</f>
        <v>98</v>
      </c>
      <c r="Y526" s="53"/>
    </row>
    <row r="527" spans="1:25" x14ac:dyDescent="0.25">
      <c r="A527" s="47" t="str">
        <f>Data[[#This Row],[Text IID]]&amp;Data[[#This Row],[transaction number]]</f>
        <v>270661</v>
      </c>
      <c r="B527" s="48">
        <v>1</v>
      </c>
      <c r="C527" s="49">
        <v>27066</v>
      </c>
      <c r="D527" s="50" t="str">
        <f>Data[[#This Row],[Text IID]]&amp;" - "&amp;Data[[#This Row],[Facility Name]]</f>
        <v>27066 - Mount Olivet Home</v>
      </c>
      <c r="E527" s="46">
        <v>27066</v>
      </c>
      <c r="F527" s="51" t="s">
        <v>174</v>
      </c>
      <c r="G527" s="52">
        <v>40451</v>
      </c>
      <c r="H527" s="51" t="s">
        <v>17</v>
      </c>
      <c r="I527" s="47">
        <v>94</v>
      </c>
      <c r="J527" s="47">
        <v>0</v>
      </c>
      <c r="K527" s="47">
        <f>+Data[[#This Row],[BC Bed Change]]+Data[[#This Row],[NH Bed Change]]</f>
        <v>94</v>
      </c>
      <c r="L527" s="47">
        <f t="shared" si="32"/>
        <v>94</v>
      </c>
      <c r="M527" s="47">
        <f t="shared" si="33"/>
        <v>0</v>
      </c>
      <c r="N527" s="47">
        <f>+Data[[#This Row],[BC Active]]+Data[[#This Row],[NH Active]]</f>
        <v>94</v>
      </c>
      <c r="O527" s="47">
        <f t="shared" si="34"/>
        <v>0</v>
      </c>
      <c r="P527" s="47">
        <f t="shared" si="35"/>
        <v>0</v>
      </c>
      <c r="Q527" s="47">
        <f>+Data[[#This Row],[BC Layaway]]+Data[[#This Row],[NH Layaway]]</f>
        <v>0</v>
      </c>
      <c r="R527" s="47">
        <f>+Data[[#This Row],[BC Active]]+Data[[#This Row],[BC Layaway]]</f>
        <v>94</v>
      </c>
      <c r="S527" s="47">
        <f>+Data[[#This Row],[NH Active]]+Data[[#This Row],[NH Layaway]]</f>
        <v>0</v>
      </c>
      <c r="T527" s="47">
        <f>+Data[[#This Row],[BC Total]]+Data[[#This Row],[NH Total]]</f>
        <v>94</v>
      </c>
      <c r="Y527" s="53"/>
    </row>
    <row r="528" spans="1:25" x14ac:dyDescent="0.25">
      <c r="A528" s="47" t="str">
        <f>Data[[#This Row],[Text IID]]&amp;Data[[#This Row],[transaction number]]</f>
        <v>270662</v>
      </c>
      <c r="B528" s="48">
        <v>2</v>
      </c>
      <c r="C528" s="49">
        <v>27066</v>
      </c>
      <c r="D528" s="50" t="str">
        <f>Data[[#This Row],[Text IID]]&amp;" - "&amp;Data[[#This Row],[Facility Name]]</f>
        <v>27066 - Mount Olivet Home</v>
      </c>
      <c r="E528" s="46">
        <v>27066</v>
      </c>
      <c r="F528" s="51" t="s">
        <v>174</v>
      </c>
      <c r="G528" s="52">
        <v>43243</v>
      </c>
      <c r="H528" s="51" t="s">
        <v>24</v>
      </c>
      <c r="I528" s="47">
        <v>2</v>
      </c>
      <c r="J528" s="47"/>
      <c r="K528" s="47">
        <f>+Data[[#This Row],[BC Bed Change]]+Data[[#This Row],[NH Bed Change]]</f>
        <v>2</v>
      </c>
      <c r="L528" s="47">
        <f t="shared" si="32"/>
        <v>-2</v>
      </c>
      <c r="M528" s="47">
        <f t="shared" si="33"/>
        <v>0</v>
      </c>
      <c r="N528" s="47">
        <f>+Data[[#This Row],[BC Active]]+Data[[#This Row],[NH Active]]</f>
        <v>-2</v>
      </c>
      <c r="O528" s="47">
        <f t="shared" si="34"/>
        <v>0</v>
      </c>
      <c r="P528" s="47">
        <f t="shared" si="35"/>
        <v>0</v>
      </c>
      <c r="Q528" s="47">
        <f>+Data[[#This Row],[BC Layaway]]+Data[[#This Row],[NH Layaway]]</f>
        <v>0</v>
      </c>
      <c r="R528" s="47">
        <f>+Data[[#This Row],[BC Active]]+Data[[#This Row],[BC Layaway]]</f>
        <v>-2</v>
      </c>
      <c r="S528" s="47">
        <f>+Data[[#This Row],[NH Active]]+Data[[#This Row],[NH Layaway]]</f>
        <v>0</v>
      </c>
      <c r="T528" s="47">
        <f>+Data[[#This Row],[BC Total]]+Data[[#This Row],[NH Total]]</f>
        <v>-2</v>
      </c>
      <c r="Y528" s="53"/>
    </row>
    <row r="529" spans="1:25" x14ac:dyDescent="0.25">
      <c r="A529" s="47" t="str">
        <f>Data[[#This Row],[Text IID]]&amp;Data[[#This Row],[transaction number]]</f>
        <v>270671</v>
      </c>
      <c r="B529" s="48">
        <v>1</v>
      </c>
      <c r="C529" s="49">
        <v>27067</v>
      </c>
      <c r="D529" s="50" t="str">
        <f>Data[[#This Row],[Text IID]]&amp;" - "&amp;Data[[#This Row],[Facility Name]]</f>
        <v>27067 - Hopkins Health Services</v>
      </c>
      <c r="E529" s="46">
        <v>27067</v>
      </c>
      <c r="F529" s="51" t="s">
        <v>175</v>
      </c>
      <c r="G529" s="52">
        <v>40451</v>
      </c>
      <c r="H529" s="51" t="s">
        <v>17</v>
      </c>
      <c r="I529" s="47">
        <v>0</v>
      </c>
      <c r="J529" s="47">
        <v>138</v>
      </c>
      <c r="K529" s="47">
        <f>+Data[[#This Row],[BC Bed Change]]+Data[[#This Row],[NH Bed Change]]</f>
        <v>138</v>
      </c>
      <c r="L529" s="47">
        <f t="shared" si="32"/>
        <v>0</v>
      </c>
      <c r="M529" s="47">
        <f t="shared" si="33"/>
        <v>138</v>
      </c>
      <c r="N529" s="47">
        <f>+Data[[#This Row],[BC Active]]+Data[[#This Row],[NH Active]]</f>
        <v>138</v>
      </c>
      <c r="O529" s="47">
        <f t="shared" si="34"/>
        <v>0</v>
      </c>
      <c r="P529" s="47">
        <f t="shared" si="35"/>
        <v>0</v>
      </c>
      <c r="Q529" s="47">
        <f>+Data[[#This Row],[BC Layaway]]+Data[[#This Row],[NH Layaway]]</f>
        <v>0</v>
      </c>
      <c r="R529" s="47">
        <f>+Data[[#This Row],[BC Active]]+Data[[#This Row],[BC Layaway]]</f>
        <v>0</v>
      </c>
      <c r="S529" s="47">
        <f>+Data[[#This Row],[NH Active]]+Data[[#This Row],[NH Layaway]]</f>
        <v>138</v>
      </c>
      <c r="T529" s="47">
        <f>+Data[[#This Row],[BC Total]]+Data[[#This Row],[NH Total]]</f>
        <v>138</v>
      </c>
      <c r="Y529" s="53"/>
    </row>
    <row r="530" spans="1:25" x14ac:dyDescent="0.25">
      <c r="A530" s="47" t="str">
        <f>Data[[#This Row],[Text IID]]&amp;Data[[#This Row],[transaction number]]</f>
        <v>270672</v>
      </c>
      <c r="B530" s="48">
        <v>2</v>
      </c>
      <c r="C530" s="49">
        <v>27067</v>
      </c>
      <c r="D530" s="50" t="str">
        <f>Data[[#This Row],[Text IID]]&amp;" - "&amp;Data[[#This Row],[Facility Name]]</f>
        <v>27067 - Hopkins Health Services</v>
      </c>
      <c r="E530" s="46">
        <v>27067</v>
      </c>
      <c r="F530" s="51" t="s">
        <v>175</v>
      </c>
      <c r="G530" s="52">
        <v>43466</v>
      </c>
      <c r="H530" s="51" t="s">
        <v>20</v>
      </c>
      <c r="I530" s="47"/>
      <c r="J530" s="47">
        <v>20</v>
      </c>
      <c r="K530" s="47">
        <f>+Data[[#This Row],[BC Bed Change]]+Data[[#This Row],[NH Bed Change]]</f>
        <v>20</v>
      </c>
      <c r="L530" s="47">
        <f t="shared" si="32"/>
        <v>0</v>
      </c>
      <c r="M530" s="47">
        <f t="shared" si="33"/>
        <v>-20</v>
      </c>
      <c r="N530" s="47">
        <f>+Data[[#This Row],[BC Active]]+Data[[#This Row],[NH Active]]</f>
        <v>-20</v>
      </c>
      <c r="O530" s="47">
        <f t="shared" si="34"/>
        <v>0</v>
      </c>
      <c r="P530" s="47">
        <f t="shared" si="35"/>
        <v>20</v>
      </c>
      <c r="Q530" s="47">
        <f>+Data[[#This Row],[BC Layaway]]+Data[[#This Row],[NH Layaway]]</f>
        <v>20</v>
      </c>
      <c r="R530" s="47">
        <f>+Data[[#This Row],[BC Active]]+Data[[#This Row],[BC Layaway]]</f>
        <v>0</v>
      </c>
      <c r="S530" s="47">
        <f>+Data[[#This Row],[NH Active]]+Data[[#This Row],[NH Layaway]]</f>
        <v>0</v>
      </c>
      <c r="T530" s="47">
        <f>+Data[[#This Row],[BC Total]]+Data[[#This Row],[NH Total]]</f>
        <v>0</v>
      </c>
      <c r="Y530" s="53"/>
    </row>
    <row r="531" spans="1:25" x14ac:dyDescent="0.25">
      <c r="A531" s="47" t="str">
        <f>Data[[#This Row],[Text IID]]&amp;Data[[#This Row],[transaction number]]</f>
        <v>270681</v>
      </c>
      <c r="B531" s="48">
        <v>1</v>
      </c>
      <c r="C531" s="49">
        <v>27068</v>
      </c>
      <c r="D531" s="50" t="str">
        <f>Data[[#This Row],[Text IID]]&amp;" - "&amp;Data[[#This Row],[Facility Name]]</f>
        <v>27068 - Minnesota Masonic Home Care Ct</v>
      </c>
      <c r="E531" s="46">
        <v>27068</v>
      </c>
      <c r="F531" s="51" t="s">
        <v>176</v>
      </c>
      <c r="G531" s="52">
        <v>40451</v>
      </c>
      <c r="H531" s="51" t="s">
        <v>17</v>
      </c>
      <c r="I531" s="47">
        <v>0</v>
      </c>
      <c r="J531" s="47">
        <v>214</v>
      </c>
      <c r="K531" s="47">
        <f>+Data[[#This Row],[BC Bed Change]]+Data[[#This Row],[NH Bed Change]]</f>
        <v>214</v>
      </c>
      <c r="L531" s="47">
        <f t="shared" si="32"/>
        <v>0</v>
      </c>
      <c r="M531" s="47">
        <f t="shared" si="33"/>
        <v>214</v>
      </c>
      <c r="N531" s="47">
        <f>+Data[[#This Row],[BC Active]]+Data[[#This Row],[NH Active]]</f>
        <v>214</v>
      </c>
      <c r="O531" s="47">
        <f t="shared" si="34"/>
        <v>0</v>
      </c>
      <c r="P531" s="47">
        <f t="shared" si="35"/>
        <v>0</v>
      </c>
      <c r="Q531" s="47">
        <f>+Data[[#This Row],[BC Layaway]]+Data[[#This Row],[NH Layaway]]</f>
        <v>0</v>
      </c>
      <c r="R531" s="47">
        <f>+Data[[#This Row],[BC Active]]+Data[[#This Row],[BC Layaway]]</f>
        <v>0</v>
      </c>
      <c r="S531" s="47">
        <f>+Data[[#This Row],[NH Active]]+Data[[#This Row],[NH Layaway]]</f>
        <v>214</v>
      </c>
      <c r="T531" s="47">
        <f>+Data[[#This Row],[BC Total]]+Data[[#This Row],[NH Total]]</f>
        <v>214</v>
      </c>
      <c r="Y531" s="53"/>
    </row>
    <row r="532" spans="1:25" x14ac:dyDescent="0.25">
      <c r="A532" s="47" t="str">
        <f>Data[[#This Row],[Text IID]]&amp;Data[[#This Row],[transaction number]]</f>
        <v>270701</v>
      </c>
      <c r="B532" s="48">
        <v>1</v>
      </c>
      <c r="C532" s="49">
        <v>27070</v>
      </c>
      <c r="D532" s="50" t="str">
        <f>Data[[#This Row],[Text IID]]&amp;" - "&amp;Data[[#This Row],[Facility Name]]</f>
        <v>27070 - Robbinsdale A Villa Center</v>
      </c>
      <c r="E532" s="46">
        <v>27070</v>
      </c>
      <c r="F532" s="51" t="s">
        <v>395</v>
      </c>
      <c r="G532" s="52">
        <v>40451</v>
      </c>
      <c r="H532" s="51" t="s">
        <v>17</v>
      </c>
      <c r="I532" s="47">
        <v>0</v>
      </c>
      <c r="J532" s="47">
        <v>123</v>
      </c>
      <c r="K532" s="47">
        <f>+Data[[#This Row],[BC Bed Change]]+Data[[#This Row],[NH Bed Change]]</f>
        <v>123</v>
      </c>
      <c r="L532" s="47">
        <f t="shared" si="32"/>
        <v>0</v>
      </c>
      <c r="M532" s="47">
        <f t="shared" si="33"/>
        <v>123</v>
      </c>
      <c r="N532" s="47">
        <f>+Data[[#This Row],[BC Active]]+Data[[#This Row],[NH Active]]</f>
        <v>123</v>
      </c>
      <c r="O532" s="47">
        <f t="shared" si="34"/>
        <v>0</v>
      </c>
      <c r="P532" s="47">
        <f t="shared" si="35"/>
        <v>0</v>
      </c>
      <c r="Q532" s="47">
        <f>+Data[[#This Row],[BC Layaway]]+Data[[#This Row],[NH Layaway]]</f>
        <v>0</v>
      </c>
      <c r="R532" s="47">
        <f>+Data[[#This Row],[BC Active]]+Data[[#This Row],[BC Layaway]]</f>
        <v>0</v>
      </c>
      <c r="S532" s="47">
        <f>+Data[[#This Row],[NH Active]]+Data[[#This Row],[NH Layaway]]</f>
        <v>123</v>
      </c>
      <c r="T532" s="47">
        <f>+Data[[#This Row],[BC Total]]+Data[[#This Row],[NH Total]]</f>
        <v>123</v>
      </c>
      <c r="Y532" s="53"/>
    </row>
    <row r="533" spans="1:25" x14ac:dyDescent="0.25">
      <c r="A533" s="47" t="str">
        <f>Data[[#This Row],[Text IID]]&amp;Data[[#This Row],[transaction number]]</f>
        <v>270702</v>
      </c>
      <c r="B533" s="48">
        <v>2</v>
      </c>
      <c r="C533" s="49">
        <v>27070</v>
      </c>
      <c r="D533" s="50" t="str">
        <f>Data[[#This Row],[Text IID]]&amp;" - "&amp;Data[[#This Row],[Facility Name]]</f>
        <v>27070 - Robbinsdale A Villa Center</v>
      </c>
      <c r="E533" s="46">
        <v>27070</v>
      </c>
      <c r="F533" s="51" t="s">
        <v>395</v>
      </c>
      <c r="G533" s="52">
        <v>40544</v>
      </c>
      <c r="H533" s="51" t="s">
        <v>20</v>
      </c>
      <c r="I533" s="47">
        <v>0</v>
      </c>
      <c r="J533" s="47">
        <v>23</v>
      </c>
      <c r="K533" s="47">
        <f>+Data[[#This Row],[BC Bed Change]]+Data[[#This Row],[NH Bed Change]]</f>
        <v>23</v>
      </c>
      <c r="L533" s="47">
        <f t="shared" si="32"/>
        <v>0</v>
      </c>
      <c r="M533" s="47">
        <f t="shared" si="33"/>
        <v>-23</v>
      </c>
      <c r="N533" s="47">
        <f>+Data[[#This Row],[BC Active]]+Data[[#This Row],[NH Active]]</f>
        <v>-23</v>
      </c>
      <c r="O533" s="47">
        <f t="shared" si="34"/>
        <v>0</v>
      </c>
      <c r="P533" s="47">
        <f t="shared" si="35"/>
        <v>23</v>
      </c>
      <c r="Q533" s="47">
        <f>+Data[[#This Row],[BC Layaway]]+Data[[#This Row],[NH Layaway]]</f>
        <v>23</v>
      </c>
      <c r="R533" s="47">
        <f>+Data[[#This Row],[BC Active]]+Data[[#This Row],[BC Layaway]]</f>
        <v>0</v>
      </c>
      <c r="S533" s="47">
        <f>+Data[[#This Row],[NH Active]]+Data[[#This Row],[NH Layaway]]</f>
        <v>0</v>
      </c>
      <c r="T533" s="47">
        <f>+Data[[#This Row],[BC Total]]+Data[[#This Row],[NH Total]]</f>
        <v>0</v>
      </c>
      <c r="Y533" s="53"/>
    </row>
    <row r="534" spans="1:25" x14ac:dyDescent="0.25">
      <c r="A534" s="47" t="str">
        <f>Data[[#This Row],[Text IID]]&amp;Data[[#This Row],[transaction number]]</f>
        <v>270703</v>
      </c>
      <c r="B534" s="48">
        <v>3</v>
      </c>
      <c r="C534" s="49">
        <v>27070</v>
      </c>
      <c r="D534" s="50" t="str">
        <f>Data[[#This Row],[Text IID]]&amp;" - "&amp;Data[[#This Row],[Facility Name]]</f>
        <v>27070 - Robbinsdale A Villa Center</v>
      </c>
      <c r="E534" s="46">
        <v>27070</v>
      </c>
      <c r="F534" s="51" t="s">
        <v>395</v>
      </c>
      <c r="G534" s="52">
        <v>40909</v>
      </c>
      <c r="H534" s="51" t="s">
        <v>22</v>
      </c>
      <c r="I534" s="47">
        <v>0</v>
      </c>
      <c r="J534" s="47">
        <v>23</v>
      </c>
      <c r="K534" s="47">
        <f>+Data[[#This Row],[BC Bed Change]]+Data[[#This Row],[NH Bed Change]]</f>
        <v>23</v>
      </c>
      <c r="L534" s="47">
        <f t="shared" si="32"/>
        <v>0</v>
      </c>
      <c r="M534" s="47">
        <f t="shared" si="33"/>
        <v>23</v>
      </c>
      <c r="N534" s="47">
        <f>+Data[[#This Row],[BC Active]]+Data[[#This Row],[NH Active]]</f>
        <v>23</v>
      </c>
      <c r="O534" s="47">
        <f t="shared" si="34"/>
        <v>0</v>
      </c>
      <c r="P534" s="47">
        <f t="shared" si="35"/>
        <v>-23</v>
      </c>
      <c r="Q534" s="47">
        <f>+Data[[#This Row],[BC Layaway]]+Data[[#This Row],[NH Layaway]]</f>
        <v>-23</v>
      </c>
      <c r="R534" s="47">
        <f>+Data[[#This Row],[BC Active]]+Data[[#This Row],[BC Layaway]]</f>
        <v>0</v>
      </c>
      <c r="S534" s="47">
        <f>+Data[[#This Row],[NH Active]]+Data[[#This Row],[NH Layaway]]</f>
        <v>0</v>
      </c>
      <c r="T534" s="47">
        <f>+Data[[#This Row],[BC Total]]+Data[[#This Row],[NH Total]]</f>
        <v>0</v>
      </c>
      <c r="Y534" s="53"/>
    </row>
    <row r="535" spans="1:25" x14ac:dyDescent="0.25">
      <c r="A535" s="47" t="str">
        <f>Data[[#This Row],[Text IID]]&amp;Data[[#This Row],[transaction number]]</f>
        <v>270704</v>
      </c>
      <c r="B535" s="48">
        <v>4</v>
      </c>
      <c r="C535" s="49">
        <v>27070</v>
      </c>
      <c r="D535" s="50" t="str">
        <f>Data[[#This Row],[Text IID]]&amp;" - "&amp;Data[[#This Row],[Facility Name]]</f>
        <v>27070 - Robbinsdale A Villa Center</v>
      </c>
      <c r="E535" s="46">
        <v>27070</v>
      </c>
      <c r="F535" s="51" t="s">
        <v>395</v>
      </c>
      <c r="G535" s="52">
        <v>40909</v>
      </c>
      <c r="H535" s="51" t="s">
        <v>23</v>
      </c>
      <c r="I535" s="47">
        <v>0</v>
      </c>
      <c r="J535" s="47">
        <v>23</v>
      </c>
      <c r="K535" s="47">
        <f>+Data[[#This Row],[BC Bed Change]]+Data[[#This Row],[NH Bed Change]]</f>
        <v>23</v>
      </c>
      <c r="L535" s="47">
        <f t="shared" si="32"/>
        <v>0</v>
      </c>
      <c r="M535" s="47">
        <f t="shared" si="33"/>
        <v>-23</v>
      </c>
      <c r="N535" s="47">
        <f>+Data[[#This Row],[BC Active]]+Data[[#This Row],[NH Active]]</f>
        <v>-23</v>
      </c>
      <c r="O535" s="47">
        <f t="shared" si="34"/>
        <v>0</v>
      </c>
      <c r="P535" s="47">
        <f t="shared" si="35"/>
        <v>0</v>
      </c>
      <c r="Q535" s="47">
        <f>+Data[[#This Row],[BC Layaway]]+Data[[#This Row],[NH Layaway]]</f>
        <v>0</v>
      </c>
      <c r="R535" s="47">
        <f>+Data[[#This Row],[BC Active]]+Data[[#This Row],[BC Layaway]]</f>
        <v>0</v>
      </c>
      <c r="S535" s="47">
        <f>+Data[[#This Row],[NH Active]]+Data[[#This Row],[NH Layaway]]</f>
        <v>-23</v>
      </c>
      <c r="T535" s="47">
        <f>+Data[[#This Row],[BC Total]]+Data[[#This Row],[NH Total]]</f>
        <v>-23</v>
      </c>
      <c r="Y535" s="53"/>
    </row>
    <row r="536" spans="1:25" x14ac:dyDescent="0.25">
      <c r="A536" s="47" t="str">
        <f>Data[[#This Row],[Text IID]]&amp;Data[[#This Row],[transaction number]]</f>
        <v>270705</v>
      </c>
      <c r="B536" s="48">
        <v>5</v>
      </c>
      <c r="C536" s="49">
        <v>27070</v>
      </c>
      <c r="D536" s="50" t="str">
        <f>Data[[#This Row],[Text IID]]&amp;" - "&amp;Data[[#This Row],[Facility Name]]</f>
        <v>27070 - Robbinsdale A Villa Center</v>
      </c>
      <c r="E536" s="46">
        <v>27070</v>
      </c>
      <c r="F536" s="51" t="s">
        <v>395</v>
      </c>
      <c r="G536" s="52">
        <v>41244</v>
      </c>
      <c r="H536" s="51" t="s">
        <v>23</v>
      </c>
      <c r="I536" s="47">
        <v>0</v>
      </c>
      <c r="J536" s="47">
        <v>25</v>
      </c>
      <c r="K536" s="47">
        <f>+Data[[#This Row],[BC Bed Change]]+Data[[#This Row],[NH Bed Change]]</f>
        <v>25</v>
      </c>
      <c r="L536" s="47">
        <f t="shared" si="32"/>
        <v>0</v>
      </c>
      <c r="M536" s="47">
        <f t="shared" si="33"/>
        <v>-25</v>
      </c>
      <c r="N536" s="47">
        <f>+Data[[#This Row],[BC Active]]+Data[[#This Row],[NH Active]]</f>
        <v>-25</v>
      </c>
      <c r="O536" s="47">
        <f t="shared" si="34"/>
        <v>0</v>
      </c>
      <c r="P536" s="47">
        <f t="shared" si="35"/>
        <v>0</v>
      </c>
      <c r="Q536" s="47">
        <f>+Data[[#This Row],[BC Layaway]]+Data[[#This Row],[NH Layaway]]</f>
        <v>0</v>
      </c>
      <c r="R536" s="47">
        <f>+Data[[#This Row],[BC Active]]+Data[[#This Row],[BC Layaway]]</f>
        <v>0</v>
      </c>
      <c r="S536" s="47">
        <f>+Data[[#This Row],[NH Active]]+Data[[#This Row],[NH Layaway]]</f>
        <v>-25</v>
      </c>
      <c r="T536" s="47">
        <f>+Data[[#This Row],[BC Total]]+Data[[#This Row],[NH Total]]</f>
        <v>-25</v>
      </c>
      <c r="Y536" s="53"/>
    </row>
    <row r="537" spans="1:25" x14ac:dyDescent="0.25">
      <c r="A537" s="47" t="str">
        <f>Data[[#This Row],[Text IID]]&amp;Data[[#This Row],[transaction number]]</f>
        <v>270711</v>
      </c>
      <c r="B537" s="48">
        <v>1</v>
      </c>
      <c r="C537" s="49">
        <v>27071</v>
      </c>
      <c r="D537" s="50" t="str">
        <f>Data[[#This Row],[Text IID]]&amp;" - "&amp;Data[[#This Row],[Facility Name]]</f>
        <v>27071 - Lake Minnetonka Care Center</v>
      </c>
      <c r="E537" s="46">
        <v>27071</v>
      </c>
      <c r="F537" s="51" t="s">
        <v>177</v>
      </c>
      <c r="G537" s="52">
        <v>40451</v>
      </c>
      <c r="H537" s="51" t="s">
        <v>17</v>
      </c>
      <c r="I537" s="47">
        <v>0</v>
      </c>
      <c r="J537" s="47">
        <v>21</v>
      </c>
      <c r="K537" s="47">
        <f>+Data[[#This Row],[BC Bed Change]]+Data[[#This Row],[NH Bed Change]]</f>
        <v>21</v>
      </c>
      <c r="L537" s="47">
        <f t="shared" si="32"/>
        <v>0</v>
      </c>
      <c r="M537" s="47">
        <f t="shared" si="33"/>
        <v>21</v>
      </c>
      <c r="N537" s="47">
        <f>+Data[[#This Row],[BC Active]]+Data[[#This Row],[NH Active]]</f>
        <v>21</v>
      </c>
      <c r="O537" s="47">
        <f t="shared" si="34"/>
        <v>0</v>
      </c>
      <c r="P537" s="47">
        <f t="shared" si="35"/>
        <v>0</v>
      </c>
      <c r="Q537" s="47">
        <f>+Data[[#This Row],[BC Layaway]]+Data[[#This Row],[NH Layaway]]</f>
        <v>0</v>
      </c>
      <c r="R537" s="47">
        <f>+Data[[#This Row],[BC Active]]+Data[[#This Row],[BC Layaway]]</f>
        <v>0</v>
      </c>
      <c r="S537" s="47">
        <f>+Data[[#This Row],[NH Active]]+Data[[#This Row],[NH Layaway]]</f>
        <v>21</v>
      </c>
      <c r="T537" s="47">
        <f>+Data[[#This Row],[BC Total]]+Data[[#This Row],[NH Total]]</f>
        <v>21</v>
      </c>
      <c r="Y537" s="53"/>
    </row>
    <row r="538" spans="1:25" x14ac:dyDescent="0.25">
      <c r="A538" s="47" t="str">
        <f>Data[[#This Row],[Text IID]]&amp;Data[[#This Row],[transaction number]]</f>
        <v>270721</v>
      </c>
      <c r="B538" s="48">
        <v>1</v>
      </c>
      <c r="C538" s="49">
        <v>27072</v>
      </c>
      <c r="D538" s="50" t="str">
        <f>Data[[#This Row],[Text IID]]&amp;" - "&amp;Data[[#This Row],[Facility Name]]</f>
        <v>27072 - North Ridge Health And Rehab</v>
      </c>
      <c r="E538" s="46">
        <v>27072</v>
      </c>
      <c r="F538" s="51" t="s">
        <v>178</v>
      </c>
      <c r="G538" s="52">
        <v>40451</v>
      </c>
      <c r="H538" s="51" t="s">
        <v>17</v>
      </c>
      <c r="I538" s="47">
        <v>0</v>
      </c>
      <c r="J538" s="47">
        <v>397</v>
      </c>
      <c r="K538" s="47">
        <f>+Data[[#This Row],[BC Bed Change]]+Data[[#This Row],[NH Bed Change]]</f>
        <v>397</v>
      </c>
      <c r="L538" s="47">
        <f t="shared" si="32"/>
        <v>0</v>
      </c>
      <c r="M538" s="47">
        <f t="shared" si="33"/>
        <v>397</v>
      </c>
      <c r="N538" s="47">
        <f>+Data[[#This Row],[BC Active]]+Data[[#This Row],[NH Active]]</f>
        <v>397</v>
      </c>
      <c r="O538" s="47">
        <f t="shared" si="34"/>
        <v>0</v>
      </c>
      <c r="P538" s="47">
        <f t="shared" si="35"/>
        <v>0</v>
      </c>
      <c r="Q538" s="47">
        <f>+Data[[#This Row],[BC Layaway]]+Data[[#This Row],[NH Layaway]]</f>
        <v>0</v>
      </c>
      <c r="R538" s="47">
        <f>+Data[[#This Row],[BC Active]]+Data[[#This Row],[BC Layaway]]</f>
        <v>0</v>
      </c>
      <c r="S538" s="47">
        <f>+Data[[#This Row],[NH Active]]+Data[[#This Row],[NH Layaway]]</f>
        <v>397</v>
      </c>
      <c r="T538" s="47">
        <f>+Data[[#This Row],[BC Total]]+Data[[#This Row],[NH Total]]</f>
        <v>397</v>
      </c>
      <c r="Y538" s="53"/>
    </row>
    <row r="539" spans="1:25" x14ac:dyDescent="0.25">
      <c r="A539" s="47" t="str">
        <f>Data[[#This Row],[Text IID]]&amp;Data[[#This Row],[transaction number]]</f>
        <v>270722</v>
      </c>
      <c r="B539" s="48">
        <v>2</v>
      </c>
      <c r="C539" s="49">
        <v>27072</v>
      </c>
      <c r="D539" s="50" t="str">
        <f>Data[[#This Row],[Text IID]]&amp;" - "&amp;Data[[#This Row],[Facility Name]]</f>
        <v>27072 - North Ridge Health And Rehab</v>
      </c>
      <c r="E539" s="46">
        <v>27072</v>
      </c>
      <c r="F539" s="51" t="s">
        <v>178</v>
      </c>
      <c r="G539" s="52">
        <v>41330</v>
      </c>
      <c r="H539" s="51" t="s">
        <v>24</v>
      </c>
      <c r="I539" s="47">
        <v>0</v>
      </c>
      <c r="J539" s="47">
        <v>16</v>
      </c>
      <c r="K539" s="47">
        <f>+Data[[#This Row],[BC Bed Change]]+Data[[#This Row],[NH Bed Change]]</f>
        <v>16</v>
      </c>
      <c r="L539" s="47">
        <f t="shared" si="32"/>
        <v>0</v>
      </c>
      <c r="M539" s="47">
        <f t="shared" si="33"/>
        <v>-16</v>
      </c>
      <c r="N539" s="47">
        <f>+Data[[#This Row],[BC Active]]+Data[[#This Row],[NH Active]]</f>
        <v>-16</v>
      </c>
      <c r="O539" s="47">
        <f t="shared" si="34"/>
        <v>0</v>
      </c>
      <c r="P539" s="47">
        <f t="shared" si="35"/>
        <v>0</v>
      </c>
      <c r="Q539" s="47">
        <f>+Data[[#This Row],[BC Layaway]]+Data[[#This Row],[NH Layaway]]</f>
        <v>0</v>
      </c>
      <c r="R539" s="47">
        <f>+Data[[#This Row],[BC Active]]+Data[[#This Row],[BC Layaway]]</f>
        <v>0</v>
      </c>
      <c r="S539" s="47">
        <f>+Data[[#This Row],[NH Active]]+Data[[#This Row],[NH Layaway]]</f>
        <v>-16</v>
      </c>
      <c r="T539" s="47">
        <f>+Data[[#This Row],[BC Total]]+Data[[#This Row],[NH Total]]</f>
        <v>-16</v>
      </c>
      <c r="Y539" s="53"/>
    </row>
    <row r="540" spans="1:25" x14ac:dyDescent="0.25">
      <c r="A540" s="47" t="str">
        <f>Data[[#This Row],[Text IID]]&amp;Data[[#This Row],[transaction number]]</f>
        <v>270723</v>
      </c>
      <c r="B540" s="48">
        <v>3</v>
      </c>
      <c r="C540" s="49">
        <v>27072</v>
      </c>
      <c r="D540" s="50" t="str">
        <f>Data[[#This Row],[Text IID]]&amp;" - "&amp;Data[[#This Row],[Facility Name]]</f>
        <v>27072 - North Ridge Health And Rehab</v>
      </c>
      <c r="E540" s="46">
        <v>27072</v>
      </c>
      <c r="F540" s="51" t="s">
        <v>178</v>
      </c>
      <c r="G540" s="52">
        <v>41426</v>
      </c>
      <c r="H540" s="51" t="s">
        <v>24</v>
      </c>
      <c r="I540" s="47">
        <v>0</v>
      </c>
      <c r="J540" s="47">
        <v>30</v>
      </c>
      <c r="K540" s="47">
        <f>+Data[[#This Row],[BC Bed Change]]+Data[[#This Row],[NH Bed Change]]</f>
        <v>30</v>
      </c>
      <c r="L540" s="47">
        <f t="shared" si="32"/>
        <v>0</v>
      </c>
      <c r="M540" s="47">
        <f t="shared" si="33"/>
        <v>-30</v>
      </c>
      <c r="N540" s="47">
        <f>+Data[[#This Row],[BC Active]]+Data[[#This Row],[NH Active]]</f>
        <v>-30</v>
      </c>
      <c r="O540" s="47">
        <f t="shared" si="34"/>
        <v>0</v>
      </c>
      <c r="P540" s="47">
        <f t="shared" si="35"/>
        <v>0</v>
      </c>
      <c r="Q540" s="47">
        <f>+Data[[#This Row],[BC Layaway]]+Data[[#This Row],[NH Layaway]]</f>
        <v>0</v>
      </c>
      <c r="R540" s="47">
        <f>+Data[[#This Row],[BC Active]]+Data[[#This Row],[BC Layaway]]</f>
        <v>0</v>
      </c>
      <c r="S540" s="47">
        <f>+Data[[#This Row],[NH Active]]+Data[[#This Row],[NH Layaway]]</f>
        <v>-30</v>
      </c>
      <c r="T540" s="47">
        <f>+Data[[#This Row],[BC Total]]+Data[[#This Row],[NH Total]]</f>
        <v>-30</v>
      </c>
      <c r="Y540" s="53"/>
    </row>
    <row r="541" spans="1:25" x14ac:dyDescent="0.25">
      <c r="A541" s="47" t="str">
        <f>Data[[#This Row],[Text IID]]&amp;Data[[#This Row],[transaction number]]</f>
        <v>270724</v>
      </c>
      <c r="B541" s="48">
        <v>4</v>
      </c>
      <c r="C541" s="49">
        <v>27072</v>
      </c>
      <c r="D541" s="50" t="str">
        <f>Data[[#This Row],[Text IID]]&amp;" - "&amp;Data[[#This Row],[Facility Name]]</f>
        <v>27072 - North Ridge Health And Rehab</v>
      </c>
      <c r="E541" s="46">
        <v>27072</v>
      </c>
      <c r="F541" s="51" t="s">
        <v>178</v>
      </c>
      <c r="G541" s="52">
        <v>42491</v>
      </c>
      <c r="H541" s="51" t="s">
        <v>20</v>
      </c>
      <c r="I541" s="47">
        <v>0</v>
      </c>
      <c r="J541" s="47">
        <v>31</v>
      </c>
      <c r="K541" s="47">
        <f>+Data[[#This Row],[BC Bed Change]]+Data[[#This Row],[NH Bed Change]]</f>
        <v>31</v>
      </c>
      <c r="L541" s="47">
        <f t="shared" si="32"/>
        <v>0</v>
      </c>
      <c r="M541" s="47">
        <f t="shared" si="33"/>
        <v>-31</v>
      </c>
      <c r="N541" s="47">
        <f>+Data[[#This Row],[BC Active]]+Data[[#This Row],[NH Active]]</f>
        <v>-31</v>
      </c>
      <c r="O541" s="47">
        <f t="shared" si="34"/>
        <v>0</v>
      </c>
      <c r="P541" s="47">
        <f t="shared" si="35"/>
        <v>31</v>
      </c>
      <c r="Q541" s="47">
        <f>+Data[[#This Row],[BC Layaway]]+Data[[#This Row],[NH Layaway]]</f>
        <v>31</v>
      </c>
      <c r="R541" s="47">
        <f>+Data[[#This Row],[BC Active]]+Data[[#This Row],[BC Layaway]]</f>
        <v>0</v>
      </c>
      <c r="S541" s="47">
        <f>+Data[[#This Row],[NH Active]]+Data[[#This Row],[NH Layaway]]</f>
        <v>0</v>
      </c>
      <c r="T541" s="47">
        <f>+Data[[#This Row],[BC Total]]+Data[[#This Row],[NH Total]]</f>
        <v>0</v>
      </c>
      <c r="Y541" s="53"/>
    </row>
    <row r="542" spans="1:25" x14ac:dyDescent="0.25">
      <c r="A542" s="47" t="str">
        <f>Data[[#This Row],[Text IID]]&amp;Data[[#This Row],[transaction number]]</f>
        <v>270741</v>
      </c>
      <c r="B542" s="48">
        <v>1</v>
      </c>
      <c r="C542" s="49">
        <v>27074</v>
      </c>
      <c r="D542" s="50" t="str">
        <f>Data[[#This Row],[Text IID]]&amp;" - "&amp;Data[[#This Row],[Facility Name]]</f>
        <v>27074 - Mount Olivet Careview Home</v>
      </c>
      <c r="E542" s="46">
        <v>27074</v>
      </c>
      <c r="F542" s="51" t="s">
        <v>179</v>
      </c>
      <c r="G542" s="52">
        <v>40451</v>
      </c>
      <c r="H542" s="51" t="s">
        <v>17</v>
      </c>
      <c r="I542" s="47">
        <v>0</v>
      </c>
      <c r="J542" s="47">
        <v>153</v>
      </c>
      <c r="K542" s="47">
        <f>+Data[[#This Row],[BC Bed Change]]+Data[[#This Row],[NH Bed Change]]</f>
        <v>153</v>
      </c>
      <c r="L542" s="47">
        <f t="shared" si="32"/>
        <v>0</v>
      </c>
      <c r="M542" s="47">
        <f t="shared" si="33"/>
        <v>153</v>
      </c>
      <c r="N542" s="47">
        <f>+Data[[#This Row],[BC Active]]+Data[[#This Row],[NH Active]]</f>
        <v>153</v>
      </c>
      <c r="O542" s="47">
        <f t="shared" si="34"/>
        <v>0</v>
      </c>
      <c r="P542" s="47">
        <f t="shared" si="35"/>
        <v>0</v>
      </c>
      <c r="Q542" s="47">
        <f>+Data[[#This Row],[BC Layaway]]+Data[[#This Row],[NH Layaway]]</f>
        <v>0</v>
      </c>
      <c r="R542" s="47">
        <f>+Data[[#This Row],[BC Active]]+Data[[#This Row],[BC Layaway]]</f>
        <v>0</v>
      </c>
      <c r="S542" s="47">
        <f>+Data[[#This Row],[NH Active]]+Data[[#This Row],[NH Layaway]]</f>
        <v>153</v>
      </c>
      <c r="T542" s="47">
        <f>+Data[[#This Row],[BC Total]]+Data[[#This Row],[NH Total]]</f>
        <v>153</v>
      </c>
      <c r="Y542" s="53"/>
    </row>
    <row r="543" spans="1:25" x14ac:dyDescent="0.25">
      <c r="A543" s="47" t="str">
        <f>Data[[#This Row],[Text IID]]&amp;Data[[#This Row],[transaction number]]</f>
        <v>270742</v>
      </c>
      <c r="B543" s="48">
        <v>2</v>
      </c>
      <c r="C543" s="54" t="s">
        <v>425</v>
      </c>
      <c r="D543" s="50" t="str">
        <f>Data[[#This Row],[Text IID]]&amp;" - "&amp;Data[[#This Row],[Facility Name]]</f>
        <v>27074 - Mount Olivet Careview Home</v>
      </c>
      <c r="E543" s="46">
        <v>27074</v>
      </c>
      <c r="F543" s="50" t="s">
        <v>179</v>
      </c>
      <c r="G543" s="52">
        <v>43243</v>
      </c>
      <c r="H543" s="51" t="s">
        <v>27</v>
      </c>
      <c r="I543" s="47"/>
      <c r="J543" s="47">
        <v>2</v>
      </c>
      <c r="K543" s="47">
        <f>+Data[[#This Row],[BC Bed Change]]+Data[[#This Row],[NH Bed Change]]</f>
        <v>2</v>
      </c>
      <c r="L543" s="47">
        <f t="shared" si="32"/>
        <v>0</v>
      </c>
      <c r="M543" s="47">
        <f t="shared" si="33"/>
        <v>2</v>
      </c>
      <c r="N543" s="47">
        <f>+Data[[#This Row],[BC Active]]+Data[[#This Row],[NH Active]]</f>
        <v>2</v>
      </c>
      <c r="O543" s="47">
        <f t="shared" si="34"/>
        <v>0</v>
      </c>
      <c r="P543" s="47">
        <f t="shared" si="35"/>
        <v>0</v>
      </c>
      <c r="Q543" s="47">
        <f>+Data[[#This Row],[BC Layaway]]+Data[[#This Row],[NH Layaway]]</f>
        <v>0</v>
      </c>
      <c r="R543" s="47">
        <f>+Data[[#This Row],[BC Active]]+Data[[#This Row],[BC Layaway]]</f>
        <v>0</v>
      </c>
      <c r="S543" s="47">
        <f>+Data[[#This Row],[NH Active]]+Data[[#This Row],[NH Layaway]]</f>
        <v>2</v>
      </c>
      <c r="T543" s="47">
        <f>+Data[[#This Row],[BC Total]]+Data[[#This Row],[NH Total]]</f>
        <v>2</v>
      </c>
      <c r="Y543" s="53"/>
    </row>
    <row r="544" spans="1:25" x14ac:dyDescent="0.25">
      <c r="A544" s="47" t="str">
        <f>Data[[#This Row],[Text IID]]&amp;Data[[#This Row],[transaction number]]</f>
        <v>270751</v>
      </c>
      <c r="B544" s="48">
        <v>1</v>
      </c>
      <c r="C544" s="49">
        <v>27075</v>
      </c>
      <c r="D544" s="50" t="str">
        <f>Data[[#This Row],[Text IID]]&amp;" - "&amp;Data[[#This Row],[Facility Name]]</f>
        <v>27075 - Maranatha Care Center</v>
      </c>
      <c r="E544" s="46">
        <v>27075</v>
      </c>
      <c r="F544" s="51" t="s">
        <v>180</v>
      </c>
      <c r="G544" s="52">
        <v>40451</v>
      </c>
      <c r="H544" s="51" t="s">
        <v>17</v>
      </c>
      <c r="I544" s="47">
        <v>0</v>
      </c>
      <c r="J544" s="47">
        <v>97</v>
      </c>
      <c r="K544" s="47">
        <f>+Data[[#This Row],[BC Bed Change]]+Data[[#This Row],[NH Bed Change]]</f>
        <v>97</v>
      </c>
      <c r="L544" s="47">
        <f t="shared" si="32"/>
        <v>0</v>
      </c>
      <c r="M544" s="47">
        <f t="shared" si="33"/>
        <v>97</v>
      </c>
      <c r="N544" s="47">
        <f>+Data[[#This Row],[BC Active]]+Data[[#This Row],[NH Active]]</f>
        <v>97</v>
      </c>
      <c r="O544" s="47">
        <f t="shared" si="34"/>
        <v>0</v>
      </c>
      <c r="P544" s="47">
        <f t="shared" si="35"/>
        <v>0</v>
      </c>
      <c r="Q544" s="47">
        <f>+Data[[#This Row],[BC Layaway]]+Data[[#This Row],[NH Layaway]]</f>
        <v>0</v>
      </c>
      <c r="R544" s="47">
        <f>+Data[[#This Row],[BC Active]]+Data[[#This Row],[BC Layaway]]</f>
        <v>0</v>
      </c>
      <c r="S544" s="47">
        <f>+Data[[#This Row],[NH Active]]+Data[[#This Row],[NH Layaway]]</f>
        <v>97</v>
      </c>
      <c r="T544" s="47">
        <f>+Data[[#This Row],[BC Total]]+Data[[#This Row],[NH Total]]</f>
        <v>97</v>
      </c>
      <c r="Y544" s="53"/>
    </row>
    <row r="545" spans="1:25" x14ac:dyDescent="0.25">
      <c r="A545" s="47" t="str">
        <f>Data[[#This Row],[Text IID]]&amp;Data[[#This Row],[transaction number]]</f>
        <v>270752</v>
      </c>
      <c r="B545" s="48">
        <v>2</v>
      </c>
      <c r="C545" s="49">
        <v>27075</v>
      </c>
      <c r="D545" s="50" t="str">
        <f>Data[[#This Row],[Text IID]]&amp;" - "&amp;Data[[#This Row],[Facility Name]]</f>
        <v>27075 - Maranatha Care Center</v>
      </c>
      <c r="E545" s="46">
        <v>27075</v>
      </c>
      <c r="F545" s="51" t="s">
        <v>180</v>
      </c>
      <c r="G545" s="52">
        <v>41300</v>
      </c>
      <c r="H545" s="51" t="s">
        <v>20</v>
      </c>
      <c r="I545" s="47">
        <v>0</v>
      </c>
      <c r="J545" s="47">
        <v>5</v>
      </c>
      <c r="K545" s="47">
        <f>+Data[[#This Row],[BC Bed Change]]+Data[[#This Row],[NH Bed Change]]</f>
        <v>5</v>
      </c>
      <c r="L545" s="47">
        <f t="shared" si="32"/>
        <v>0</v>
      </c>
      <c r="M545" s="47">
        <f t="shared" si="33"/>
        <v>-5</v>
      </c>
      <c r="N545" s="47">
        <f>+Data[[#This Row],[BC Active]]+Data[[#This Row],[NH Active]]</f>
        <v>-5</v>
      </c>
      <c r="O545" s="47">
        <f t="shared" si="34"/>
        <v>0</v>
      </c>
      <c r="P545" s="47">
        <f t="shared" si="35"/>
        <v>5</v>
      </c>
      <c r="Q545" s="47">
        <f>+Data[[#This Row],[BC Layaway]]+Data[[#This Row],[NH Layaway]]</f>
        <v>5</v>
      </c>
      <c r="R545" s="47">
        <f>+Data[[#This Row],[BC Active]]+Data[[#This Row],[BC Layaway]]</f>
        <v>0</v>
      </c>
      <c r="S545" s="47">
        <f>+Data[[#This Row],[NH Active]]+Data[[#This Row],[NH Layaway]]</f>
        <v>0</v>
      </c>
      <c r="T545" s="47">
        <f>+Data[[#This Row],[BC Total]]+Data[[#This Row],[NH Total]]</f>
        <v>0</v>
      </c>
      <c r="Y545" s="53"/>
    </row>
    <row r="546" spans="1:25" x14ac:dyDescent="0.25">
      <c r="A546" s="47" t="str">
        <f>Data[[#This Row],[Text IID]]&amp;Data[[#This Row],[transaction number]]</f>
        <v>270753</v>
      </c>
      <c r="B546" s="48">
        <v>3</v>
      </c>
      <c r="C546" s="49">
        <v>27075</v>
      </c>
      <c r="D546" s="50" t="str">
        <f>Data[[#This Row],[Text IID]]&amp;" - "&amp;Data[[#This Row],[Facility Name]]</f>
        <v>27075 - Maranatha Care Center</v>
      </c>
      <c r="E546" s="46">
        <v>27075</v>
      </c>
      <c r="F546" s="51" t="s">
        <v>180</v>
      </c>
      <c r="G546" s="52">
        <v>41579</v>
      </c>
      <c r="H546" s="51" t="s">
        <v>22</v>
      </c>
      <c r="I546" s="47">
        <v>0</v>
      </c>
      <c r="J546" s="47">
        <v>5</v>
      </c>
      <c r="K546" s="47">
        <f>+Data[[#This Row],[BC Bed Change]]+Data[[#This Row],[NH Bed Change]]</f>
        <v>5</v>
      </c>
      <c r="L546" s="47">
        <f t="shared" si="32"/>
        <v>0</v>
      </c>
      <c r="M546" s="47">
        <f t="shared" si="33"/>
        <v>5</v>
      </c>
      <c r="N546" s="47">
        <f>+Data[[#This Row],[BC Active]]+Data[[#This Row],[NH Active]]</f>
        <v>5</v>
      </c>
      <c r="O546" s="47">
        <f t="shared" si="34"/>
        <v>0</v>
      </c>
      <c r="P546" s="47">
        <f t="shared" si="35"/>
        <v>-5</v>
      </c>
      <c r="Q546" s="47">
        <f>+Data[[#This Row],[BC Layaway]]+Data[[#This Row],[NH Layaway]]</f>
        <v>-5</v>
      </c>
      <c r="R546" s="47">
        <f>+Data[[#This Row],[BC Active]]+Data[[#This Row],[BC Layaway]]</f>
        <v>0</v>
      </c>
      <c r="S546" s="47">
        <f>+Data[[#This Row],[NH Active]]+Data[[#This Row],[NH Layaway]]</f>
        <v>0</v>
      </c>
      <c r="T546" s="47">
        <f>+Data[[#This Row],[BC Total]]+Data[[#This Row],[NH Total]]</f>
        <v>0</v>
      </c>
      <c r="Y546" s="53"/>
    </row>
    <row r="547" spans="1:25" x14ac:dyDescent="0.25">
      <c r="A547" s="47" t="str">
        <f>Data[[#This Row],[Text IID]]&amp;Data[[#This Row],[transaction number]]</f>
        <v>270761</v>
      </c>
      <c r="B547" s="48">
        <v>1</v>
      </c>
      <c r="C547" s="49">
        <v>27076</v>
      </c>
      <c r="D547" s="50" t="str">
        <f>Data[[#This Row],[Text IID]]&amp;" - "&amp;Data[[#This Row],[Facility Name]]</f>
        <v>27076 - Ebenezer Care Center</v>
      </c>
      <c r="E547" s="46">
        <v>27076</v>
      </c>
      <c r="F547" s="51" t="s">
        <v>181</v>
      </c>
      <c r="G547" s="52">
        <v>40451</v>
      </c>
      <c r="H547" s="51" t="s">
        <v>17</v>
      </c>
      <c r="I547" s="47">
        <v>90</v>
      </c>
      <c r="J547" s="47">
        <v>48</v>
      </c>
      <c r="K547" s="47">
        <f>+Data[[#This Row],[BC Bed Change]]+Data[[#This Row],[NH Bed Change]]</f>
        <v>138</v>
      </c>
      <c r="L547" s="47">
        <f t="shared" si="32"/>
        <v>90</v>
      </c>
      <c r="M547" s="47">
        <f t="shared" si="33"/>
        <v>48</v>
      </c>
      <c r="N547" s="47">
        <f>+Data[[#This Row],[BC Active]]+Data[[#This Row],[NH Active]]</f>
        <v>138</v>
      </c>
      <c r="O547" s="47">
        <f t="shared" si="34"/>
        <v>0</v>
      </c>
      <c r="P547" s="47">
        <f t="shared" si="35"/>
        <v>0</v>
      </c>
      <c r="Q547" s="47">
        <f>+Data[[#This Row],[BC Layaway]]+Data[[#This Row],[NH Layaway]]</f>
        <v>0</v>
      </c>
      <c r="R547" s="47">
        <f>+Data[[#This Row],[BC Active]]+Data[[#This Row],[BC Layaway]]</f>
        <v>90</v>
      </c>
      <c r="S547" s="47">
        <f>+Data[[#This Row],[NH Active]]+Data[[#This Row],[NH Layaway]]</f>
        <v>48</v>
      </c>
      <c r="T547" s="47">
        <f>+Data[[#This Row],[BC Total]]+Data[[#This Row],[NH Total]]</f>
        <v>138</v>
      </c>
      <c r="Y547" s="53"/>
    </row>
    <row r="548" spans="1:25" x14ac:dyDescent="0.25">
      <c r="A548" s="47" t="str">
        <f>Data[[#This Row],[Text IID]]&amp;Data[[#This Row],[transaction number]]</f>
        <v>270762</v>
      </c>
      <c r="B548" s="48">
        <v>2</v>
      </c>
      <c r="C548" s="49">
        <v>27076</v>
      </c>
      <c r="D548" s="50" t="str">
        <f>Data[[#This Row],[Text IID]]&amp;" - "&amp;Data[[#This Row],[Facility Name]]</f>
        <v>27076 - Ebenezer Care Center</v>
      </c>
      <c r="E548" s="46">
        <v>27076</v>
      </c>
      <c r="F548" s="51" t="s">
        <v>181</v>
      </c>
      <c r="G548" s="52">
        <v>40451</v>
      </c>
      <c r="H548" s="51" t="s">
        <v>19</v>
      </c>
      <c r="I548" s="47">
        <v>3</v>
      </c>
      <c r="J548" s="47">
        <v>0</v>
      </c>
      <c r="K548" s="47">
        <f>+Data[[#This Row],[BC Bed Change]]+Data[[#This Row],[NH Bed Change]]</f>
        <v>3</v>
      </c>
      <c r="L548" s="47">
        <f t="shared" ref="L548" si="36">IF(OR($H548=$W$1,$H548=$W$4,$H548=$W$6),I548,IF($H548=$W$2,0,-I548))</f>
        <v>0</v>
      </c>
      <c r="M548" s="47">
        <f t="shared" ref="M548" si="37">IF(OR($H548=$W$1,$H548=$W$4,$H548=$W$6),J548,IF($H548=$W$2,0,-J548))</f>
        <v>0</v>
      </c>
      <c r="N548" s="47">
        <f>+Data[[#This Row],[BC Active]]+Data[[#This Row],[NH Active]]</f>
        <v>0</v>
      </c>
      <c r="O548" s="47">
        <f t="shared" ref="O548" si="38">IF(OR($H548=$W$3,$H548=$W$2),I548,IF($H548=$W$4,-I548,0))</f>
        <v>3</v>
      </c>
      <c r="P548" s="47">
        <f t="shared" ref="P548" si="39">IF(OR($H548=$W$3,$H548=$W$2),J548,IF($H548=$W$4,-J548,0))</f>
        <v>0</v>
      </c>
      <c r="Q548" s="47">
        <f>+Data[[#This Row],[BC Layaway]]+Data[[#This Row],[NH Layaway]]</f>
        <v>3</v>
      </c>
      <c r="R548" s="47">
        <f>+Data[[#This Row],[BC Active]]+Data[[#This Row],[BC Layaway]]</f>
        <v>3</v>
      </c>
      <c r="S548" s="47">
        <f>+Data[[#This Row],[NH Active]]+Data[[#This Row],[NH Layaway]]</f>
        <v>0</v>
      </c>
      <c r="T548" s="47">
        <f>+Data[[#This Row],[BC Total]]+Data[[#This Row],[NH Total]]</f>
        <v>3</v>
      </c>
      <c r="Y548" s="53"/>
    </row>
    <row r="549" spans="1:25" x14ac:dyDescent="0.25">
      <c r="A549" s="47" t="str">
        <f>Data[[#This Row],[Text IID]]&amp;Data[[#This Row],[transaction number]]</f>
        <v>270763</v>
      </c>
      <c r="B549" s="48">
        <v>3</v>
      </c>
      <c r="C549" s="49">
        <v>27076</v>
      </c>
      <c r="D549" s="50" t="str">
        <f>Data[[#This Row],[Text IID]]&amp;" - "&amp;Data[[#This Row],[Facility Name]]</f>
        <v>27076 - Ebenezer Care Center</v>
      </c>
      <c r="E549" s="46">
        <v>27076</v>
      </c>
      <c r="F549" s="51" t="s">
        <v>181</v>
      </c>
      <c r="G549" s="52">
        <v>41487</v>
      </c>
      <c r="H549" s="51" t="s">
        <v>22</v>
      </c>
      <c r="I549" s="47">
        <v>3</v>
      </c>
      <c r="J549" s="47">
        <v>0</v>
      </c>
      <c r="K549" s="47">
        <f>+Data[[#This Row],[BC Bed Change]]+Data[[#This Row],[NH Bed Change]]</f>
        <v>3</v>
      </c>
      <c r="L549" s="47">
        <f t="shared" si="32"/>
        <v>3</v>
      </c>
      <c r="M549" s="47">
        <f t="shared" si="33"/>
        <v>0</v>
      </c>
      <c r="N549" s="47">
        <f>+Data[[#This Row],[BC Active]]+Data[[#This Row],[NH Active]]</f>
        <v>3</v>
      </c>
      <c r="O549" s="47">
        <f t="shared" si="34"/>
        <v>-3</v>
      </c>
      <c r="P549" s="47">
        <f t="shared" si="35"/>
        <v>0</v>
      </c>
      <c r="Q549" s="47">
        <f>+Data[[#This Row],[BC Layaway]]+Data[[#This Row],[NH Layaway]]</f>
        <v>-3</v>
      </c>
      <c r="R549" s="47">
        <f>+Data[[#This Row],[BC Active]]+Data[[#This Row],[BC Layaway]]</f>
        <v>0</v>
      </c>
      <c r="S549" s="47">
        <f>+Data[[#This Row],[NH Active]]+Data[[#This Row],[NH Layaway]]</f>
        <v>0</v>
      </c>
      <c r="T549" s="47">
        <f>+Data[[#This Row],[BC Total]]+Data[[#This Row],[NH Total]]</f>
        <v>0</v>
      </c>
      <c r="Y549" s="53"/>
    </row>
    <row r="550" spans="1:25" x14ac:dyDescent="0.25">
      <c r="A550" s="47" t="str">
        <f>Data[[#This Row],[Text IID]]&amp;Data[[#This Row],[transaction number]]</f>
        <v>270764</v>
      </c>
      <c r="B550" s="48">
        <v>4</v>
      </c>
      <c r="C550" s="49">
        <v>27076</v>
      </c>
      <c r="D550" s="50" t="str">
        <f>Data[[#This Row],[Text IID]]&amp;" - "&amp;Data[[#This Row],[Facility Name]]</f>
        <v>27076 - Ebenezer Care Center</v>
      </c>
      <c r="E550" s="46">
        <v>27076</v>
      </c>
      <c r="F550" s="51" t="s">
        <v>181</v>
      </c>
      <c r="G550" s="52">
        <v>41487</v>
      </c>
      <c r="H550" s="51" t="s">
        <v>24</v>
      </c>
      <c r="I550" s="47"/>
      <c r="J550" s="47">
        <v>14</v>
      </c>
      <c r="K550" s="47">
        <f>+Data[[#This Row],[BC Bed Change]]+Data[[#This Row],[NH Bed Change]]</f>
        <v>14</v>
      </c>
      <c r="L550" s="47">
        <f t="shared" si="32"/>
        <v>0</v>
      </c>
      <c r="M550" s="47">
        <f t="shared" si="33"/>
        <v>-14</v>
      </c>
      <c r="N550" s="47">
        <f>+Data[[#This Row],[BC Active]]+Data[[#This Row],[NH Active]]</f>
        <v>-14</v>
      </c>
      <c r="O550" s="47">
        <f t="shared" si="34"/>
        <v>0</v>
      </c>
      <c r="P550" s="47">
        <f t="shared" si="35"/>
        <v>0</v>
      </c>
      <c r="Q550" s="47">
        <f>+Data[[#This Row],[BC Layaway]]+Data[[#This Row],[NH Layaway]]</f>
        <v>0</v>
      </c>
      <c r="R550" s="47">
        <f>+Data[[#This Row],[BC Active]]+Data[[#This Row],[BC Layaway]]</f>
        <v>0</v>
      </c>
      <c r="S550" s="47">
        <f>+Data[[#This Row],[NH Active]]+Data[[#This Row],[NH Layaway]]</f>
        <v>-14</v>
      </c>
      <c r="T550" s="47">
        <f>+Data[[#This Row],[BC Total]]+Data[[#This Row],[NH Total]]</f>
        <v>-14</v>
      </c>
      <c r="Y550" s="53"/>
    </row>
    <row r="551" spans="1:25" x14ac:dyDescent="0.25">
      <c r="A551" s="47" t="str">
        <f>Data[[#This Row],[Text IID]]&amp;Data[[#This Row],[transaction number]]</f>
        <v>270765</v>
      </c>
      <c r="B551" s="48">
        <v>5</v>
      </c>
      <c r="C551" s="49">
        <v>27076</v>
      </c>
      <c r="D551" s="50" t="str">
        <f>Data[[#This Row],[Text IID]]&amp;" - "&amp;Data[[#This Row],[Facility Name]]</f>
        <v>27076 - Ebenezer Care Center</v>
      </c>
      <c r="E551" s="46">
        <v>27076</v>
      </c>
      <c r="F551" s="51" t="s">
        <v>181</v>
      </c>
      <c r="G551" s="52">
        <v>43630</v>
      </c>
      <c r="H551" s="51" t="s">
        <v>24</v>
      </c>
      <c r="I551" s="47">
        <v>8</v>
      </c>
      <c r="J551" s="47"/>
      <c r="K551" s="47">
        <f>+Data[[#This Row],[BC Bed Change]]+Data[[#This Row],[NH Bed Change]]</f>
        <v>8</v>
      </c>
      <c r="L551" s="47">
        <f t="shared" si="32"/>
        <v>-8</v>
      </c>
      <c r="M551" s="47">
        <f t="shared" si="33"/>
        <v>0</v>
      </c>
      <c r="N551" s="47">
        <f>+Data[[#This Row],[BC Active]]+Data[[#This Row],[NH Active]]</f>
        <v>-8</v>
      </c>
      <c r="O551" s="47">
        <f t="shared" si="34"/>
        <v>0</v>
      </c>
      <c r="P551" s="47">
        <f t="shared" si="35"/>
        <v>0</v>
      </c>
      <c r="Q551" s="47">
        <f>+Data[[#This Row],[BC Layaway]]+Data[[#This Row],[NH Layaway]]</f>
        <v>0</v>
      </c>
      <c r="R551" s="47">
        <f>+Data[[#This Row],[BC Active]]+Data[[#This Row],[BC Layaway]]</f>
        <v>-8</v>
      </c>
      <c r="S551" s="47">
        <f>+Data[[#This Row],[NH Active]]+Data[[#This Row],[NH Layaway]]</f>
        <v>0</v>
      </c>
      <c r="T551" s="47">
        <f>+Data[[#This Row],[BC Total]]+Data[[#This Row],[NH Total]]</f>
        <v>-8</v>
      </c>
      <c r="Y551" s="53"/>
    </row>
    <row r="552" spans="1:25" x14ac:dyDescent="0.25">
      <c r="A552" s="47" t="str">
        <f>Data[[#This Row],[Text IID]]&amp;Data[[#This Row],[transaction number]]</f>
        <v>270771</v>
      </c>
      <c r="B552" s="48">
        <v>1</v>
      </c>
      <c r="C552" s="49">
        <v>27077</v>
      </c>
      <c r="D552" s="50" t="str">
        <f>Data[[#This Row],[Text IID]]&amp;" - "&amp;Data[[#This Row],[Facility Name]]</f>
        <v>27077 - Terrace at Crystal</v>
      </c>
      <c r="E552" s="46">
        <v>27077</v>
      </c>
      <c r="F552" s="51" t="s">
        <v>396</v>
      </c>
      <c r="G552" s="52">
        <v>40451</v>
      </c>
      <c r="H552" s="51" t="s">
        <v>17</v>
      </c>
      <c r="I552" s="47">
        <v>0</v>
      </c>
      <c r="J552" s="47">
        <v>138</v>
      </c>
      <c r="K552" s="47">
        <f>+Data[[#This Row],[BC Bed Change]]+Data[[#This Row],[NH Bed Change]]</f>
        <v>138</v>
      </c>
      <c r="L552" s="47">
        <f t="shared" si="32"/>
        <v>0</v>
      </c>
      <c r="M552" s="47">
        <f t="shared" si="33"/>
        <v>138</v>
      </c>
      <c r="N552" s="47">
        <f>+Data[[#This Row],[BC Active]]+Data[[#This Row],[NH Active]]</f>
        <v>138</v>
      </c>
      <c r="O552" s="47">
        <f t="shared" si="34"/>
        <v>0</v>
      </c>
      <c r="P552" s="47">
        <f t="shared" si="35"/>
        <v>0</v>
      </c>
      <c r="Q552" s="47">
        <f>+Data[[#This Row],[BC Layaway]]+Data[[#This Row],[NH Layaway]]</f>
        <v>0</v>
      </c>
      <c r="R552" s="47">
        <f>+Data[[#This Row],[BC Active]]+Data[[#This Row],[BC Layaway]]</f>
        <v>0</v>
      </c>
      <c r="S552" s="47">
        <f>+Data[[#This Row],[NH Active]]+Data[[#This Row],[NH Layaway]]</f>
        <v>138</v>
      </c>
      <c r="T552" s="47">
        <f>+Data[[#This Row],[BC Total]]+Data[[#This Row],[NH Total]]</f>
        <v>138</v>
      </c>
      <c r="Y552" s="53"/>
    </row>
    <row r="553" spans="1:25" x14ac:dyDescent="0.25">
      <c r="A553" s="47" t="str">
        <f>Data[[#This Row],[Text IID]]&amp;Data[[#This Row],[transaction number]]</f>
        <v>270772</v>
      </c>
      <c r="B553" s="48">
        <v>2</v>
      </c>
      <c r="C553" s="49">
        <v>27077</v>
      </c>
      <c r="D553" s="50" t="str">
        <f>Data[[#This Row],[Text IID]]&amp;" - "&amp;Data[[#This Row],[Facility Name]]</f>
        <v>27077 - Terrace at Crystal</v>
      </c>
      <c r="E553" s="46">
        <v>27077</v>
      </c>
      <c r="F553" s="51" t="s">
        <v>396</v>
      </c>
      <c r="G553" s="52">
        <v>40451</v>
      </c>
      <c r="H553" s="51" t="s">
        <v>19</v>
      </c>
      <c r="I553" s="47">
        <v>0</v>
      </c>
      <c r="J553" s="47">
        <v>7</v>
      </c>
      <c r="K553" s="47">
        <f>+Data[[#This Row],[BC Bed Change]]+Data[[#This Row],[NH Bed Change]]</f>
        <v>7</v>
      </c>
      <c r="L553" s="47">
        <f t="shared" si="32"/>
        <v>0</v>
      </c>
      <c r="M553" s="47">
        <f t="shared" si="33"/>
        <v>0</v>
      </c>
      <c r="N553" s="47">
        <f>+Data[[#This Row],[BC Active]]+Data[[#This Row],[NH Active]]</f>
        <v>0</v>
      </c>
      <c r="O553" s="47">
        <f t="shared" si="34"/>
        <v>0</v>
      </c>
      <c r="P553" s="47">
        <f t="shared" si="35"/>
        <v>7</v>
      </c>
      <c r="Q553" s="47">
        <f>+Data[[#This Row],[BC Layaway]]+Data[[#This Row],[NH Layaway]]</f>
        <v>7</v>
      </c>
      <c r="R553" s="47">
        <f>+Data[[#This Row],[BC Active]]+Data[[#This Row],[BC Layaway]]</f>
        <v>0</v>
      </c>
      <c r="S553" s="47">
        <f>+Data[[#This Row],[NH Active]]+Data[[#This Row],[NH Layaway]]</f>
        <v>7</v>
      </c>
      <c r="T553" s="47">
        <f>+Data[[#This Row],[BC Total]]+Data[[#This Row],[NH Total]]</f>
        <v>7</v>
      </c>
      <c r="Y553" s="53"/>
    </row>
    <row r="554" spans="1:25" x14ac:dyDescent="0.25">
      <c r="A554" s="47" t="str">
        <f>Data[[#This Row],[Text IID]]&amp;Data[[#This Row],[transaction number]]</f>
        <v>270773</v>
      </c>
      <c r="B554" s="48">
        <v>3</v>
      </c>
      <c r="C554" s="49">
        <v>27077</v>
      </c>
      <c r="D554" s="50" t="str">
        <f>Data[[#This Row],[Text IID]]&amp;" - "&amp;Data[[#This Row],[Facility Name]]</f>
        <v>27077 - Terrace at Crystal</v>
      </c>
      <c r="E554" s="46">
        <v>27077</v>
      </c>
      <c r="F554" s="51" t="s">
        <v>396</v>
      </c>
      <c r="G554" s="52">
        <v>40694</v>
      </c>
      <c r="H554" s="51" t="s">
        <v>22</v>
      </c>
      <c r="I554" s="47">
        <v>0</v>
      </c>
      <c r="J554" s="47">
        <v>7</v>
      </c>
      <c r="K554" s="47">
        <f>+Data[[#This Row],[BC Bed Change]]+Data[[#This Row],[NH Bed Change]]</f>
        <v>7</v>
      </c>
      <c r="L554" s="47">
        <f t="shared" si="32"/>
        <v>0</v>
      </c>
      <c r="M554" s="47">
        <f t="shared" si="33"/>
        <v>7</v>
      </c>
      <c r="N554" s="47">
        <f>+Data[[#This Row],[BC Active]]+Data[[#This Row],[NH Active]]</f>
        <v>7</v>
      </c>
      <c r="O554" s="47">
        <f t="shared" si="34"/>
        <v>0</v>
      </c>
      <c r="P554" s="47">
        <f t="shared" si="35"/>
        <v>-7</v>
      </c>
      <c r="Q554" s="47">
        <f>+Data[[#This Row],[BC Layaway]]+Data[[#This Row],[NH Layaway]]</f>
        <v>-7</v>
      </c>
      <c r="R554" s="47">
        <f>+Data[[#This Row],[BC Active]]+Data[[#This Row],[BC Layaway]]</f>
        <v>0</v>
      </c>
      <c r="S554" s="47">
        <f>+Data[[#This Row],[NH Active]]+Data[[#This Row],[NH Layaway]]</f>
        <v>0</v>
      </c>
      <c r="T554" s="47">
        <f>+Data[[#This Row],[BC Total]]+Data[[#This Row],[NH Total]]</f>
        <v>0</v>
      </c>
      <c r="Y554" s="53"/>
    </row>
    <row r="555" spans="1:25" x14ac:dyDescent="0.25">
      <c r="A555" s="47" t="str">
        <f>Data[[#This Row],[Text IID]]&amp;Data[[#This Row],[transaction number]]</f>
        <v>270774</v>
      </c>
      <c r="B555" s="48">
        <v>4</v>
      </c>
      <c r="C555" s="49">
        <v>27077</v>
      </c>
      <c r="D555" s="50" t="str">
        <f>Data[[#This Row],[Text IID]]&amp;" - "&amp;Data[[#This Row],[Facility Name]]</f>
        <v>27077 - Terrace at Crystal</v>
      </c>
      <c r="E555" s="46">
        <v>27077</v>
      </c>
      <c r="F555" s="51" t="s">
        <v>396</v>
      </c>
      <c r="G555" s="52">
        <v>40694</v>
      </c>
      <c r="H555" s="51" t="s">
        <v>23</v>
      </c>
      <c r="I555" s="47">
        <v>0</v>
      </c>
      <c r="J555" s="47">
        <v>15</v>
      </c>
      <c r="K555" s="47">
        <f>+Data[[#This Row],[BC Bed Change]]+Data[[#This Row],[NH Bed Change]]</f>
        <v>15</v>
      </c>
      <c r="L555" s="47">
        <f t="shared" si="32"/>
        <v>0</v>
      </c>
      <c r="M555" s="47">
        <f t="shared" si="33"/>
        <v>-15</v>
      </c>
      <c r="N555" s="47">
        <f>+Data[[#This Row],[BC Active]]+Data[[#This Row],[NH Active]]</f>
        <v>-15</v>
      </c>
      <c r="O555" s="47">
        <f t="shared" si="34"/>
        <v>0</v>
      </c>
      <c r="P555" s="47">
        <f t="shared" si="35"/>
        <v>0</v>
      </c>
      <c r="Q555" s="47">
        <f>+Data[[#This Row],[BC Layaway]]+Data[[#This Row],[NH Layaway]]</f>
        <v>0</v>
      </c>
      <c r="R555" s="47">
        <f>+Data[[#This Row],[BC Active]]+Data[[#This Row],[BC Layaway]]</f>
        <v>0</v>
      </c>
      <c r="S555" s="47">
        <f>+Data[[#This Row],[NH Active]]+Data[[#This Row],[NH Layaway]]</f>
        <v>-15</v>
      </c>
      <c r="T555" s="47">
        <f>+Data[[#This Row],[BC Total]]+Data[[#This Row],[NH Total]]</f>
        <v>-15</v>
      </c>
      <c r="Y555" s="53"/>
    </row>
    <row r="556" spans="1:25" x14ac:dyDescent="0.25">
      <c r="A556" s="47" t="str">
        <f>Data[[#This Row],[Text IID]]&amp;Data[[#This Row],[transaction number]]</f>
        <v>270775</v>
      </c>
      <c r="B556" s="48">
        <v>5</v>
      </c>
      <c r="C556" s="49">
        <v>27077</v>
      </c>
      <c r="D556" s="50" t="str">
        <f>Data[[#This Row],[Text IID]]&amp;" - "&amp;Data[[#This Row],[Facility Name]]</f>
        <v>27077 - Terrace at Crystal</v>
      </c>
      <c r="E556" s="46">
        <v>27077</v>
      </c>
      <c r="F556" s="51" t="s">
        <v>396</v>
      </c>
      <c r="G556" s="52">
        <v>42583</v>
      </c>
      <c r="H556" s="51" t="s">
        <v>20</v>
      </c>
      <c r="I556" s="47">
        <v>0</v>
      </c>
      <c r="J556" s="47">
        <v>15</v>
      </c>
      <c r="K556" s="47">
        <f>+Data[[#This Row],[BC Bed Change]]+Data[[#This Row],[NH Bed Change]]</f>
        <v>15</v>
      </c>
      <c r="L556" s="47">
        <f t="shared" si="32"/>
        <v>0</v>
      </c>
      <c r="M556" s="47">
        <f t="shared" si="33"/>
        <v>-15</v>
      </c>
      <c r="N556" s="47">
        <f>+Data[[#This Row],[BC Active]]+Data[[#This Row],[NH Active]]</f>
        <v>-15</v>
      </c>
      <c r="O556" s="47">
        <f t="shared" si="34"/>
        <v>0</v>
      </c>
      <c r="P556" s="47">
        <f t="shared" si="35"/>
        <v>15</v>
      </c>
      <c r="Q556" s="47">
        <f>+Data[[#This Row],[BC Layaway]]+Data[[#This Row],[NH Layaway]]</f>
        <v>15</v>
      </c>
      <c r="R556" s="47">
        <f>+Data[[#This Row],[BC Active]]+Data[[#This Row],[BC Layaway]]</f>
        <v>0</v>
      </c>
      <c r="S556" s="47">
        <f>+Data[[#This Row],[NH Active]]+Data[[#This Row],[NH Layaway]]</f>
        <v>0</v>
      </c>
      <c r="T556" s="47">
        <f>+Data[[#This Row],[BC Total]]+Data[[#This Row],[NH Total]]</f>
        <v>0</v>
      </c>
      <c r="Y556" s="53"/>
    </row>
    <row r="557" spans="1:25" x14ac:dyDescent="0.25">
      <c r="A557" s="47" t="str">
        <f>Data[[#This Row],[Text IID]]&amp;Data[[#This Row],[transaction number]]</f>
        <v>270776</v>
      </c>
      <c r="B557" s="48">
        <v>6</v>
      </c>
      <c r="C557" s="49">
        <v>27077</v>
      </c>
      <c r="D557" s="50" t="str">
        <f>Data[[#This Row],[Text IID]]&amp;" - "&amp;Data[[#This Row],[Facility Name]]</f>
        <v>27077 - Terrace at Crystal</v>
      </c>
      <c r="E557" s="46">
        <v>27077</v>
      </c>
      <c r="F557" s="51" t="s">
        <v>396</v>
      </c>
      <c r="G557" s="52">
        <v>43828</v>
      </c>
      <c r="H557" s="51" t="s">
        <v>22</v>
      </c>
      <c r="I557" s="47"/>
      <c r="J557" s="47">
        <v>15</v>
      </c>
      <c r="K557" s="47">
        <f>+Data[[#This Row],[BC Bed Change]]+Data[[#This Row],[NH Bed Change]]</f>
        <v>15</v>
      </c>
      <c r="L557" s="47">
        <f t="shared" si="32"/>
        <v>0</v>
      </c>
      <c r="M557" s="47">
        <f t="shared" si="33"/>
        <v>15</v>
      </c>
      <c r="N557" s="47">
        <f>+Data[[#This Row],[BC Active]]+Data[[#This Row],[NH Active]]</f>
        <v>15</v>
      </c>
      <c r="O557" s="47">
        <f t="shared" si="34"/>
        <v>0</v>
      </c>
      <c r="P557" s="47">
        <f t="shared" si="35"/>
        <v>-15</v>
      </c>
      <c r="Q557" s="47">
        <f>+Data[[#This Row],[BC Layaway]]+Data[[#This Row],[NH Layaway]]</f>
        <v>-15</v>
      </c>
      <c r="R557" s="47">
        <f>+Data[[#This Row],[BC Active]]+Data[[#This Row],[BC Layaway]]</f>
        <v>0</v>
      </c>
      <c r="S557" s="47">
        <f>+Data[[#This Row],[NH Active]]+Data[[#This Row],[NH Layaway]]</f>
        <v>0</v>
      </c>
      <c r="T557" s="47">
        <f>+Data[[#This Row],[BC Total]]+Data[[#This Row],[NH Total]]</f>
        <v>0</v>
      </c>
      <c r="Y557" s="53"/>
    </row>
    <row r="558" spans="1:25" x14ac:dyDescent="0.25">
      <c r="A558" s="47" t="str">
        <f>Data[[#This Row],[Text IID]]&amp;Data[[#This Row],[transaction number]]</f>
        <v>270901</v>
      </c>
      <c r="B558" s="48">
        <v>1</v>
      </c>
      <c r="C558" s="49">
        <v>27090</v>
      </c>
      <c r="D558" s="50" t="str">
        <f>Data[[#This Row],[Text IID]]&amp;" - "&amp;Data[[#This Row],[Facility Name]]</f>
        <v>27090 - St Therese at Oxbow Lake</v>
      </c>
      <c r="E558" s="54">
        <v>27090</v>
      </c>
      <c r="F558" s="51" t="s">
        <v>182</v>
      </c>
      <c r="G558" s="52">
        <v>41183</v>
      </c>
      <c r="H558" s="51" t="s">
        <v>27</v>
      </c>
      <c r="I558" s="47"/>
      <c r="J558" s="47">
        <v>20</v>
      </c>
      <c r="K558" s="47">
        <f>+Data[[#This Row],[BC Bed Change]]+Data[[#This Row],[NH Bed Change]]</f>
        <v>20</v>
      </c>
      <c r="L558" s="47">
        <f t="shared" si="32"/>
        <v>0</v>
      </c>
      <c r="M558" s="47">
        <f t="shared" si="33"/>
        <v>20</v>
      </c>
      <c r="N558" s="47">
        <f>+Data[[#This Row],[BC Active]]+Data[[#This Row],[NH Active]]</f>
        <v>20</v>
      </c>
      <c r="O558" s="47">
        <f t="shared" si="34"/>
        <v>0</v>
      </c>
      <c r="P558" s="47">
        <f t="shared" si="35"/>
        <v>0</v>
      </c>
      <c r="Q558" s="47">
        <f>+Data[[#This Row],[BC Layaway]]+Data[[#This Row],[NH Layaway]]</f>
        <v>0</v>
      </c>
      <c r="R558" s="47">
        <f>+Data[[#This Row],[BC Active]]+Data[[#This Row],[BC Layaway]]</f>
        <v>0</v>
      </c>
      <c r="S558" s="47">
        <f>+Data[[#This Row],[NH Active]]+Data[[#This Row],[NH Layaway]]</f>
        <v>20</v>
      </c>
      <c r="T558" s="47">
        <f>+Data[[#This Row],[BC Total]]+Data[[#This Row],[NH Total]]</f>
        <v>20</v>
      </c>
      <c r="Y558" s="53"/>
    </row>
    <row r="559" spans="1:25" x14ac:dyDescent="0.25">
      <c r="A559" s="47" t="str">
        <f>Data[[#This Row],[Text IID]]&amp;Data[[#This Row],[transaction number]]</f>
        <v>270902</v>
      </c>
      <c r="B559" s="48">
        <v>2</v>
      </c>
      <c r="C559" s="49">
        <v>27090</v>
      </c>
      <c r="D559" s="50" t="str">
        <f>Data[[#This Row],[Text IID]]&amp;" - "&amp;Data[[#This Row],[Facility Name]]</f>
        <v>27090 - St Therese at Oxbow Lake</v>
      </c>
      <c r="E559" s="46">
        <v>27090</v>
      </c>
      <c r="F559" s="51" t="s">
        <v>182</v>
      </c>
      <c r="G559" s="52">
        <v>41183</v>
      </c>
      <c r="H559" s="51" t="s">
        <v>27</v>
      </c>
      <c r="I559" s="47">
        <v>0</v>
      </c>
      <c r="J559" s="47">
        <v>8</v>
      </c>
      <c r="K559" s="47">
        <f>+Data[[#This Row],[BC Bed Change]]+Data[[#This Row],[NH Bed Change]]</f>
        <v>8</v>
      </c>
      <c r="L559" s="47">
        <f t="shared" si="32"/>
        <v>0</v>
      </c>
      <c r="M559" s="47">
        <f t="shared" si="33"/>
        <v>8</v>
      </c>
      <c r="N559" s="47">
        <f>+Data[[#This Row],[BC Active]]+Data[[#This Row],[NH Active]]</f>
        <v>8</v>
      </c>
      <c r="O559" s="47">
        <f t="shared" si="34"/>
        <v>0</v>
      </c>
      <c r="P559" s="47">
        <f t="shared" si="35"/>
        <v>0</v>
      </c>
      <c r="Q559" s="47">
        <f>+Data[[#This Row],[BC Layaway]]+Data[[#This Row],[NH Layaway]]</f>
        <v>0</v>
      </c>
      <c r="R559" s="47">
        <f>+Data[[#This Row],[BC Active]]+Data[[#This Row],[BC Layaway]]</f>
        <v>0</v>
      </c>
      <c r="S559" s="47">
        <f>+Data[[#This Row],[NH Active]]+Data[[#This Row],[NH Layaway]]</f>
        <v>8</v>
      </c>
      <c r="T559" s="47">
        <f>+Data[[#This Row],[BC Total]]+Data[[#This Row],[NH Total]]</f>
        <v>8</v>
      </c>
      <c r="Y559" s="53"/>
    </row>
    <row r="560" spans="1:25" x14ac:dyDescent="0.25">
      <c r="A560" s="47" t="str">
        <f>Data[[#This Row],[Text IID]]&amp;Data[[#This Row],[transaction number]]</f>
        <v>270903</v>
      </c>
      <c r="B560" s="48">
        <v>3</v>
      </c>
      <c r="C560" s="49">
        <v>27090</v>
      </c>
      <c r="D560" s="50" t="str">
        <f>Data[[#This Row],[Text IID]]&amp;" - "&amp;Data[[#This Row],[Facility Name]]</f>
        <v>27090 - St Therese at Oxbow Lake</v>
      </c>
      <c r="E560" s="46">
        <v>27090</v>
      </c>
      <c r="F560" s="51" t="s">
        <v>182</v>
      </c>
      <c r="G560" s="52">
        <v>41214</v>
      </c>
      <c r="H560" s="51" t="s">
        <v>27</v>
      </c>
      <c r="I560" s="47">
        <v>0</v>
      </c>
      <c r="J560" s="47">
        <v>4</v>
      </c>
      <c r="K560" s="47">
        <f>+Data[[#This Row],[BC Bed Change]]+Data[[#This Row],[NH Bed Change]]</f>
        <v>4</v>
      </c>
      <c r="L560" s="47">
        <f t="shared" si="32"/>
        <v>0</v>
      </c>
      <c r="M560" s="47">
        <f t="shared" si="33"/>
        <v>4</v>
      </c>
      <c r="N560" s="47">
        <f>+Data[[#This Row],[BC Active]]+Data[[#This Row],[NH Active]]</f>
        <v>4</v>
      </c>
      <c r="O560" s="47">
        <f t="shared" si="34"/>
        <v>0</v>
      </c>
      <c r="P560" s="47">
        <f t="shared" si="35"/>
        <v>0</v>
      </c>
      <c r="Q560" s="47">
        <f>+Data[[#This Row],[BC Layaway]]+Data[[#This Row],[NH Layaway]]</f>
        <v>0</v>
      </c>
      <c r="R560" s="47">
        <f>+Data[[#This Row],[BC Active]]+Data[[#This Row],[BC Layaway]]</f>
        <v>0</v>
      </c>
      <c r="S560" s="47">
        <f>+Data[[#This Row],[NH Active]]+Data[[#This Row],[NH Layaway]]</f>
        <v>4</v>
      </c>
      <c r="T560" s="47">
        <f>+Data[[#This Row],[BC Total]]+Data[[#This Row],[NH Total]]</f>
        <v>4</v>
      </c>
      <c r="Y560" s="53"/>
    </row>
    <row r="561" spans="1:25" x14ac:dyDescent="0.25">
      <c r="A561" s="47" t="str">
        <f>Data[[#This Row],[Text IID]]&amp;Data[[#This Row],[transaction number]]</f>
        <v>270904</v>
      </c>
      <c r="B561" s="48">
        <v>4</v>
      </c>
      <c r="C561" s="49">
        <v>27090</v>
      </c>
      <c r="D561" s="50" t="str">
        <f>Data[[#This Row],[Text IID]]&amp;" - "&amp;Data[[#This Row],[Facility Name]]</f>
        <v>27090 - St Therese at Oxbow Lake</v>
      </c>
      <c r="E561" s="46">
        <v>27090</v>
      </c>
      <c r="F561" s="51" t="s">
        <v>182</v>
      </c>
      <c r="G561" s="52">
        <v>41244</v>
      </c>
      <c r="H561" s="51" t="s">
        <v>27</v>
      </c>
      <c r="I561" s="47">
        <v>0</v>
      </c>
      <c r="J561" s="47">
        <v>8</v>
      </c>
      <c r="K561" s="47">
        <f>+Data[[#This Row],[BC Bed Change]]+Data[[#This Row],[NH Bed Change]]</f>
        <v>8</v>
      </c>
      <c r="L561" s="47">
        <f t="shared" si="32"/>
        <v>0</v>
      </c>
      <c r="M561" s="47">
        <f t="shared" si="33"/>
        <v>8</v>
      </c>
      <c r="N561" s="47">
        <f>+Data[[#This Row],[BC Active]]+Data[[#This Row],[NH Active]]</f>
        <v>8</v>
      </c>
      <c r="O561" s="47">
        <f t="shared" si="34"/>
        <v>0</v>
      </c>
      <c r="P561" s="47">
        <f t="shared" si="35"/>
        <v>0</v>
      </c>
      <c r="Q561" s="47">
        <f>+Data[[#This Row],[BC Layaway]]+Data[[#This Row],[NH Layaway]]</f>
        <v>0</v>
      </c>
      <c r="R561" s="47">
        <f>+Data[[#This Row],[BC Active]]+Data[[#This Row],[BC Layaway]]</f>
        <v>0</v>
      </c>
      <c r="S561" s="47">
        <f>+Data[[#This Row],[NH Active]]+Data[[#This Row],[NH Layaway]]</f>
        <v>8</v>
      </c>
      <c r="T561" s="47">
        <f>+Data[[#This Row],[BC Total]]+Data[[#This Row],[NH Total]]</f>
        <v>8</v>
      </c>
      <c r="Y561" s="53"/>
    </row>
    <row r="562" spans="1:25" x14ac:dyDescent="0.25">
      <c r="A562" s="47" t="str">
        <f>Data[[#This Row],[Text IID]]&amp;Data[[#This Row],[transaction number]]</f>
        <v>270905</v>
      </c>
      <c r="B562" s="48">
        <v>5</v>
      </c>
      <c r="C562" s="49">
        <v>27090</v>
      </c>
      <c r="D562" s="50" t="str">
        <f>Data[[#This Row],[Text IID]]&amp;" - "&amp;Data[[#This Row],[Facility Name]]</f>
        <v>27090 - St Therese at Oxbow Lake</v>
      </c>
      <c r="E562" s="46">
        <v>27090</v>
      </c>
      <c r="F562" s="51" t="s">
        <v>182</v>
      </c>
      <c r="G562" s="52">
        <v>41275</v>
      </c>
      <c r="H562" s="51" t="s">
        <v>27</v>
      </c>
      <c r="I562" s="47">
        <v>0</v>
      </c>
      <c r="J562" s="47">
        <v>8</v>
      </c>
      <c r="K562" s="47">
        <f>+Data[[#This Row],[BC Bed Change]]+Data[[#This Row],[NH Bed Change]]</f>
        <v>8</v>
      </c>
      <c r="L562" s="47">
        <f t="shared" si="32"/>
        <v>0</v>
      </c>
      <c r="M562" s="47">
        <f t="shared" si="33"/>
        <v>8</v>
      </c>
      <c r="N562" s="47">
        <f>+Data[[#This Row],[BC Active]]+Data[[#This Row],[NH Active]]</f>
        <v>8</v>
      </c>
      <c r="O562" s="47">
        <f t="shared" si="34"/>
        <v>0</v>
      </c>
      <c r="P562" s="47">
        <f t="shared" si="35"/>
        <v>0</v>
      </c>
      <c r="Q562" s="47">
        <f>+Data[[#This Row],[BC Layaway]]+Data[[#This Row],[NH Layaway]]</f>
        <v>0</v>
      </c>
      <c r="R562" s="47">
        <f>+Data[[#This Row],[BC Active]]+Data[[#This Row],[BC Layaway]]</f>
        <v>0</v>
      </c>
      <c r="S562" s="47">
        <f>+Data[[#This Row],[NH Active]]+Data[[#This Row],[NH Layaway]]</f>
        <v>8</v>
      </c>
      <c r="T562" s="47">
        <f>+Data[[#This Row],[BC Total]]+Data[[#This Row],[NH Total]]</f>
        <v>8</v>
      </c>
      <c r="Y562" s="53"/>
    </row>
    <row r="563" spans="1:25" x14ac:dyDescent="0.25">
      <c r="A563" s="47" t="str">
        <f>Data[[#This Row],[Text IID]]&amp;Data[[#This Row],[transaction number]]</f>
        <v>270906</v>
      </c>
      <c r="B563" s="48">
        <v>6</v>
      </c>
      <c r="C563" s="49">
        <v>27090</v>
      </c>
      <c r="D563" s="50" t="str">
        <f>Data[[#This Row],[Text IID]]&amp;" - "&amp;Data[[#This Row],[Facility Name]]</f>
        <v>27090 - St Therese at Oxbow Lake</v>
      </c>
      <c r="E563" s="46">
        <v>27090</v>
      </c>
      <c r="F563" s="51" t="s">
        <v>182</v>
      </c>
      <c r="G563" s="52">
        <v>41306</v>
      </c>
      <c r="H563" s="51" t="s">
        <v>27</v>
      </c>
      <c r="I563" s="47">
        <v>0</v>
      </c>
      <c r="J563" s="47">
        <v>8</v>
      </c>
      <c r="K563" s="47">
        <f>+Data[[#This Row],[BC Bed Change]]+Data[[#This Row],[NH Bed Change]]</f>
        <v>8</v>
      </c>
      <c r="L563" s="47">
        <f t="shared" si="32"/>
        <v>0</v>
      </c>
      <c r="M563" s="47">
        <f t="shared" si="33"/>
        <v>8</v>
      </c>
      <c r="N563" s="47">
        <f>+Data[[#This Row],[BC Active]]+Data[[#This Row],[NH Active]]</f>
        <v>8</v>
      </c>
      <c r="O563" s="47">
        <f t="shared" si="34"/>
        <v>0</v>
      </c>
      <c r="P563" s="47">
        <f t="shared" si="35"/>
        <v>0</v>
      </c>
      <c r="Q563" s="47">
        <f>+Data[[#This Row],[BC Layaway]]+Data[[#This Row],[NH Layaway]]</f>
        <v>0</v>
      </c>
      <c r="R563" s="47">
        <f>+Data[[#This Row],[BC Active]]+Data[[#This Row],[BC Layaway]]</f>
        <v>0</v>
      </c>
      <c r="S563" s="47">
        <f>+Data[[#This Row],[NH Active]]+Data[[#This Row],[NH Layaway]]</f>
        <v>8</v>
      </c>
      <c r="T563" s="47">
        <f>+Data[[#This Row],[BC Total]]+Data[[#This Row],[NH Total]]</f>
        <v>8</v>
      </c>
      <c r="Y563" s="53"/>
    </row>
    <row r="564" spans="1:25" x14ac:dyDescent="0.25">
      <c r="A564" s="47" t="str">
        <f>Data[[#This Row],[Text IID]]&amp;Data[[#This Row],[transaction number]]</f>
        <v>270907</v>
      </c>
      <c r="B564" s="48">
        <v>7</v>
      </c>
      <c r="C564" s="49">
        <v>27090</v>
      </c>
      <c r="D564" s="50" t="str">
        <f>Data[[#This Row],[Text IID]]&amp;" - "&amp;Data[[#This Row],[Facility Name]]</f>
        <v>27090 - St Therese at Oxbow Lake</v>
      </c>
      <c r="E564" s="46">
        <v>27090</v>
      </c>
      <c r="F564" s="51" t="s">
        <v>182</v>
      </c>
      <c r="G564" s="52">
        <v>41395</v>
      </c>
      <c r="H564" s="51" t="s">
        <v>27</v>
      </c>
      <c r="I564" s="47">
        <v>0</v>
      </c>
      <c r="J564" s="47">
        <v>8</v>
      </c>
      <c r="K564" s="47">
        <f>+Data[[#This Row],[BC Bed Change]]+Data[[#This Row],[NH Bed Change]]</f>
        <v>8</v>
      </c>
      <c r="L564" s="47">
        <f t="shared" si="32"/>
        <v>0</v>
      </c>
      <c r="M564" s="47">
        <f t="shared" si="33"/>
        <v>8</v>
      </c>
      <c r="N564" s="47">
        <f>+Data[[#This Row],[BC Active]]+Data[[#This Row],[NH Active]]</f>
        <v>8</v>
      </c>
      <c r="O564" s="47">
        <f t="shared" si="34"/>
        <v>0</v>
      </c>
      <c r="P564" s="47">
        <f t="shared" si="35"/>
        <v>0</v>
      </c>
      <c r="Q564" s="47">
        <f>+Data[[#This Row],[BC Layaway]]+Data[[#This Row],[NH Layaway]]</f>
        <v>0</v>
      </c>
      <c r="R564" s="47">
        <f>+Data[[#This Row],[BC Active]]+Data[[#This Row],[BC Layaway]]</f>
        <v>0</v>
      </c>
      <c r="S564" s="47">
        <f>+Data[[#This Row],[NH Active]]+Data[[#This Row],[NH Layaway]]</f>
        <v>8</v>
      </c>
      <c r="T564" s="47">
        <f>+Data[[#This Row],[BC Total]]+Data[[#This Row],[NH Total]]</f>
        <v>8</v>
      </c>
      <c r="Y564" s="53"/>
    </row>
    <row r="565" spans="1:25" x14ac:dyDescent="0.25">
      <c r="A565" s="47" t="str">
        <f>Data[[#This Row],[Text IID]]&amp;Data[[#This Row],[transaction number]]</f>
        <v>270921</v>
      </c>
      <c r="B565" s="48">
        <v>1</v>
      </c>
      <c r="C565" s="49">
        <v>27092</v>
      </c>
      <c r="D565" s="50" t="str">
        <f>Data[[#This Row],[Text IID]]&amp;" - "&amp;Data[[#This Row],[Facility Name]]</f>
        <v>27092 - INTERLUDE</v>
      </c>
      <c r="E565" s="46">
        <v>27092</v>
      </c>
      <c r="F565" s="51" t="s">
        <v>397</v>
      </c>
      <c r="G565" s="52">
        <v>42047</v>
      </c>
      <c r="H565" s="51" t="s">
        <v>27</v>
      </c>
      <c r="I565" s="47">
        <v>0</v>
      </c>
      <c r="J565" s="47">
        <v>24</v>
      </c>
      <c r="K565" s="47">
        <f>+Data[[#This Row],[BC Bed Change]]+Data[[#This Row],[NH Bed Change]]</f>
        <v>24</v>
      </c>
      <c r="L565" s="47">
        <f t="shared" si="32"/>
        <v>0</v>
      </c>
      <c r="M565" s="47">
        <f t="shared" si="33"/>
        <v>24</v>
      </c>
      <c r="N565" s="47">
        <f>+Data[[#This Row],[BC Active]]+Data[[#This Row],[NH Active]]</f>
        <v>24</v>
      </c>
      <c r="O565" s="47">
        <f t="shared" si="34"/>
        <v>0</v>
      </c>
      <c r="P565" s="47">
        <f t="shared" si="35"/>
        <v>0</v>
      </c>
      <c r="Q565" s="47">
        <f>+Data[[#This Row],[BC Layaway]]+Data[[#This Row],[NH Layaway]]</f>
        <v>0</v>
      </c>
      <c r="R565" s="47">
        <f>+Data[[#This Row],[BC Active]]+Data[[#This Row],[BC Layaway]]</f>
        <v>0</v>
      </c>
      <c r="S565" s="47">
        <f>+Data[[#This Row],[NH Active]]+Data[[#This Row],[NH Layaway]]</f>
        <v>24</v>
      </c>
      <c r="T565" s="47">
        <f>+Data[[#This Row],[BC Total]]+Data[[#This Row],[NH Total]]</f>
        <v>24</v>
      </c>
      <c r="Y565" s="53"/>
    </row>
    <row r="566" spans="1:25" x14ac:dyDescent="0.25">
      <c r="A566" s="47" t="str">
        <f>Data[[#This Row],[Text IID]]&amp;Data[[#This Row],[transaction number]]</f>
        <v>270922</v>
      </c>
      <c r="B566" s="48">
        <v>2</v>
      </c>
      <c r="C566" s="49">
        <v>27092</v>
      </c>
      <c r="D566" s="50" t="str">
        <f>Data[[#This Row],[Text IID]]&amp;" - "&amp;Data[[#This Row],[Facility Name]]</f>
        <v>27092 - INTERLUDE</v>
      </c>
      <c r="E566" s="46">
        <v>27092</v>
      </c>
      <c r="F566" s="51" t="s">
        <v>397</v>
      </c>
      <c r="G566" s="52">
        <v>42047</v>
      </c>
      <c r="H566" s="51" t="s">
        <v>27</v>
      </c>
      <c r="I566" s="47"/>
      <c r="J566" s="47">
        <v>6</v>
      </c>
      <c r="K566" s="47">
        <f>+Data[[#This Row],[BC Bed Change]]+Data[[#This Row],[NH Bed Change]]</f>
        <v>6</v>
      </c>
      <c r="L566" s="47">
        <f t="shared" si="32"/>
        <v>0</v>
      </c>
      <c r="M566" s="47">
        <f t="shared" si="33"/>
        <v>6</v>
      </c>
      <c r="N566" s="47">
        <f>+Data[[#This Row],[BC Active]]+Data[[#This Row],[NH Active]]</f>
        <v>6</v>
      </c>
      <c r="O566" s="47">
        <f t="shared" si="34"/>
        <v>0</v>
      </c>
      <c r="P566" s="47">
        <f t="shared" si="35"/>
        <v>0</v>
      </c>
      <c r="Q566" s="47">
        <f>+Data[[#This Row],[BC Layaway]]+Data[[#This Row],[NH Layaway]]</f>
        <v>0</v>
      </c>
      <c r="R566" s="47">
        <f>+Data[[#This Row],[BC Active]]+Data[[#This Row],[BC Layaway]]</f>
        <v>0</v>
      </c>
      <c r="S566" s="47">
        <f>+Data[[#This Row],[NH Active]]+Data[[#This Row],[NH Layaway]]</f>
        <v>6</v>
      </c>
      <c r="T566" s="47">
        <f>+Data[[#This Row],[BC Total]]+Data[[#This Row],[NH Total]]</f>
        <v>6</v>
      </c>
      <c r="Y566" s="53"/>
    </row>
    <row r="567" spans="1:25" x14ac:dyDescent="0.25">
      <c r="A567" s="47" t="str">
        <f>Data[[#This Row],[Text IID]]&amp;Data[[#This Row],[transaction number]]</f>
        <v>270923</v>
      </c>
      <c r="B567" s="48">
        <v>3</v>
      </c>
      <c r="C567" s="49">
        <v>27092</v>
      </c>
      <c r="D567" s="50" t="str">
        <f>Data[[#This Row],[Text IID]]&amp;" - "&amp;Data[[#This Row],[Facility Name]]</f>
        <v>27092 - INTERLUDE</v>
      </c>
      <c r="E567" s="46">
        <v>27092</v>
      </c>
      <c r="F567" s="51" t="s">
        <v>397</v>
      </c>
      <c r="G567" s="52">
        <v>42047</v>
      </c>
      <c r="H567" s="51" t="s">
        <v>27</v>
      </c>
      <c r="I567" s="47"/>
      <c r="J567" s="47">
        <v>20</v>
      </c>
      <c r="K567" s="47">
        <f>+Data[[#This Row],[BC Bed Change]]+Data[[#This Row],[NH Bed Change]]</f>
        <v>20</v>
      </c>
      <c r="L567" s="47">
        <f t="shared" si="32"/>
        <v>0</v>
      </c>
      <c r="M567" s="47">
        <f t="shared" si="33"/>
        <v>20</v>
      </c>
      <c r="N567" s="47">
        <f>+Data[[#This Row],[BC Active]]+Data[[#This Row],[NH Active]]</f>
        <v>20</v>
      </c>
      <c r="O567" s="47">
        <f t="shared" si="34"/>
        <v>0</v>
      </c>
      <c r="P567" s="47">
        <f t="shared" si="35"/>
        <v>0</v>
      </c>
      <c r="Q567" s="47">
        <f>+Data[[#This Row],[BC Layaway]]+Data[[#This Row],[NH Layaway]]</f>
        <v>0</v>
      </c>
      <c r="R567" s="47">
        <f>+Data[[#This Row],[BC Active]]+Data[[#This Row],[BC Layaway]]</f>
        <v>0</v>
      </c>
      <c r="S567" s="47">
        <f>+Data[[#This Row],[NH Active]]+Data[[#This Row],[NH Layaway]]</f>
        <v>20</v>
      </c>
      <c r="T567" s="47">
        <f>+Data[[#This Row],[BC Total]]+Data[[#This Row],[NH Total]]</f>
        <v>20</v>
      </c>
      <c r="Y567" s="53"/>
    </row>
    <row r="568" spans="1:25" x14ac:dyDescent="0.25">
      <c r="A568" s="47" t="str">
        <f>Data[[#This Row],[Text IID]]&amp;Data[[#This Row],[transaction number]]</f>
        <v>270931</v>
      </c>
      <c r="B568" s="48">
        <v>1</v>
      </c>
      <c r="C568" s="49">
        <v>27093</v>
      </c>
      <c r="D568" s="50" t="str">
        <f>Data[[#This Row],[Text IID]]&amp;" - "&amp;Data[[#This Row],[Facility Name]]</f>
        <v>27093 - THE BIRCHES AT TRILLIUM WOODS</v>
      </c>
      <c r="E568" s="46">
        <v>27093</v>
      </c>
      <c r="F568" s="51" t="s">
        <v>398</v>
      </c>
      <c r="G568" s="52">
        <v>42277</v>
      </c>
      <c r="H568" s="51" t="s">
        <v>27</v>
      </c>
      <c r="I568" s="47">
        <v>0</v>
      </c>
      <c r="J568" s="47">
        <v>44</v>
      </c>
      <c r="K568" s="47">
        <f>+Data[[#This Row],[BC Bed Change]]+Data[[#This Row],[NH Bed Change]]</f>
        <v>44</v>
      </c>
      <c r="L568" s="47">
        <f t="shared" si="32"/>
        <v>0</v>
      </c>
      <c r="M568" s="47">
        <f t="shared" si="33"/>
        <v>44</v>
      </c>
      <c r="N568" s="47">
        <f>+Data[[#This Row],[BC Active]]+Data[[#This Row],[NH Active]]</f>
        <v>44</v>
      </c>
      <c r="O568" s="47">
        <f t="shared" si="34"/>
        <v>0</v>
      </c>
      <c r="P568" s="47">
        <f t="shared" si="35"/>
        <v>0</v>
      </c>
      <c r="Q568" s="47">
        <f>+Data[[#This Row],[BC Layaway]]+Data[[#This Row],[NH Layaway]]</f>
        <v>0</v>
      </c>
      <c r="R568" s="47">
        <f>+Data[[#This Row],[BC Active]]+Data[[#This Row],[BC Layaway]]</f>
        <v>0</v>
      </c>
      <c r="S568" s="47">
        <f>+Data[[#This Row],[NH Active]]+Data[[#This Row],[NH Layaway]]</f>
        <v>44</v>
      </c>
      <c r="T568" s="47">
        <f>+Data[[#This Row],[BC Total]]+Data[[#This Row],[NH Total]]</f>
        <v>44</v>
      </c>
      <c r="Y568" s="53"/>
    </row>
    <row r="569" spans="1:25" x14ac:dyDescent="0.25">
      <c r="A569" s="47" t="str">
        <f>Data[[#This Row],[Text IID]]&amp;Data[[#This Row],[transaction number]]</f>
        <v>270941</v>
      </c>
      <c r="B569" s="48">
        <v>1</v>
      </c>
      <c r="C569" s="49">
        <v>27094</v>
      </c>
      <c r="D569" s="50" t="str">
        <f>Data[[#This Row],[Text IID]]&amp;" - "&amp;Data[[#This Row],[Facility Name]]</f>
        <v>27094 - ST THERESE TCU NORTH LLC</v>
      </c>
      <c r="E569" s="46">
        <v>27094</v>
      </c>
      <c r="F569" s="51" t="s">
        <v>183</v>
      </c>
      <c r="G569" s="52">
        <v>42473</v>
      </c>
      <c r="H569" s="51" t="s">
        <v>27</v>
      </c>
      <c r="I569" s="47">
        <v>0</v>
      </c>
      <c r="J569" s="47">
        <v>36</v>
      </c>
      <c r="K569" s="47">
        <f>+Data[[#This Row],[BC Bed Change]]+Data[[#This Row],[NH Bed Change]]</f>
        <v>36</v>
      </c>
      <c r="L569" s="47">
        <f t="shared" si="32"/>
        <v>0</v>
      </c>
      <c r="M569" s="47">
        <f t="shared" si="33"/>
        <v>36</v>
      </c>
      <c r="N569" s="47">
        <f>+Data[[#This Row],[BC Active]]+Data[[#This Row],[NH Active]]</f>
        <v>36</v>
      </c>
      <c r="O569" s="47">
        <f t="shared" si="34"/>
        <v>0</v>
      </c>
      <c r="P569" s="47">
        <f t="shared" si="35"/>
        <v>0</v>
      </c>
      <c r="Q569" s="47">
        <f>+Data[[#This Row],[BC Layaway]]+Data[[#This Row],[NH Layaway]]</f>
        <v>0</v>
      </c>
      <c r="R569" s="47">
        <f>+Data[[#This Row],[BC Active]]+Data[[#This Row],[BC Layaway]]</f>
        <v>0</v>
      </c>
      <c r="S569" s="47">
        <f>+Data[[#This Row],[NH Active]]+Data[[#This Row],[NH Layaway]]</f>
        <v>36</v>
      </c>
      <c r="T569" s="47">
        <f>+Data[[#This Row],[BC Total]]+Data[[#This Row],[NH Total]]</f>
        <v>36</v>
      </c>
      <c r="Y569" s="53"/>
    </row>
    <row r="570" spans="1:25" x14ac:dyDescent="0.25">
      <c r="A570" s="47" t="str">
        <f>Data[[#This Row],[Text IID]]&amp;Data[[#This Row],[transaction number]]</f>
        <v>270942</v>
      </c>
      <c r="B570" s="48">
        <v>2</v>
      </c>
      <c r="C570" s="49">
        <v>27094</v>
      </c>
      <c r="D570" s="50" t="str">
        <f>Data[[#This Row],[Text IID]]&amp;" - "&amp;Data[[#This Row],[Facility Name]]</f>
        <v>27094 - ST THERESE TCU NORTH LLC</v>
      </c>
      <c r="E570" s="46">
        <v>27094</v>
      </c>
      <c r="F570" s="51" t="s">
        <v>183</v>
      </c>
      <c r="G570" s="52">
        <v>42473</v>
      </c>
      <c r="H570" s="51" t="s">
        <v>23</v>
      </c>
      <c r="I570" s="47"/>
      <c r="J570" s="47">
        <v>4</v>
      </c>
      <c r="K570" s="47">
        <f>+Data[[#This Row],[BC Bed Change]]+Data[[#This Row],[NH Bed Change]]</f>
        <v>4</v>
      </c>
      <c r="L570" s="47">
        <f t="shared" si="32"/>
        <v>0</v>
      </c>
      <c r="M570" s="47">
        <f t="shared" si="33"/>
        <v>-4</v>
      </c>
      <c r="N570" s="47">
        <f>+Data[[#This Row],[BC Active]]+Data[[#This Row],[NH Active]]</f>
        <v>-4</v>
      </c>
      <c r="O570" s="47">
        <f t="shared" si="34"/>
        <v>0</v>
      </c>
      <c r="P570" s="47">
        <f t="shared" si="35"/>
        <v>0</v>
      </c>
      <c r="Q570" s="47">
        <f>+Data[[#This Row],[BC Layaway]]+Data[[#This Row],[NH Layaway]]</f>
        <v>0</v>
      </c>
      <c r="R570" s="47">
        <f>+Data[[#This Row],[BC Active]]+Data[[#This Row],[BC Layaway]]</f>
        <v>0</v>
      </c>
      <c r="S570" s="47">
        <f>+Data[[#This Row],[NH Active]]+Data[[#This Row],[NH Layaway]]</f>
        <v>-4</v>
      </c>
      <c r="T570" s="47">
        <f>+Data[[#This Row],[BC Total]]+Data[[#This Row],[NH Total]]</f>
        <v>-4</v>
      </c>
      <c r="Y570" s="53"/>
    </row>
    <row r="571" spans="1:25" x14ac:dyDescent="0.25">
      <c r="A571" s="47" t="str">
        <f>Data[[#This Row],[Text IID]]&amp;Data[[#This Row],[transaction number]]</f>
        <v>270943</v>
      </c>
      <c r="B571" s="48">
        <v>3</v>
      </c>
      <c r="C571" s="49">
        <v>27094</v>
      </c>
      <c r="D571" s="50" t="str">
        <f>Data[[#This Row],[Text IID]]&amp;" - "&amp;Data[[#This Row],[Facility Name]]</f>
        <v>27094 - ST THERESE TCU NORTH LLC</v>
      </c>
      <c r="E571" s="46">
        <v>27094</v>
      </c>
      <c r="F571" s="51" t="s">
        <v>183</v>
      </c>
      <c r="G571" s="52">
        <v>44160</v>
      </c>
      <c r="H571" s="51" t="s">
        <v>133</v>
      </c>
      <c r="I571" s="47"/>
      <c r="J571" s="47">
        <v>22</v>
      </c>
      <c r="K571" s="47">
        <f>+Data[[#This Row],[BC Bed Change]]+Data[[#This Row],[NH Bed Change]]</f>
        <v>22</v>
      </c>
      <c r="L571" s="47">
        <f t="shared" si="32"/>
        <v>0</v>
      </c>
      <c r="M571" s="47">
        <f t="shared" si="33"/>
        <v>-22</v>
      </c>
      <c r="N571" s="47">
        <f>+Data[[#This Row],[BC Active]]+Data[[#This Row],[NH Active]]</f>
        <v>-22</v>
      </c>
      <c r="O571" s="47">
        <f t="shared" si="34"/>
        <v>0</v>
      </c>
      <c r="P571" s="47">
        <f t="shared" si="35"/>
        <v>22</v>
      </c>
      <c r="Q571" s="47">
        <f>+Data[[#This Row],[BC Layaway]]+Data[[#This Row],[NH Layaway]]</f>
        <v>22</v>
      </c>
      <c r="R571" s="47">
        <f>+Data[[#This Row],[BC Active]]+Data[[#This Row],[BC Layaway]]</f>
        <v>0</v>
      </c>
      <c r="S571" s="47">
        <f>+Data[[#This Row],[NH Active]]+Data[[#This Row],[NH Layaway]]</f>
        <v>0</v>
      </c>
      <c r="T571" s="47">
        <f>+Data[[#This Row],[BC Total]]+Data[[#This Row],[NH Total]]</f>
        <v>0</v>
      </c>
      <c r="Y571" s="53"/>
    </row>
    <row r="572" spans="1:25" x14ac:dyDescent="0.25">
      <c r="A572" s="47" t="str">
        <f>Data[[#This Row],[Text IID]]&amp;Data[[#This Row],[transaction number]]</f>
        <v>270944</v>
      </c>
      <c r="B572" s="48">
        <v>4</v>
      </c>
      <c r="C572" s="49">
        <v>27094</v>
      </c>
      <c r="D572" s="50" t="str">
        <f>Data[[#This Row],[Text IID]]&amp;" - "&amp;Data[[#This Row],[Facility Name]]</f>
        <v>27094 - ST THERESE TCU NORTH LLC</v>
      </c>
      <c r="E572" s="46">
        <v>27094</v>
      </c>
      <c r="F572" s="51" t="s">
        <v>183</v>
      </c>
      <c r="G572" s="52">
        <v>44167</v>
      </c>
      <c r="H572" s="51" t="s">
        <v>133</v>
      </c>
      <c r="I572" s="47"/>
      <c r="J572" s="47">
        <v>10</v>
      </c>
      <c r="K572" s="47">
        <f>+Data[[#This Row],[BC Bed Change]]+Data[[#This Row],[NH Bed Change]]</f>
        <v>10</v>
      </c>
      <c r="L572" s="47">
        <f t="shared" si="32"/>
        <v>0</v>
      </c>
      <c r="M572" s="47">
        <f t="shared" si="33"/>
        <v>-10</v>
      </c>
      <c r="N572" s="47">
        <f>+Data[[#This Row],[BC Active]]+Data[[#This Row],[NH Active]]</f>
        <v>-10</v>
      </c>
      <c r="O572" s="47">
        <f t="shared" si="34"/>
        <v>0</v>
      </c>
      <c r="P572" s="47">
        <f t="shared" si="35"/>
        <v>10</v>
      </c>
      <c r="Q572" s="47">
        <f>+Data[[#This Row],[BC Layaway]]+Data[[#This Row],[NH Layaway]]</f>
        <v>10</v>
      </c>
      <c r="R572" s="47">
        <f>+Data[[#This Row],[BC Active]]+Data[[#This Row],[BC Layaway]]</f>
        <v>0</v>
      </c>
      <c r="S572" s="47">
        <f>+Data[[#This Row],[NH Active]]+Data[[#This Row],[NH Layaway]]</f>
        <v>0</v>
      </c>
      <c r="T572" s="47">
        <f>+Data[[#This Row],[BC Total]]+Data[[#This Row],[NH Total]]</f>
        <v>0</v>
      </c>
      <c r="Y572" s="53"/>
    </row>
    <row r="573" spans="1:25" x14ac:dyDescent="0.25">
      <c r="A573" s="47" t="str">
        <f>Data[[#This Row],[Text IID]]&amp;Data[[#This Row],[transaction number]]</f>
        <v>270951</v>
      </c>
      <c r="B573" s="48">
        <v>1</v>
      </c>
      <c r="C573" s="49">
        <v>27095</v>
      </c>
      <c r="D573" s="50" t="str">
        <f>Data[[#This Row],[Text IID]]&amp;" - "&amp;Data[[#This Row],[Facility Name]]</f>
        <v>27095 - Aurora on France</v>
      </c>
      <c r="E573" s="46">
        <v>27095</v>
      </c>
      <c r="F573" s="51" t="s">
        <v>184</v>
      </c>
      <c r="G573" s="52">
        <v>42740</v>
      </c>
      <c r="H573" s="51" t="s">
        <v>27</v>
      </c>
      <c r="I573" s="47"/>
      <c r="J573" s="47">
        <v>40</v>
      </c>
      <c r="K573" s="47">
        <f>+Data[[#This Row],[BC Bed Change]]+Data[[#This Row],[NH Bed Change]]</f>
        <v>40</v>
      </c>
      <c r="L573" s="47">
        <f t="shared" si="32"/>
        <v>0</v>
      </c>
      <c r="M573" s="47">
        <f t="shared" si="33"/>
        <v>40</v>
      </c>
      <c r="N573" s="47">
        <f>+Data[[#This Row],[BC Active]]+Data[[#This Row],[NH Active]]</f>
        <v>40</v>
      </c>
      <c r="O573" s="47">
        <f t="shared" si="34"/>
        <v>0</v>
      </c>
      <c r="P573" s="47">
        <f t="shared" si="35"/>
        <v>0</v>
      </c>
      <c r="Q573" s="47">
        <f>+Data[[#This Row],[BC Layaway]]+Data[[#This Row],[NH Layaway]]</f>
        <v>0</v>
      </c>
      <c r="R573" s="47">
        <f>+Data[[#This Row],[BC Active]]+Data[[#This Row],[BC Layaway]]</f>
        <v>0</v>
      </c>
      <c r="S573" s="47">
        <f>+Data[[#This Row],[NH Active]]+Data[[#This Row],[NH Layaway]]</f>
        <v>40</v>
      </c>
      <c r="T573" s="47">
        <f>+Data[[#This Row],[BC Total]]+Data[[#This Row],[NH Total]]</f>
        <v>40</v>
      </c>
      <c r="Y573" s="53"/>
    </row>
    <row r="574" spans="1:25" x14ac:dyDescent="0.25">
      <c r="A574" s="47" t="str">
        <f>Data[[#This Row],[Text IID]]&amp;Data[[#This Row],[transaction number]]</f>
        <v>270952</v>
      </c>
      <c r="B574" s="48">
        <v>2</v>
      </c>
      <c r="C574" s="49">
        <v>27095</v>
      </c>
      <c r="D574" s="50" t="str">
        <f>Data[[#This Row],[Text IID]]&amp;" - "&amp;Data[[#This Row],[Facility Name]]</f>
        <v>27095 - Aurora on France</v>
      </c>
      <c r="E574" s="46">
        <v>27095</v>
      </c>
      <c r="F574" s="51" t="s">
        <v>184</v>
      </c>
      <c r="G574" s="52">
        <v>42740</v>
      </c>
      <c r="H574" s="51" t="s">
        <v>27</v>
      </c>
      <c r="I574" s="47"/>
      <c r="J574" s="47">
        <v>23</v>
      </c>
      <c r="K574" s="47">
        <f>+Data[[#This Row],[BC Bed Change]]+Data[[#This Row],[NH Bed Change]]</f>
        <v>23</v>
      </c>
      <c r="L574" s="47">
        <f t="shared" si="32"/>
        <v>0</v>
      </c>
      <c r="M574" s="47">
        <f t="shared" si="33"/>
        <v>23</v>
      </c>
      <c r="N574" s="47">
        <f>+Data[[#This Row],[BC Active]]+Data[[#This Row],[NH Active]]</f>
        <v>23</v>
      </c>
      <c r="O574" s="47">
        <f t="shared" si="34"/>
        <v>0</v>
      </c>
      <c r="P574" s="47">
        <f t="shared" si="35"/>
        <v>0</v>
      </c>
      <c r="Q574" s="47">
        <f>+Data[[#This Row],[BC Layaway]]+Data[[#This Row],[NH Layaway]]</f>
        <v>0</v>
      </c>
      <c r="R574" s="47">
        <f>+Data[[#This Row],[BC Active]]+Data[[#This Row],[BC Layaway]]</f>
        <v>0</v>
      </c>
      <c r="S574" s="47">
        <f>+Data[[#This Row],[NH Active]]+Data[[#This Row],[NH Layaway]]</f>
        <v>23</v>
      </c>
      <c r="T574" s="47">
        <f>+Data[[#This Row],[BC Total]]+Data[[#This Row],[NH Total]]</f>
        <v>23</v>
      </c>
      <c r="Y574" s="53"/>
    </row>
    <row r="575" spans="1:25" x14ac:dyDescent="0.25">
      <c r="A575" s="47" t="str">
        <f>Data[[#This Row],[Text IID]]&amp;Data[[#This Row],[transaction number]]</f>
        <v>280011</v>
      </c>
      <c r="B575" s="48">
        <v>1</v>
      </c>
      <c r="C575" s="49">
        <v>28001</v>
      </c>
      <c r="D575" s="50" t="str">
        <f>Data[[#This Row],[Text IID]]&amp;" - "&amp;Data[[#This Row],[Facility Name]]</f>
        <v>28001 - Valley View Healthcare &amp; Rehab</v>
      </c>
      <c r="E575" s="46">
        <v>28001</v>
      </c>
      <c r="F575" s="51" t="s">
        <v>185</v>
      </c>
      <c r="G575" s="52">
        <v>40451</v>
      </c>
      <c r="H575" s="51" t="s">
        <v>17</v>
      </c>
      <c r="I575" s="47">
        <v>0</v>
      </c>
      <c r="J575" s="47">
        <v>43</v>
      </c>
      <c r="K575" s="47">
        <f>+Data[[#This Row],[BC Bed Change]]+Data[[#This Row],[NH Bed Change]]</f>
        <v>43</v>
      </c>
      <c r="L575" s="47">
        <f t="shared" si="32"/>
        <v>0</v>
      </c>
      <c r="M575" s="47">
        <f t="shared" si="33"/>
        <v>43</v>
      </c>
      <c r="N575" s="47">
        <f>+Data[[#This Row],[BC Active]]+Data[[#This Row],[NH Active]]</f>
        <v>43</v>
      </c>
      <c r="O575" s="47">
        <f t="shared" si="34"/>
        <v>0</v>
      </c>
      <c r="P575" s="47">
        <f t="shared" si="35"/>
        <v>0</v>
      </c>
      <c r="Q575" s="47">
        <f>+Data[[#This Row],[BC Layaway]]+Data[[#This Row],[NH Layaway]]</f>
        <v>0</v>
      </c>
      <c r="R575" s="47">
        <f>+Data[[#This Row],[BC Active]]+Data[[#This Row],[BC Layaway]]</f>
        <v>0</v>
      </c>
      <c r="S575" s="47">
        <f>+Data[[#This Row],[NH Active]]+Data[[#This Row],[NH Layaway]]</f>
        <v>43</v>
      </c>
      <c r="T575" s="47">
        <f>+Data[[#This Row],[BC Total]]+Data[[#This Row],[NH Total]]</f>
        <v>43</v>
      </c>
      <c r="Y575" s="53"/>
    </row>
    <row r="576" spans="1:25" x14ac:dyDescent="0.25">
      <c r="A576" s="47" t="str">
        <f>Data[[#This Row],[Text IID]]&amp;Data[[#This Row],[transaction number]]</f>
        <v>280012</v>
      </c>
      <c r="B576" s="48">
        <v>2</v>
      </c>
      <c r="C576" s="49">
        <v>28001</v>
      </c>
      <c r="D576" s="50" t="str">
        <f>Data[[#This Row],[Text IID]]&amp;" - "&amp;Data[[#This Row],[Facility Name]]</f>
        <v>28001 - Valley View Healthcare &amp; Rehab</v>
      </c>
      <c r="E576" s="46">
        <v>28001</v>
      </c>
      <c r="F576" s="51" t="s">
        <v>185</v>
      </c>
      <c r="G576" s="52">
        <v>40451</v>
      </c>
      <c r="H576" s="51" t="s">
        <v>19</v>
      </c>
      <c r="I576" s="47">
        <v>0</v>
      </c>
      <c r="J576" s="47">
        <v>2</v>
      </c>
      <c r="K576" s="47">
        <f>+Data[[#This Row],[BC Bed Change]]+Data[[#This Row],[NH Bed Change]]</f>
        <v>2</v>
      </c>
      <c r="L576" s="47">
        <f t="shared" si="32"/>
        <v>0</v>
      </c>
      <c r="M576" s="47">
        <f t="shared" si="33"/>
        <v>0</v>
      </c>
      <c r="N576" s="47">
        <f>+Data[[#This Row],[BC Active]]+Data[[#This Row],[NH Active]]</f>
        <v>0</v>
      </c>
      <c r="O576" s="47">
        <f t="shared" si="34"/>
        <v>0</v>
      </c>
      <c r="P576" s="47">
        <f t="shared" si="35"/>
        <v>2</v>
      </c>
      <c r="Q576" s="47">
        <f>+Data[[#This Row],[BC Layaway]]+Data[[#This Row],[NH Layaway]]</f>
        <v>2</v>
      </c>
      <c r="R576" s="47">
        <f>+Data[[#This Row],[BC Active]]+Data[[#This Row],[BC Layaway]]</f>
        <v>0</v>
      </c>
      <c r="S576" s="47">
        <f>+Data[[#This Row],[NH Active]]+Data[[#This Row],[NH Layaway]]</f>
        <v>2</v>
      </c>
      <c r="T576" s="47">
        <f>+Data[[#This Row],[BC Total]]+Data[[#This Row],[NH Total]]</f>
        <v>2</v>
      </c>
      <c r="Y576" s="53"/>
    </row>
    <row r="577" spans="1:25" x14ac:dyDescent="0.25">
      <c r="A577" s="47" t="str">
        <f>Data[[#This Row],[Text IID]]&amp;Data[[#This Row],[transaction number]]</f>
        <v>280013</v>
      </c>
      <c r="B577" s="48">
        <v>3</v>
      </c>
      <c r="C577" s="49">
        <v>28001</v>
      </c>
      <c r="D577" s="50" t="str">
        <f>Data[[#This Row],[Text IID]]&amp;" - "&amp;Data[[#This Row],[Facility Name]]</f>
        <v>28001 - Valley View Healthcare &amp; Rehab</v>
      </c>
      <c r="E577" s="46">
        <v>28001</v>
      </c>
      <c r="F577" s="51" t="s">
        <v>185</v>
      </c>
      <c r="G577" s="52">
        <v>40693</v>
      </c>
      <c r="H577" s="51" t="s">
        <v>22</v>
      </c>
      <c r="I577" s="47">
        <v>0</v>
      </c>
      <c r="J577" s="47">
        <v>2</v>
      </c>
      <c r="K577" s="47">
        <f>+Data[[#This Row],[BC Bed Change]]+Data[[#This Row],[NH Bed Change]]</f>
        <v>2</v>
      </c>
      <c r="L577" s="47">
        <f t="shared" si="32"/>
        <v>0</v>
      </c>
      <c r="M577" s="47">
        <f t="shared" si="33"/>
        <v>2</v>
      </c>
      <c r="N577" s="47">
        <f>+Data[[#This Row],[BC Active]]+Data[[#This Row],[NH Active]]</f>
        <v>2</v>
      </c>
      <c r="O577" s="47">
        <f t="shared" si="34"/>
        <v>0</v>
      </c>
      <c r="P577" s="47">
        <f t="shared" si="35"/>
        <v>-2</v>
      </c>
      <c r="Q577" s="47">
        <f>+Data[[#This Row],[BC Layaway]]+Data[[#This Row],[NH Layaway]]</f>
        <v>-2</v>
      </c>
      <c r="R577" s="47">
        <f>+Data[[#This Row],[BC Active]]+Data[[#This Row],[BC Layaway]]</f>
        <v>0</v>
      </c>
      <c r="S577" s="47">
        <f>+Data[[#This Row],[NH Active]]+Data[[#This Row],[NH Layaway]]</f>
        <v>0</v>
      </c>
      <c r="T577" s="47">
        <f>+Data[[#This Row],[BC Total]]+Data[[#This Row],[NH Total]]</f>
        <v>0</v>
      </c>
      <c r="Y577" s="53"/>
    </row>
    <row r="578" spans="1:25" x14ac:dyDescent="0.25">
      <c r="A578" s="47" t="str">
        <f>Data[[#This Row],[Text IID]]&amp;Data[[#This Row],[transaction number]]</f>
        <v>280021</v>
      </c>
      <c r="B578" s="48">
        <v>1</v>
      </c>
      <c r="C578" s="49">
        <v>28002</v>
      </c>
      <c r="D578" s="50" t="str">
        <f>Data[[#This Row],[Text IID]]&amp;" - "&amp;Data[[#This Row],[Facility Name]]</f>
        <v>28002 - Caledonia Rehab and Retirement</v>
      </c>
      <c r="E578" s="46">
        <v>28002</v>
      </c>
      <c r="F578" s="51" t="s">
        <v>186</v>
      </c>
      <c r="G578" s="52">
        <v>40451</v>
      </c>
      <c r="H578" s="51" t="s">
        <v>17</v>
      </c>
      <c r="I578" s="47">
        <v>0</v>
      </c>
      <c r="J578" s="47">
        <v>50</v>
      </c>
      <c r="K578" s="47">
        <f>+Data[[#This Row],[BC Bed Change]]+Data[[#This Row],[NH Bed Change]]</f>
        <v>50</v>
      </c>
      <c r="L578" s="47">
        <f t="shared" si="32"/>
        <v>0</v>
      </c>
      <c r="M578" s="47">
        <f t="shared" si="33"/>
        <v>50</v>
      </c>
      <c r="N578" s="47">
        <f>+Data[[#This Row],[BC Active]]+Data[[#This Row],[NH Active]]</f>
        <v>50</v>
      </c>
      <c r="O578" s="47">
        <f t="shared" si="34"/>
        <v>0</v>
      </c>
      <c r="P578" s="47">
        <f t="shared" si="35"/>
        <v>0</v>
      </c>
      <c r="Q578" s="47">
        <f>+Data[[#This Row],[BC Layaway]]+Data[[#This Row],[NH Layaway]]</f>
        <v>0</v>
      </c>
      <c r="R578" s="47">
        <f>+Data[[#This Row],[BC Active]]+Data[[#This Row],[BC Layaway]]</f>
        <v>0</v>
      </c>
      <c r="S578" s="47">
        <f>+Data[[#This Row],[NH Active]]+Data[[#This Row],[NH Layaway]]</f>
        <v>50</v>
      </c>
      <c r="T578" s="47">
        <f>+Data[[#This Row],[BC Total]]+Data[[#This Row],[NH Total]]</f>
        <v>50</v>
      </c>
      <c r="Y578" s="53"/>
    </row>
    <row r="579" spans="1:25" x14ac:dyDescent="0.25">
      <c r="A579" s="47" t="str">
        <f>Data[[#This Row],[Text IID]]&amp;Data[[#This Row],[transaction number]]</f>
        <v>280022</v>
      </c>
      <c r="B579" s="48">
        <v>2</v>
      </c>
      <c r="C579" s="49">
        <v>28002</v>
      </c>
      <c r="D579" s="50" t="str">
        <f>Data[[#This Row],[Text IID]]&amp;" - "&amp;Data[[#This Row],[Facility Name]]</f>
        <v>28002 - Caledonia Rehab and Retirement</v>
      </c>
      <c r="E579" s="46">
        <v>28002</v>
      </c>
      <c r="F579" s="51" t="s">
        <v>186</v>
      </c>
      <c r="G579" s="52">
        <v>43647</v>
      </c>
      <c r="H579" s="51" t="s">
        <v>20</v>
      </c>
      <c r="I579" s="47"/>
      <c r="J579" s="47">
        <v>1</v>
      </c>
      <c r="K579" s="47">
        <f>+Data[[#This Row],[BC Bed Change]]+Data[[#This Row],[NH Bed Change]]</f>
        <v>1</v>
      </c>
      <c r="L579" s="47">
        <f t="shared" ref="L579:L642" si="40">IF(OR($H579=$W$1,$H579=$W$4,$H579=$W$6),I579,IF($H579=$W$2,0,-I579))</f>
        <v>0</v>
      </c>
      <c r="M579" s="47">
        <f t="shared" ref="M579:M642" si="41">IF(OR($H579=$W$1,$H579=$W$4,$H579=$W$6),J579,IF($H579=$W$2,0,-J579))</f>
        <v>-1</v>
      </c>
      <c r="N579" s="47">
        <f>+Data[[#This Row],[BC Active]]+Data[[#This Row],[NH Active]]</f>
        <v>-1</v>
      </c>
      <c r="O579" s="47">
        <f t="shared" ref="O579:O642" si="42">IF(OR($H579=$W$3,$H579=$W$2),I579,IF($H579=$W$4,-I579,0))</f>
        <v>0</v>
      </c>
      <c r="P579" s="47">
        <f t="shared" ref="P579:P642" si="43">IF(OR($H579=$W$3,$H579=$W$2),J579,IF($H579=$W$4,-J579,0))</f>
        <v>1</v>
      </c>
      <c r="Q579" s="47">
        <f>+Data[[#This Row],[BC Layaway]]+Data[[#This Row],[NH Layaway]]</f>
        <v>1</v>
      </c>
      <c r="R579" s="47">
        <f>+Data[[#This Row],[BC Active]]+Data[[#This Row],[BC Layaway]]</f>
        <v>0</v>
      </c>
      <c r="S579" s="47">
        <f>+Data[[#This Row],[NH Active]]+Data[[#This Row],[NH Layaway]]</f>
        <v>0</v>
      </c>
      <c r="T579" s="47">
        <f>+Data[[#This Row],[BC Total]]+Data[[#This Row],[NH Total]]</f>
        <v>0</v>
      </c>
      <c r="Y579" s="53"/>
    </row>
    <row r="580" spans="1:25" x14ac:dyDescent="0.25">
      <c r="A580" s="47" t="str">
        <f>Data[[#This Row],[Text IID]]&amp;Data[[#This Row],[transaction number]]</f>
        <v>280031</v>
      </c>
      <c r="B580" s="48">
        <v>1</v>
      </c>
      <c r="C580" s="49">
        <v>28003</v>
      </c>
      <c r="D580" s="50" t="str">
        <f>Data[[#This Row],[Text IID]]&amp;" - "&amp;Data[[#This Row],[Facility Name]]</f>
        <v>28003 - La Crescent Health Services</v>
      </c>
      <c r="E580" s="46">
        <v>28003</v>
      </c>
      <c r="F580" s="51" t="s">
        <v>187</v>
      </c>
      <c r="G580" s="52">
        <v>40451</v>
      </c>
      <c r="H580" s="51" t="s">
        <v>17</v>
      </c>
      <c r="I580" s="47">
        <v>0</v>
      </c>
      <c r="J580" s="47">
        <v>45</v>
      </c>
      <c r="K580" s="47">
        <f>+Data[[#This Row],[BC Bed Change]]+Data[[#This Row],[NH Bed Change]]</f>
        <v>45</v>
      </c>
      <c r="L580" s="47">
        <f t="shared" si="40"/>
        <v>0</v>
      </c>
      <c r="M580" s="47">
        <f t="shared" si="41"/>
        <v>45</v>
      </c>
      <c r="N580" s="47">
        <f>+Data[[#This Row],[BC Active]]+Data[[#This Row],[NH Active]]</f>
        <v>45</v>
      </c>
      <c r="O580" s="47">
        <f t="shared" si="42"/>
        <v>0</v>
      </c>
      <c r="P580" s="47">
        <f t="shared" si="43"/>
        <v>0</v>
      </c>
      <c r="Q580" s="47">
        <f>+Data[[#This Row],[BC Layaway]]+Data[[#This Row],[NH Layaway]]</f>
        <v>0</v>
      </c>
      <c r="R580" s="47">
        <f>+Data[[#This Row],[BC Active]]+Data[[#This Row],[BC Layaway]]</f>
        <v>0</v>
      </c>
      <c r="S580" s="47">
        <f>+Data[[#This Row],[NH Active]]+Data[[#This Row],[NH Layaway]]</f>
        <v>45</v>
      </c>
      <c r="T580" s="47">
        <f>+Data[[#This Row],[BC Total]]+Data[[#This Row],[NH Total]]</f>
        <v>45</v>
      </c>
      <c r="Y580" s="53"/>
    </row>
    <row r="581" spans="1:25" x14ac:dyDescent="0.25">
      <c r="A581" s="47" t="str">
        <f>Data[[#This Row],[Text IID]]&amp;Data[[#This Row],[transaction number]]</f>
        <v>280032</v>
      </c>
      <c r="B581" s="48">
        <v>2</v>
      </c>
      <c r="C581" s="49">
        <v>28003</v>
      </c>
      <c r="D581" s="50" t="str">
        <f>Data[[#This Row],[Text IID]]&amp;" - "&amp;Data[[#This Row],[Facility Name]]</f>
        <v>28003 - La Crescent Health Services</v>
      </c>
      <c r="E581" s="46">
        <v>28003</v>
      </c>
      <c r="F581" s="51" t="s">
        <v>187</v>
      </c>
      <c r="G581" s="52">
        <v>40451</v>
      </c>
      <c r="H581" s="51" t="s">
        <v>19</v>
      </c>
      <c r="I581" s="47">
        <v>0</v>
      </c>
      <c r="J581" s="47">
        <v>13</v>
      </c>
      <c r="K581" s="47">
        <f>+Data[[#This Row],[BC Bed Change]]+Data[[#This Row],[NH Bed Change]]</f>
        <v>13</v>
      </c>
      <c r="L581" s="47">
        <f t="shared" si="40"/>
        <v>0</v>
      </c>
      <c r="M581" s="47">
        <f t="shared" si="41"/>
        <v>0</v>
      </c>
      <c r="N581" s="47">
        <f>+Data[[#This Row],[BC Active]]+Data[[#This Row],[NH Active]]</f>
        <v>0</v>
      </c>
      <c r="O581" s="47">
        <f t="shared" si="42"/>
        <v>0</v>
      </c>
      <c r="P581" s="47">
        <f t="shared" si="43"/>
        <v>13</v>
      </c>
      <c r="Q581" s="47">
        <f>+Data[[#This Row],[BC Layaway]]+Data[[#This Row],[NH Layaway]]</f>
        <v>13</v>
      </c>
      <c r="R581" s="47">
        <f>+Data[[#This Row],[BC Active]]+Data[[#This Row],[BC Layaway]]</f>
        <v>0</v>
      </c>
      <c r="S581" s="47">
        <f>+Data[[#This Row],[NH Active]]+Data[[#This Row],[NH Layaway]]</f>
        <v>13</v>
      </c>
      <c r="T581" s="47">
        <f>+Data[[#This Row],[BC Total]]+Data[[#This Row],[NH Total]]</f>
        <v>13</v>
      </c>
      <c r="Y581" s="53"/>
    </row>
    <row r="582" spans="1:25" x14ac:dyDescent="0.25">
      <c r="A582" s="47" t="str">
        <f>Data[[#This Row],[Text IID]]&amp;Data[[#This Row],[transaction number]]</f>
        <v>280033</v>
      </c>
      <c r="B582" s="48">
        <v>3</v>
      </c>
      <c r="C582" s="49">
        <v>28003</v>
      </c>
      <c r="D582" s="50" t="str">
        <f>Data[[#This Row],[Text IID]]&amp;" - "&amp;Data[[#This Row],[Facility Name]]</f>
        <v>28003 - La Crescent Health Services</v>
      </c>
      <c r="E582" s="46">
        <v>28003</v>
      </c>
      <c r="F582" s="51" t="s">
        <v>187</v>
      </c>
      <c r="G582" s="52">
        <v>42869</v>
      </c>
      <c r="H582" s="51" t="s">
        <v>22</v>
      </c>
      <c r="I582" s="47"/>
      <c r="J582" s="47">
        <v>7</v>
      </c>
      <c r="K582" s="47">
        <f>+Data[[#This Row],[BC Bed Change]]+Data[[#This Row],[NH Bed Change]]</f>
        <v>7</v>
      </c>
      <c r="L582" s="47">
        <f t="shared" si="40"/>
        <v>0</v>
      </c>
      <c r="M582" s="47">
        <f t="shared" si="41"/>
        <v>7</v>
      </c>
      <c r="N582" s="47">
        <f>+Data[[#This Row],[BC Active]]+Data[[#This Row],[NH Active]]</f>
        <v>7</v>
      </c>
      <c r="O582" s="47">
        <f t="shared" si="42"/>
        <v>0</v>
      </c>
      <c r="P582" s="47">
        <f t="shared" si="43"/>
        <v>-7</v>
      </c>
      <c r="Q582" s="47">
        <f>+Data[[#This Row],[BC Layaway]]+Data[[#This Row],[NH Layaway]]</f>
        <v>-7</v>
      </c>
      <c r="R582" s="47">
        <f>+Data[[#This Row],[BC Active]]+Data[[#This Row],[BC Layaway]]</f>
        <v>0</v>
      </c>
      <c r="S582" s="47">
        <f>+Data[[#This Row],[NH Active]]+Data[[#This Row],[NH Layaway]]</f>
        <v>0</v>
      </c>
      <c r="T582" s="47">
        <f>+Data[[#This Row],[BC Total]]+Data[[#This Row],[NH Total]]</f>
        <v>0</v>
      </c>
      <c r="Y582" s="53"/>
    </row>
    <row r="583" spans="1:25" x14ac:dyDescent="0.25">
      <c r="A583" s="47" t="str">
        <f>Data[[#This Row],[Text IID]]&amp;Data[[#This Row],[transaction number]]</f>
        <v>280034</v>
      </c>
      <c r="B583" s="48">
        <v>4</v>
      </c>
      <c r="C583" s="49">
        <v>28003</v>
      </c>
      <c r="D583" s="50" t="str">
        <f>Data[[#This Row],[Text IID]]&amp;" - "&amp;Data[[#This Row],[Facility Name]]</f>
        <v>28003 - La Crescent Health Services</v>
      </c>
      <c r="E583" s="46">
        <v>28003</v>
      </c>
      <c r="F583" s="51" t="s">
        <v>187</v>
      </c>
      <c r="G583" s="52">
        <v>42869</v>
      </c>
      <c r="H583" s="51" t="s">
        <v>23</v>
      </c>
      <c r="I583" s="47"/>
      <c r="J583" s="47">
        <v>7</v>
      </c>
      <c r="K583" s="47">
        <f>+Data[[#This Row],[BC Bed Change]]+Data[[#This Row],[NH Bed Change]]</f>
        <v>7</v>
      </c>
      <c r="L583" s="47">
        <f t="shared" si="40"/>
        <v>0</v>
      </c>
      <c r="M583" s="47">
        <f t="shared" si="41"/>
        <v>-7</v>
      </c>
      <c r="N583" s="47">
        <f>+Data[[#This Row],[BC Active]]+Data[[#This Row],[NH Active]]</f>
        <v>-7</v>
      </c>
      <c r="O583" s="47">
        <f t="shared" si="42"/>
        <v>0</v>
      </c>
      <c r="P583" s="47">
        <f t="shared" si="43"/>
        <v>0</v>
      </c>
      <c r="Q583" s="47">
        <f>+Data[[#This Row],[BC Layaway]]+Data[[#This Row],[NH Layaway]]</f>
        <v>0</v>
      </c>
      <c r="R583" s="47">
        <f>+Data[[#This Row],[BC Active]]+Data[[#This Row],[BC Layaway]]</f>
        <v>0</v>
      </c>
      <c r="S583" s="47">
        <f>+Data[[#This Row],[NH Active]]+Data[[#This Row],[NH Layaway]]</f>
        <v>-7</v>
      </c>
      <c r="T583" s="47">
        <f>+Data[[#This Row],[BC Total]]+Data[[#This Row],[NH Total]]</f>
        <v>-7</v>
      </c>
      <c r="Y583" s="53"/>
    </row>
    <row r="584" spans="1:25" x14ac:dyDescent="0.25">
      <c r="A584" s="47" t="str">
        <f>Data[[#This Row],[Text IID]]&amp;Data[[#This Row],[transaction number]]</f>
        <v>280035</v>
      </c>
      <c r="B584" s="48">
        <v>5</v>
      </c>
      <c r="C584" s="49">
        <v>28003</v>
      </c>
      <c r="D584" s="50" t="str">
        <f>Data[[#This Row],[Text IID]]&amp;" - "&amp;Data[[#This Row],[Facility Name]]</f>
        <v>28003 - La Crescent Health Services</v>
      </c>
      <c r="E584" s="46">
        <v>28003</v>
      </c>
      <c r="F584" s="51" t="s">
        <v>187</v>
      </c>
      <c r="G584" s="52">
        <v>43466</v>
      </c>
      <c r="H584" s="51" t="s">
        <v>20</v>
      </c>
      <c r="I584" s="47"/>
      <c r="J584" s="47">
        <v>3</v>
      </c>
      <c r="K584" s="47">
        <f>+Data[[#This Row],[BC Bed Change]]+Data[[#This Row],[NH Bed Change]]</f>
        <v>3</v>
      </c>
      <c r="L584" s="47">
        <f t="shared" si="40"/>
        <v>0</v>
      </c>
      <c r="M584" s="47">
        <f t="shared" si="41"/>
        <v>-3</v>
      </c>
      <c r="N584" s="47">
        <f>+Data[[#This Row],[BC Active]]+Data[[#This Row],[NH Active]]</f>
        <v>-3</v>
      </c>
      <c r="O584" s="47">
        <f t="shared" si="42"/>
        <v>0</v>
      </c>
      <c r="P584" s="47">
        <f t="shared" si="43"/>
        <v>3</v>
      </c>
      <c r="Q584" s="47">
        <f>+Data[[#This Row],[BC Layaway]]+Data[[#This Row],[NH Layaway]]</f>
        <v>3</v>
      </c>
      <c r="R584" s="47">
        <f>+Data[[#This Row],[BC Active]]+Data[[#This Row],[BC Layaway]]</f>
        <v>0</v>
      </c>
      <c r="S584" s="47">
        <f>+Data[[#This Row],[NH Active]]+Data[[#This Row],[NH Layaway]]</f>
        <v>0</v>
      </c>
      <c r="T584" s="47">
        <f>+Data[[#This Row],[BC Total]]+Data[[#This Row],[NH Total]]</f>
        <v>0</v>
      </c>
      <c r="Y584" s="53"/>
    </row>
    <row r="585" spans="1:25" x14ac:dyDescent="0.25">
      <c r="A585" s="47" t="str">
        <f>Data[[#This Row],[Text IID]]&amp;Data[[#This Row],[transaction number]]</f>
        <v>280036</v>
      </c>
      <c r="B585" s="48">
        <v>6</v>
      </c>
      <c r="C585" s="49">
        <v>28003</v>
      </c>
      <c r="D585" s="50" t="str">
        <f>Data[[#This Row],[Text IID]]&amp;" - "&amp;Data[[#This Row],[Facility Name]]</f>
        <v>28003 - La Crescent Health Services</v>
      </c>
      <c r="E585" s="46">
        <v>28003</v>
      </c>
      <c r="F585" s="51" t="s">
        <v>187</v>
      </c>
      <c r="G585" s="52">
        <v>43671</v>
      </c>
      <c r="H585" s="51" t="s">
        <v>22</v>
      </c>
      <c r="I585" s="47"/>
      <c r="J585" s="47">
        <v>6</v>
      </c>
      <c r="K585" s="47">
        <f>+Data[[#This Row],[BC Bed Change]]+Data[[#This Row],[NH Bed Change]]</f>
        <v>6</v>
      </c>
      <c r="L585" s="47">
        <f t="shared" si="40"/>
        <v>0</v>
      </c>
      <c r="M585" s="47">
        <f t="shared" si="41"/>
        <v>6</v>
      </c>
      <c r="N585" s="47">
        <f>+Data[[#This Row],[BC Active]]+Data[[#This Row],[NH Active]]</f>
        <v>6</v>
      </c>
      <c r="O585" s="47">
        <f t="shared" si="42"/>
        <v>0</v>
      </c>
      <c r="P585" s="47">
        <f t="shared" si="43"/>
        <v>-6</v>
      </c>
      <c r="Q585" s="47">
        <f>+Data[[#This Row],[BC Layaway]]+Data[[#This Row],[NH Layaway]]</f>
        <v>-6</v>
      </c>
      <c r="R585" s="47">
        <f>+Data[[#This Row],[BC Active]]+Data[[#This Row],[BC Layaway]]</f>
        <v>0</v>
      </c>
      <c r="S585" s="47">
        <f>+Data[[#This Row],[NH Active]]+Data[[#This Row],[NH Layaway]]</f>
        <v>0</v>
      </c>
      <c r="T585" s="47">
        <f>+Data[[#This Row],[BC Total]]+Data[[#This Row],[NH Total]]</f>
        <v>0</v>
      </c>
      <c r="Y585" s="53"/>
    </row>
    <row r="586" spans="1:25" x14ac:dyDescent="0.25">
      <c r="A586" s="47" t="str">
        <f>Data[[#This Row],[Text IID]]&amp;Data[[#This Row],[transaction number]]</f>
        <v>280037</v>
      </c>
      <c r="B586" s="48">
        <v>7</v>
      </c>
      <c r="C586" s="49">
        <v>28003</v>
      </c>
      <c r="D586" s="50" t="str">
        <f>Data[[#This Row],[Text IID]]&amp;" - "&amp;Data[[#This Row],[Facility Name]]</f>
        <v>28003 - La Crescent Health Services</v>
      </c>
      <c r="E586" s="46">
        <v>28003</v>
      </c>
      <c r="F586" s="51" t="s">
        <v>187</v>
      </c>
      <c r="G586" s="52">
        <v>43671</v>
      </c>
      <c r="H586" s="51" t="s">
        <v>23</v>
      </c>
      <c r="I586" s="47"/>
      <c r="J586" s="47">
        <v>6</v>
      </c>
      <c r="K586" s="47">
        <f>+Data[[#This Row],[BC Bed Change]]+Data[[#This Row],[NH Bed Change]]</f>
        <v>6</v>
      </c>
      <c r="L586" s="47">
        <f t="shared" si="40"/>
        <v>0</v>
      </c>
      <c r="M586" s="47">
        <f t="shared" si="41"/>
        <v>-6</v>
      </c>
      <c r="N586" s="47">
        <f>+Data[[#This Row],[BC Active]]+Data[[#This Row],[NH Active]]</f>
        <v>-6</v>
      </c>
      <c r="O586" s="47">
        <f t="shared" si="42"/>
        <v>0</v>
      </c>
      <c r="P586" s="47">
        <f t="shared" si="43"/>
        <v>0</v>
      </c>
      <c r="Q586" s="47">
        <f>+Data[[#This Row],[BC Layaway]]+Data[[#This Row],[NH Layaway]]</f>
        <v>0</v>
      </c>
      <c r="R586" s="47">
        <f>+Data[[#This Row],[BC Active]]+Data[[#This Row],[BC Layaway]]</f>
        <v>0</v>
      </c>
      <c r="S586" s="47">
        <f>+Data[[#This Row],[NH Active]]+Data[[#This Row],[NH Layaway]]</f>
        <v>-6</v>
      </c>
      <c r="T586" s="47">
        <f>+Data[[#This Row],[BC Total]]+Data[[#This Row],[NH Total]]</f>
        <v>-6</v>
      </c>
      <c r="Y586" s="53"/>
    </row>
    <row r="587" spans="1:25" x14ac:dyDescent="0.25">
      <c r="A587" s="47" t="str">
        <f>Data[[#This Row],[Text IID]]&amp;Data[[#This Row],[transaction number]]</f>
        <v>280041</v>
      </c>
      <c r="B587" s="48">
        <v>1</v>
      </c>
      <c r="C587" s="49">
        <v>28004</v>
      </c>
      <c r="D587" s="50" t="str">
        <f>Data[[#This Row],[Text IID]]&amp;" - "&amp;Data[[#This Row],[Facility Name]]</f>
        <v>28004 - Tweeten Lutheran Health C C</v>
      </c>
      <c r="E587" s="46">
        <v>28004</v>
      </c>
      <c r="F587" s="51" t="s">
        <v>188</v>
      </c>
      <c r="G587" s="52">
        <v>40451</v>
      </c>
      <c r="H587" s="51" t="s">
        <v>17</v>
      </c>
      <c r="I587" s="47">
        <v>0</v>
      </c>
      <c r="J587" s="47">
        <v>50</v>
      </c>
      <c r="K587" s="47">
        <f>+Data[[#This Row],[BC Bed Change]]+Data[[#This Row],[NH Bed Change]]</f>
        <v>50</v>
      </c>
      <c r="L587" s="47">
        <f t="shared" si="40"/>
        <v>0</v>
      </c>
      <c r="M587" s="47">
        <f t="shared" si="41"/>
        <v>50</v>
      </c>
      <c r="N587" s="47">
        <f>+Data[[#This Row],[BC Active]]+Data[[#This Row],[NH Active]]</f>
        <v>50</v>
      </c>
      <c r="O587" s="47">
        <f t="shared" si="42"/>
        <v>0</v>
      </c>
      <c r="P587" s="47">
        <f t="shared" si="43"/>
        <v>0</v>
      </c>
      <c r="Q587" s="47">
        <f>+Data[[#This Row],[BC Layaway]]+Data[[#This Row],[NH Layaway]]</f>
        <v>0</v>
      </c>
      <c r="R587" s="47">
        <f>+Data[[#This Row],[BC Active]]+Data[[#This Row],[BC Layaway]]</f>
        <v>0</v>
      </c>
      <c r="S587" s="47">
        <f>+Data[[#This Row],[NH Active]]+Data[[#This Row],[NH Layaway]]</f>
        <v>50</v>
      </c>
      <c r="T587" s="47">
        <f>+Data[[#This Row],[BC Total]]+Data[[#This Row],[NH Total]]</f>
        <v>50</v>
      </c>
      <c r="Y587" s="53"/>
    </row>
    <row r="588" spans="1:25" x14ac:dyDescent="0.25">
      <c r="A588" s="47" t="str">
        <f>Data[[#This Row],[Text IID]]&amp;Data[[#This Row],[transaction number]]</f>
        <v>290011</v>
      </c>
      <c r="B588" s="48">
        <v>1</v>
      </c>
      <c r="C588" s="49">
        <v>29001</v>
      </c>
      <c r="D588" s="50" t="str">
        <f>Data[[#This Row],[Text IID]]&amp;" - "&amp;Data[[#This Row],[Facility Name]]</f>
        <v>29001 - Heritage Living Center</v>
      </c>
      <c r="E588" s="46">
        <v>29001</v>
      </c>
      <c r="F588" s="51" t="s">
        <v>189</v>
      </c>
      <c r="G588" s="52">
        <v>40451</v>
      </c>
      <c r="H588" s="51" t="s">
        <v>17</v>
      </c>
      <c r="I588" s="47">
        <v>0</v>
      </c>
      <c r="J588" s="47">
        <v>74</v>
      </c>
      <c r="K588" s="47">
        <f>+Data[[#This Row],[BC Bed Change]]+Data[[#This Row],[NH Bed Change]]</f>
        <v>74</v>
      </c>
      <c r="L588" s="47">
        <f t="shared" si="40"/>
        <v>0</v>
      </c>
      <c r="M588" s="47">
        <f t="shared" si="41"/>
        <v>74</v>
      </c>
      <c r="N588" s="47">
        <f>+Data[[#This Row],[BC Active]]+Data[[#This Row],[NH Active]]</f>
        <v>74</v>
      </c>
      <c r="O588" s="47">
        <f t="shared" si="42"/>
        <v>0</v>
      </c>
      <c r="P588" s="47">
        <f t="shared" si="43"/>
        <v>0</v>
      </c>
      <c r="Q588" s="47">
        <f>+Data[[#This Row],[BC Layaway]]+Data[[#This Row],[NH Layaway]]</f>
        <v>0</v>
      </c>
      <c r="R588" s="47">
        <f>+Data[[#This Row],[BC Active]]+Data[[#This Row],[BC Layaway]]</f>
        <v>0</v>
      </c>
      <c r="S588" s="47">
        <f>+Data[[#This Row],[NH Active]]+Data[[#This Row],[NH Layaway]]</f>
        <v>74</v>
      </c>
      <c r="T588" s="47">
        <f>+Data[[#This Row],[BC Total]]+Data[[#This Row],[NH Total]]</f>
        <v>74</v>
      </c>
      <c r="Y588" s="53"/>
    </row>
    <row r="589" spans="1:25" x14ac:dyDescent="0.25">
      <c r="A589" s="47" t="str">
        <f>Data[[#This Row],[Text IID]]&amp;Data[[#This Row],[transaction number]]</f>
        <v>290012</v>
      </c>
      <c r="B589" s="48">
        <v>2</v>
      </c>
      <c r="C589" s="49">
        <v>29001</v>
      </c>
      <c r="D589" s="50" t="str">
        <f>Data[[#This Row],[Text IID]]&amp;" - "&amp;Data[[#This Row],[Facility Name]]</f>
        <v>29001 - Heritage Living Center</v>
      </c>
      <c r="E589" s="46">
        <v>29001</v>
      </c>
      <c r="F589" s="51" t="s">
        <v>189</v>
      </c>
      <c r="G589" s="52">
        <v>40532</v>
      </c>
      <c r="H589" s="51" t="s">
        <v>23</v>
      </c>
      <c r="I589" s="47">
        <v>0</v>
      </c>
      <c r="J589" s="47">
        <v>6</v>
      </c>
      <c r="K589" s="47">
        <f>+Data[[#This Row],[BC Bed Change]]+Data[[#This Row],[NH Bed Change]]</f>
        <v>6</v>
      </c>
      <c r="L589" s="47">
        <f t="shared" si="40"/>
        <v>0</v>
      </c>
      <c r="M589" s="47">
        <f t="shared" si="41"/>
        <v>-6</v>
      </c>
      <c r="N589" s="47">
        <f>+Data[[#This Row],[BC Active]]+Data[[#This Row],[NH Active]]</f>
        <v>-6</v>
      </c>
      <c r="O589" s="47">
        <f t="shared" si="42"/>
        <v>0</v>
      </c>
      <c r="P589" s="47">
        <f t="shared" si="43"/>
        <v>0</v>
      </c>
      <c r="Q589" s="47">
        <f>+Data[[#This Row],[BC Layaway]]+Data[[#This Row],[NH Layaway]]</f>
        <v>0</v>
      </c>
      <c r="R589" s="47">
        <f>+Data[[#This Row],[BC Active]]+Data[[#This Row],[BC Layaway]]</f>
        <v>0</v>
      </c>
      <c r="S589" s="47">
        <f>+Data[[#This Row],[NH Active]]+Data[[#This Row],[NH Layaway]]</f>
        <v>-6</v>
      </c>
      <c r="T589" s="47">
        <f>+Data[[#This Row],[BC Total]]+Data[[#This Row],[NH Total]]</f>
        <v>-6</v>
      </c>
      <c r="Y589" s="53"/>
    </row>
    <row r="590" spans="1:25" x14ac:dyDescent="0.25">
      <c r="A590" s="47" t="str">
        <f>Data[[#This Row],[Text IID]]&amp;Data[[#This Row],[transaction number]]</f>
        <v>290013</v>
      </c>
      <c r="B590" s="48">
        <v>3</v>
      </c>
      <c r="C590" s="49">
        <v>29001</v>
      </c>
      <c r="D590" s="50" t="str">
        <f>Data[[#This Row],[Text IID]]&amp;" - "&amp;Data[[#This Row],[Facility Name]]</f>
        <v>29001 - Heritage Living Center</v>
      </c>
      <c r="E590" s="46">
        <v>29001</v>
      </c>
      <c r="F590" s="51" t="s">
        <v>189</v>
      </c>
      <c r="G590" s="52">
        <v>41183</v>
      </c>
      <c r="H590" s="51" t="s">
        <v>23</v>
      </c>
      <c r="I590" s="47">
        <v>0</v>
      </c>
      <c r="J590" s="47">
        <v>4</v>
      </c>
      <c r="K590" s="47">
        <f>+Data[[#This Row],[BC Bed Change]]+Data[[#This Row],[NH Bed Change]]</f>
        <v>4</v>
      </c>
      <c r="L590" s="47">
        <f t="shared" si="40"/>
        <v>0</v>
      </c>
      <c r="M590" s="47">
        <f t="shared" si="41"/>
        <v>-4</v>
      </c>
      <c r="N590" s="47">
        <f>+Data[[#This Row],[BC Active]]+Data[[#This Row],[NH Active]]</f>
        <v>-4</v>
      </c>
      <c r="O590" s="47">
        <f t="shared" si="42"/>
        <v>0</v>
      </c>
      <c r="P590" s="47">
        <f t="shared" si="43"/>
        <v>0</v>
      </c>
      <c r="Q590" s="47">
        <f>+Data[[#This Row],[BC Layaway]]+Data[[#This Row],[NH Layaway]]</f>
        <v>0</v>
      </c>
      <c r="R590" s="47">
        <f>+Data[[#This Row],[BC Active]]+Data[[#This Row],[BC Layaway]]</f>
        <v>0</v>
      </c>
      <c r="S590" s="47">
        <f>+Data[[#This Row],[NH Active]]+Data[[#This Row],[NH Layaway]]</f>
        <v>-4</v>
      </c>
      <c r="T590" s="47">
        <f>+Data[[#This Row],[BC Total]]+Data[[#This Row],[NH Total]]</f>
        <v>-4</v>
      </c>
      <c r="Y590" s="53"/>
    </row>
    <row r="591" spans="1:25" x14ac:dyDescent="0.25">
      <c r="A591" s="47" t="str">
        <f>Data[[#This Row],[Text IID]]&amp;Data[[#This Row],[transaction number]]</f>
        <v>290014</v>
      </c>
      <c r="B591" s="48">
        <v>4</v>
      </c>
      <c r="C591" s="49">
        <v>29001</v>
      </c>
      <c r="D591" s="50" t="str">
        <f>Data[[#This Row],[Text IID]]&amp;" - "&amp;Data[[#This Row],[Facility Name]]</f>
        <v>29001 - Heritage Living Center</v>
      </c>
      <c r="E591" s="46">
        <v>29001</v>
      </c>
      <c r="F591" s="51" t="s">
        <v>189</v>
      </c>
      <c r="G591" s="52">
        <v>41972</v>
      </c>
      <c r="H591" s="51" t="s">
        <v>20</v>
      </c>
      <c r="I591" s="47">
        <v>0</v>
      </c>
      <c r="J591" s="47">
        <v>4</v>
      </c>
      <c r="K591" s="47">
        <f>+Data[[#This Row],[BC Bed Change]]+Data[[#This Row],[NH Bed Change]]</f>
        <v>4</v>
      </c>
      <c r="L591" s="47">
        <f t="shared" si="40"/>
        <v>0</v>
      </c>
      <c r="M591" s="47">
        <f t="shared" si="41"/>
        <v>-4</v>
      </c>
      <c r="N591" s="47">
        <f>+Data[[#This Row],[BC Active]]+Data[[#This Row],[NH Active]]</f>
        <v>-4</v>
      </c>
      <c r="O591" s="47">
        <f t="shared" si="42"/>
        <v>0</v>
      </c>
      <c r="P591" s="47">
        <f t="shared" si="43"/>
        <v>4</v>
      </c>
      <c r="Q591" s="47">
        <f>+Data[[#This Row],[BC Layaway]]+Data[[#This Row],[NH Layaway]]</f>
        <v>4</v>
      </c>
      <c r="R591" s="47">
        <f>+Data[[#This Row],[BC Active]]+Data[[#This Row],[BC Layaway]]</f>
        <v>0</v>
      </c>
      <c r="S591" s="47">
        <f>+Data[[#This Row],[NH Active]]+Data[[#This Row],[NH Layaway]]</f>
        <v>0</v>
      </c>
      <c r="T591" s="47">
        <f>+Data[[#This Row],[BC Total]]+Data[[#This Row],[NH Total]]</f>
        <v>0</v>
      </c>
      <c r="Y591" s="53"/>
    </row>
    <row r="592" spans="1:25" x14ac:dyDescent="0.25">
      <c r="A592" s="47" t="str">
        <f>Data[[#This Row],[Text IID]]&amp;Data[[#This Row],[transaction number]]</f>
        <v>290015</v>
      </c>
      <c r="B592" s="48">
        <v>5</v>
      </c>
      <c r="C592" s="49">
        <v>29001</v>
      </c>
      <c r="D592" s="50" t="str">
        <f>Data[[#This Row],[Text IID]]&amp;" - "&amp;Data[[#This Row],[Facility Name]]</f>
        <v>29001 - Heritage Living Center</v>
      </c>
      <c r="E592" s="46">
        <v>29001</v>
      </c>
      <c r="F592" s="51" t="s">
        <v>189</v>
      </c>
      <c r="G592" s="52">
        <v>42613</v>
      </c>
      <c r="H592" s="51" t="s">
        <v>20</v>
      </c>
      <c r="I592" s="47">
        <v>0</v>
      </c>
      <c r="J592" s="47">
        <v>8</v>
      </c>
      <c r="K592" s="47">
        <f>+Data[[#This Row],[BC Bed Change]]+Data[[#This Row],[NH Bed Change]]</f>
        <v>8</v>
      </c>
      <c r="L592" s="47">
        <f t="shared" si="40"/>
        <v>0</v>
      </c>
      <c r="M592" s="47">
        <f t="shared" si="41"/>
        <v>-8</v>
      </c>
      <c r="N592" s="47">
        <f>+Data[[#This Row],[BC Active]]+Data[[#This Row],[NH Active]]</f>
        <v>-8</v>
      </c>
      <c r="O592" s="47">
        <f t="shared" si="42"/>
        <v>0</v>
      </c>
      <c r="P592" s="47">
        <f t="shared" si="43"/>
        <v>8</v>
      </c>
      <c r="Q592" s="47">
        <f>+Data[[#This Row],[BC Layaway]]+Data[[#This Row],[NH Layaway]]</f>
        <v>8</v>
      </c>
      <c r="R592" s="47">
        <f>+Data[[#This Row],[BC Active]]+Data[[#This Row],[BC Layaway]]</f>
        <v>0</v>
      </c>
      <c r="S592" s="47">
        <f>+Data[[#This Row],[NH Active]]+Data[[#This Row],[NH Layaway]]</f>
        <v>0</v>
      </c>
      <c r="T592" s="47">
        <f>+Data[[#This Row],[BC Total]]+Data[[#This Row],[NH Total]]</f>
        <v>0</v>
      </c>
      <c r="Y592" s="53"/>
    </row>
    <row r="593" spans="1:25" x14ac:dyDescent="0.25">
      <c r="A593" s="47" t="str">
        <f>Data[[#This Row],[Text IID]]&amp;Data[[#This Row],[transaction number]]</f>
        <v>290016</v>
      </c>
      <c r="B593" s="48">
        <v>6</v>
      </c>
      <c r="C593" s="49">
        <v>29001</v>
      </c>
      <c r="D593" s="50" t="str">
        <f>Data[[#This Row],[Text IID]]&amp;" - "&amp;Data[[#This Row],[Facility Name]]</f>
        <v>29001 - Heritage Living Center</v>
      </c>
      <c r="E593" s="46">
        <v>29001</v>
      </c>
      <c r="F593" s="51" t="s">
        <v>189</v>
      </c>
      <c r="G593" s="52">
        <v>43018</v>
      </c>
      <c r="H593" s="51" t="s">
        <v>22</v>
      </c>
      <c r="I593" s="47"/>
      <c r="J593" s="47">
        <v>4</v>
      </c>
      <c r="K593" s="47">
        <f>+Data[[#This Row],[BC Bed Change]]+Data[[#This Row],[NH Bed Change]]</f>
        <v>4</v>
      </c>
      <c r="L593" s="47">
        <f t="shared" si="40"/>
        <v>0</v>
      </c>
      <c r="M593" s="47">
        <f t="shared" si="41"/>
        <v>4</v>
      </c>
      <c r="N593" s="47">
        <f>+Data[[#This Row],[BC Active]]+Data[[#This Row],[NH Active]]</f>
        <v>4</v>
      </c>
      <c r="O593" s="47">
        <f t="shared" si="42"/>
        <v>0</v>
      </c>
      <c r="P593" s="47">
        <f t="shared" si="43"/>
        <v>-4</v>
      </c>
      <c r="Q593" s="47">
        <f>+Data[[#This Row],[BC Layaway]]+Data[[#This Row],[NH Layaway]]</f>
        <v>-4</v>
      </c>
      <c r="R593" s="47">
        <f>+Data[[#This Row],[BC Active]]+Data[[#This Row],[BC Layaway]]</f>
        <v>0</v>
      </c>
      <c r="S593" s="47">
        <f>+Data[[#This Row],[NH Active]]+Data[[#This Row],[NH Layaway]]</f>
        <v>0</v>
      </c>
      <c r="T593" s="47">
        <f>+Data[[#This Row],[BC Total]]+Data[[#This Row],[NH Total]]</f>
        <v>0</v>
      </c>
      <c r="Y593" s="53"/>
    </row>
    <row r="594" spans="1:25" x14ac:dyDescent="0.25">
      <c r="A594" s="47" t="str">
        <f>Data[[#This Row],[Text IID]]&amp;Data[[#This Row],[transaction number]]</f>
        <v>290017</v>
      </c>
      <c r="B594" s="48">
        <v>7</v>
      </c>
      <c r="C594" s="49">
        <v>29001</v>
      </c>
      <c r="D594" s="50" t="str">
        <f>Data[[#This Row],[Text IID]]&amp;" - "&amp;Data[[#This Row],[Facility Name]]</f>
        <v>29001 - Heritage Living Center</v>
      </c>
      <c r="E594" s="46">
        <v>29001</v>
      </c>
      <c r="F594" s="51" t="s">
        <v>189</v>
      </c>
      <c r="G594" s="52">
        <v>43157</v>
      </c>
      <c r="H594" s="51" t="s">
        <v>22</v>
      </c>
      <c r="I594" s="47"/>
      <c r="J594" s="47">
        <v>8</v>
      </c>
      <c r="K594" s="47">
        <f>+Data[[#This Row],[BC Bed Change]]+Data[[#This Row],[NH Bed Change]]</f>
        <v>8</v>
      </c>
      <c r="L594" s="47">
        <f t="shared" si="40"/>
        <v>0</v>
      </c>
      <c r="M594" s="47">
        <f t="shared" si="41"/>
        <v>8</v>
      </c>
      <c r="N594" s="47">
        <f>+Data[[#This Row],[BC Active]]+Data[[#This Row],[NH Active]]</f>
        <v>8</v>
      </c>
      <c r="O594" s="47">
        <f t="shared" si="42"/>
        <v>0</v>
      </c>
      <c r="P594" s="47">
        <f t="shared" si="43"/>
        <v>-8</v>
      </c>
      <c r="Q594" s="47">
        <f>+Data[[#This Row],[BC Layaway]]+Data[[#This Row],[NH Layaway]]</f>
        <v>-8</v>
      </c>
      <c r="R594" s="47">
        <f>+Data[[#This Row],[BC Active]]+Data[[#This Row],[BC Layaway]]</f>
        <v>0</v>
      </c>
      <c r="S594" s="47">
        <f>+Data[[#This Row],[NH Active]]+Data[[#This Row],[NH Layaway]]</f>
        <v>0</v>
      </c>
      <c r="T594" s="47">
        <f>+Data[[#This Row],[BC Total]]+Data[[#This Row],[NH Total]]</f>
        <v>0</v>
      </c>
      <c r="Y594" s="53"/>
    </row>
    <row r="595" spans="1:25" x14ac:dyDescent="0.25">
      <c r="A595" s="47" t="str">
        <f>Data[[#This Row],[Text IID]]&amp;Data[[#This Row],[transaction number]]</f>
        <v>300011</v>
      </c>
      <c r="B595" s="48">
        <v>1</v>
      </c>
      <c r="C595" s="49">
        <v>30001</v>
      </c>
      <c r="D595" s="50" t="str">
        <f>Data[[#This Row],[Text IID]]&amp;" - "&amp;Data[[#This Row],[Facility Name]]</f>
        <v>30001 - GracePointe Crossing Gables</v>
      </c>
      <c r="E595" s="46">
        <v>30001</v>
      </c>
      <c r="F595" s="51" t="s">
        <v>190</v>
      </c>
      <c r="G595" s="52">
        <v>40451</v>
      </c>
      <c r="H595" s="51" t="s">
        <v>17</v>
      </c>
      <c r="I595" s="47">
        <v>0</v>
      </c>
      <c r="J595" s="47">
        <v>152</v>
      </c>
      <c r="K595" s="47">
        <f>+Data[[#This Row],[BC Bed Change]]+Data[[#This Row],[NH Bed Change]]</f>
        <v>152</v>
      </c>
      <c r="L595" s="47">
        <f t="shared" si="40"/>
        <v>0</v>
      </c>
      <c r="M595" s="47">
        <f t="shared" si="41"/>
        <v>152</v>
      </c>
      <c r="N595" s="47">
        <f>+Data[[#This Row],[BC Active]]+Data[[#This Row],[NH Active]]</f>
        <v>152</v>
      </c>
      <c r="O595" s="47">
        <f t="shared" si="42"/>
        <v>0</v>
      </c>
      <c r="P595" s="47">
        <f t="shared" si="43"/>
        <v>0</v>
      </c>
      <c r="Q595" s="47">
        <f>+Data[[#This Row],[BC Layaway]]+Data[[#This Row],[NH Layaway]]</f>
        <v>0</v>
      </c>
      <c r="R595" s="47">
        <f>+Data[[#This Row],[BC Active]]+Data[[#This Row],[BC Layaway]]</f>
        <v>0</v>
      </c>
      <c r="S595" s="47">
        <f>+Data[[#This Row],[NH Active]]+Data[[#This Row],[NH Layaway]]</f>
        <v>152</v>
      </c>
      <c r="T595" s="47">
        <f>+Data[[#This Row],[BC Total]]+Data[[#This Row],[NH Total]]</f>
        <v>152</v>
      </c>
      <c r="Y595" s="53"/>
    </row>
    <row r="596" spans="1:25" x14ac:dyDescent="0.25">
      <c r="A596" s="47" t="str">
        <f>Data[[#This Row],[Text IID]]&amp;Data[[#This Row],[transaction number]]</f>
        <v>300012</v>
      </c>
      <c r="B596" s="48">
        <v>2</v>
      </c>
      <c r="C596" s="49">
        <v>30001</v>
      </c>
      <c r="D596" s="50" t="str">
        <f>Data[[#This Row],[Text IID]]&amp;" - "&amp;Data[[#This Row],[Facility Name]]</f>
        <v>30001 - GracePointe Crossing Gables</v>
      </c>
      <c r="E596" s="46">
        <v>30001</v>
      </c>
      <c r="F596" s="51" t="s">
        <v>190</v>
      </c>
      <c r="G596" s="52">
        <v>40451</v>
      </c>
      <c r="H596" s="51" t="s">
        <v>19</v>
      </c>
      <c r="I596" s="47">
        <v>0</v>
      </c>
      <c r="J596" s="47">
        <v>26</v>
      </c>
      <c r="K596" s="47">
        <f>+Data[[#This Row],[BC Bed Change]]+Data[[#This Row],[NH Bed Change]]</f>
        <v>26</v>
      </c>
      <c r="L596" s="47">
        <f t="shared" si="40"/>
        <v>0</v>
      </c>
      <c r="M596" s="47">
        <f t="shared" si="41"/>
        <v>0</v>
      </c>
      <c r="N596" s="47">
        <f>+Data[[#This Row],[BC Active]]+Data[[#This Row],[NH Active]]</f>
        <v>0</v>
      </c>
      <c r="O596" s="47">
        <f t="shared" si="42"/>
        <v>0</v>
      </c>
      <c r="P596" s="47">
        <f t="shared" si="43"/>
        <v>26</v>
      </c>
      <c r="Q596" s="47">
        <f>+Data[[#This Row],[BC Layaway]]+Data[[#This Row],[NH Layaway]]</f>
        <v>26</v>
      </c>
      <c r="R596" s="47">
        <f>+Data[[#This Row],[BC Active]]+Data[[#This Row],[BC Layaway]]</f>
        <v>0</v>
      </c>
      <c r="S596" s="47">
        <f>+Data[[#This Row],[NH Active]]+Data[[#This Row],[NH Layaway]]</f>
        <v>26</v>
      </c>
      <c r="T596" s="47">
        <f>+Data[[#This Row],[BC Total]]+Data[[#This Row],[NH Total]]</f>
        <v>26</v>
      </c>
      <c r="Y596" s="53"/>
    </row>
    <row r="597" spans="1:25" x14ac:dyDescent="0.25">
      <c r="A597" s="47" t="str">
        <f>Data[[#This Row],[Text IID]]&amp;Data[[#This Row],[transaction number]]</f>
        <v>300013</v>
      </c>
      <c r="B597" s="48">
        <v>3</v>
      </c>
      <c r="C597" s="49">
        <v>30001</v>
      </c>
      <c r="D597" s="50" t="str">
        <f>Data[[#This Row],[Text IID]]&amp;" - "&amp;Data[[#This Row],[Facility Name]]</f>
        <v>30001 - GracePointe Crossing Gables</v>
      </c>
      <c r="E597" s="46">
        <v>30001</v>
      </c>
      <c r="F597" s="51" t="s">
        <v>190</v>
      </c>
      <c r="G597" s="52">
        <v>40688</v>
      </c>
      <c r="H597" s="51" t="s">
        <v>20</v>
      </c>
      <c r="I597" s="47">
        <v>0</v>
      </c>
      <c r="J597" s="47">
        <v>8</v>
      </c>
      <c r="K597" s="47">
        <f>+Data[[#This Row],[BC Bed Change]]+Data[[#This Row],[NH Bed Change]]</f>
        <v>8</v>
      </c>
      <c r="L597" s="47">
        <f t="shared" si="40"/>
        <v>0</v>
      </c>
      <c r="M597" s="47">
        <f t="shared" si="41"/>
        <v>-8</v>
      </c>
      <c r="N597" s="47">
        <f>+Data[[#This Row],[BC Active]]+Data[[#This Row],[NH Active]]</f>
        <v>-8</v>
      </c>
      <c r="O597" s="47">
        <f t="shared" si="42"/>
        <v>0</v>
      </c>
      <c r="P597" s="47">
        <f t="shared" si="43"/>
        <v>8</v>
      </c>
      <c r="Q597" s="47">
        <f>+Data[[#This Row],[BC Layaway]]+Data[[#This Row],[NH Layaway]]</f>
        <v>8</v>
      </c>
      <c r="R597" s="47">
        <f>+Data[[#This Row],[BC Active]]+Data[[#This Row],[BC Layaway]]</f>
        <v>0</v>
      </c>
      <c r="S597" s="47">
        <f>+Data[[#This Row],[NH Active]]+Data[[#This Row],[NH Layaway]]</f>
        <v>0</v>
      </c>
      <c r="T597" s="47">
        <f>+Data[[#This Row],[BC Total]]+Data[[#This Row],[NH Total]]</f>
        <v>0</v>
      </c>
      <c r="Y597" s="53"/>
    </row>
    <row r="598" spans="1:25" x14ac:dyDescent="0.25">
      <c r="A598" s="47" t="str">
        <f>Data[[#This Row],[Text IID]]&amp;Data[[#This Row],[transaction number]]</f>
        <v>300014</v>
      </c>
      <c r="B598" s="48">
        <v>4</v>
      </c>
      <c r="C598" s="49">
        <v>30001</v>
      </c>
      <c r="D598" s="50" t="str">
        <f>Data[[#This Row],[Text IID]]&amp;" - "&amp;Data[[#This Row],[Facility Name]]</f>
        <v>30001 - GracePointe Crossing Gables</v>
      </c>
      <c r="E598" s="46">
        <v>30001</v>
      </c>
      <c r="F598" s="51" t="s">
        <v>190</v>
      </c>
      <c r="G598" s="52">
        <v>40695</v>
      </c>
      <c r="H598" s="51" t="s">
        <v>22</v>
      </c>
      <c r="I598" s="47">
        <v>0</v>
      </c>
      <c r="J598" s="47">
        <v>26</v>
      </c>
      <c r="K598" s="47">
        <f>+Data[[#This Row],[BC Bed Change]]+Data[[#This Row],[NH Bed Change]]</f>
        <v>26</v>
      </c>
      <c r="L598" s="47">
        <f t="shared" si="40"/>
        <v>0</v>
      </c>
      <c r="M598" s="47">
        <f t="shared" si="41"/>
        <v>26</v>
      </c>
      <c r="N598" s="47">
        <f>+Data[[#This Row],[BC Active]]+Data[[#This Row],[NH Active]]</f>
        <v>26</v>
      </c>
      <c r="O598" s="47">
        <f t="shared" si="42"/>
        <v>0</v>
      </c>
      <c r="P598" s="47">
        <f t="shared" si="43"/>
        <v>-26</v>
      </c>
      <c r="Q598" s="47">
        <f>+Data[[#This Row],[BC Layaway]]+Data[[#This Row],[NH Layaway]]</f>
        <v>-26</v>
      </c>
      <c r="R598" s="47">
        <f>+Data[[#This Row],[BC Active]]+Data[[#This Row],[BC Layaway]]</f>
        <v>0</v>
      </c>
      <c r="S598" s="47">
        <f>+Data[[#This Row],[NH Active]]+Data[[#This Row],[NH Layaway]]</f>
        <v>0</v>
      </c>
      <c r="T598" s="47">
        <f>+Data[[#This Row],[BC Total]]+Data[[#This Row],[NH Total]]</f>
        <v>0</v>
      </c>
      <c r="Y598" s="53"/>
    </row>
    <row r="599" spans="1:25" x14ac:dyDescent="0.25">
      <c r="A599" s="47" t="str">
        <f>Data[[#This Row],[Text IID]]&amp;Data[[#This Row],[transaction number]]</f>
        <v>300015</v>
      </c>
      <c r="B599" s="48">
        <v>5</v>
      </c>
      <c r="C599" s="49">
        <v>30001</v>
      </c>
      <c r="D599" s="50" t="str">
        <f>Data[[#This Row],[Text IID]]&amp;" - "&amp;Data[[#This Row],[Facility Name]]</f>
        <v>30001 - GracePointe Crossing Gables</v>
      </c>
      <c r="E599" s="46">
        <v>30001</v>
      </c>
      <c r="F599" s="51" t="s">
        <v>190</v>
      </c>
      <c r="G599" s="52">
        <v>40695</v>
      </c>
      <c r="H599" s="51" t="s">
        <v>23</v>
      </c>
      <c r="I599" s="47"/>
      <c r="J599" s="47">
        <v>26</v>
      </c>
      <c r="K599" s="47">
        <f>+Data[[#This Row],[BC Bed Change]]+Data[[#This Row],[NH Bed Change]]</f>
        <v>26</v>
      </c>
      <c r="L599" s="47">
        <f t="shared" si="40"/>
        <v>0</v>
      </c>
      <c r="M599" s="47">
        <f t="shared" si="41"/>
        <v>-26</v>
      </c>
      <c r="N599" s="47">
        <f>+Data[[#This Row],[BC Active]]+Data[[#This Row],[NH Active]]</f>
        <v>-26</v>
      </c>
      <c r="O599" s="47">
        <f t="shared" si="42"/>
        <v>0</v>
      </c>
      <c r="P599" s="47">
        <f t="shared" si="43"/>
        <v>0</v>
      </c>
      <c r="Q599" s="47">
        <f>+Data[[#This Row],[BC Layaway]]+Data[[#This Row],[NH Layaway]]</f>
        <v>0</v>
      </c>
      <c r="R599" s="47">
        <f>+Data[[#This Row],[BC Active]]+Data[[#This Row],[BC Layaway]]</f>
        <v>0</v>
      </c>
      <c r="S599" s="47">
        <f>+Data[[#This Row],[NH Active]]+Data[[#This Row],[NH Layaway]]</f>
        <v>-26</v>
      </c>
      <c r="T599" s="47">
        <f>+Data[[#This Row],[BC Total]]+Data[[#This Row],[NH Total]]</f>
        <v>-26</v>
      </c>
      <c r="Y599" s="53"/>
    </row>
    <row r="600" spans="1:25" x14ac:dyDescent="0.25">
      <c r="A600" s="47" t="str">
        <f>Data[[#This Row],[Text IID]]&amp;Data[[#This Row],[transaction number]]</f>
        <v>300016</v>
      </c>
      <c r="B600" s="48">
        <v>6</v>
      </c>
      <c r="C600" s="49">
        <v>30001</v>
      </c>
      <c r="D600" s="50" t="str">
        <f>Data[[#This Row],[Text IID]]&amp;" - "&amp;Data[[#This Row],[Facility Name]]</f>
        <v>30001 - GracePointe Crossing Gables</v>
      </c>
      <c r="E600" s="46">
        <v>30001</v>
      </c>
      <c r="F600" s="51" t="s">
        <v>190</v>
      </c>
      <c r="G600" s="52">
        <v>41118</v>
      </c>
      <c r="H600" s="51" t="s">
        <v>20</v>
      </c>
      <c r="I600" s="47">
        <v>0</v>
      </c>
      <c r="J600" s="47">
        <v>4</v>
      </c>
      <c r="K600" s="47">
        <f>+Data[[#This Row],[BC Bed Change]]+Data[[#This Row],[NH Bed Change]]</f>
        <v>4</v>
      </c>
      <c r="L600" s="47">
        <f t="shared" si="40"/>
        <v>0</v>
      </c>
      <c r="M600" s="47">
        <f t="shared" si="41"/>
        <v>-4</v>
      </c>
      <c r="N600" s="47">
        <f>+Data[[#This Row],[BC Active]]+Data[[#This Row],[NH Active]]</f>
        <v>-4</v>
      </c>
      <c r="O600" s="47">
        <f t="shared" si="42"/>
        <v>0</v>
      </c>
      <c r="P600" s="47">
        <f t="shared" si="43"/>
        <v>4</v>
      </c>
      <c r="Q600" s="47">
        <f>+Data[[#This Row],[BC Layaway]]+Data[[#This Row],[NH Layaway]]</f>
        <v>4</v>
      </c>
      <c r="R600" s="47">
        <f>+Data[[#This Row],[BC Active]]+Data[[#This Row],[BC Layaway]]</f>
        <v>0</v>
      </c>
      <c r="S600" s="47">
        <f>+Data[[#This Row],[NH Active]]+Data[[#This Row],[NH Layaway]]</f>
        <v>0</v>
      </c>
      <c r="T600" s="47">
        <f>+Data[[#This Row],[BC Total]]+Data[[#This Row],[NH Total]]</f>
        <v>0</v>
      </c>
      <c r="Y600" s="53"/>
    </row>
    <row r="601" spans="1:25" x14ac:dyDescent="0.25">
      <c r="A601" s="47" t="str">
        <f>Data[[#This Row],[Text IID]]&amp;Data[[#This Row],[transaction number]]</f>
        <v>300017</v>
      </c>
      <c r="B601" s="48">
        <v>7</v>
      </c>
      <c r="C601" s="49">
        <v>30001</v>
      </c>
      <c r="D601" s="50" t="str">
        <f>Data[[#This Row],[Text IID]]&amp;" - "&amp;Data[[#This Row],[Facility Name]]</f>
        <v>30001 - GracePointe Crossing Gables</v>
      </c>
      <c r="E601" s="46">
        <v>30001</v>
      </c>
      <c r="F601" s="51" t="s">
        <v>190</v>
      </c>
      <c r="G601" s="52">
        <v>42047</v>
      </c>
      <c r="H601" s="51" t="s">
        <v>22</v>
      </c>
      <c r="I601" s="47"/>
      <c r="J601" s="47">
        <v>6</v>
      </c>
      <c r="K601" s="47">
        <f>+Data[[#This Row],[BC Bed Change]]+Data[[#This Row],[NH Bed Change]]</f>
        <v>6</v>
      </c>
      <c r="L601" s="47">
        <f t="shared" si="40"/>
        <v>0</v>
      </c>
      <c r="M601" s="47">
        <f t="shared" si="41"/>
        <v>6</v>
      </c>
      <c r="N601" s="47">
        <f>+Data[[#This Row],[BC Active]]+Data[[#This Row],[NH Active]]</f>
        <v>6</v>
      </c>
      <c r="O601" s="47">
        <f t="shared" si="42"/>
        <v>0</v>
      </c>
      <c r="P601" s="47">
        <f t="shared" si="43"/>
        <v>-6</v>
      </c>
      <c r="Q601" s="47">
        <f>+Data[[#This Row],[BC Layaway]]+Data[[#This Row],[NH Layaway]]</f>
        <v>-6</v>
      </c>
      <c r="R601" s="47">
        <f>+Data[[#This Row],[BC Active]]+Data[[#This Row],[BC Layaway]]</f>
        <v>0</v>
      </c>
      <c r="S601" s="47">
        <f>+Data[[#This Row],[NH Active]]+Data[[#This Row],[NH Layaway]]</f>
        <v>0</v>
      </c>
      <c r="T601" s="47">
        <f>+Data[[#This Row],[BC Total]]+Data[[#This Row],[NH Total]]</f>
        <v>0</v>
      </c>
      <c r="Y601" s="53"/>
    </row>
    <row r="602" spans="1:25" x14ac:dyDescent="0.25">
      <c r="A602" s="47" t="str">
        <f>Data[[#This Row],[Text IID]]&amp;Data[[#This Row],[transaction number]]</f>
        <v>300018</v>
      </c>
      <c r="B602" s="48">
        <v>8</v>
      </c>
      <c r="C602" s="49">
        <v>30001</v>
      </c>
      <c r="D602" s="50" t="str">
        <f>Data[[#This Row],[Text IID]]&amp;" - "&amp;Data[[#This Row],[Facility Name]]</f>
        <v>30001 - GracePointe Crossing Gables</v>
      </c>
      <c r="E602" s="46">
        <v>30001</v>
      </c>
      <c r="F602" s="51" t="s">
        <v>190</v>
      </c>
      <c r="G602" s="52">
        <v>42047</v>
      </c>
      <c r="H602" s="51" t="s">
        <v>24</v>
      </c>
      <c r="I602" s="47"/>
      <c r="J602" s="47">
        <v>6</v>
      </c>
      <c r="K602" s="47">
        <f>+Data[[#This Row],[BC Bed Change]]+Data[[#This Row],[NH Bed Change]]</f>
        <v>6</v>
      </c>
      <c r="L602" s="47">
        <f t="shared" si="40"/>
        <v>0</v>
      </c>
      <c r="M602" s="47">
        <f t="shared" si="41"/>
        <v>-6</v>
      </c>
      <c r="N602" s="47">
        <f>+Data[[#This Row],[BC Active]]+Data[[#This Row],[NH Active]]</f>
        <v>-6</v>
      </c>
      <c r="O602" s="47">
        <f t="shared" si="42"/>
        <v>0</v>
      </c>
      <c r="P602" s="47">
        <f t="shared" si="43"/>
        <v>0</v>
      </c>
      <c r="Q602" s="47">
        <f>+Data[[#This Row],[BC Layaway]]+Data[[#This Row],[NH Layaway]]</f>
        <v>0</v>
      </c>
      <c r="R602" s="47">
        <f>+Data[[#This Row],[BC Active]]+Data[[#This Row],[BC Layaway]]</f>
        <v>0</v>
      </c>
      <c r="S602" s="47">
        <f>+Data[[#This Row],[NH Active]]+Data[[#This Row],[NH Layaway]]</f>
        <v>-6</v>
      </c>
      <c r="T602" s="47">
        <f>+Data[[#This Row],[BC Total]]+Data[[#This Row],[NH Total]]</f>
        <v>-6</v>
      </c>
      <c r="Y602" s="53"/>
    </row>
    <row r="603" spans="1:25" x14ac:dyDescent="0.25">
      <c r="A603" s="47" t="str">
        <f>Data[[#This Row],[Text IID]]&amp;Data[[#This Row],[transaction number]]</f>
        <v>300019</v>
      </c>
      <c r="B603" s="48">
        <v>9</v>
      </c>
      <c r="C603" s="49">
        <v>30001</v>
      </c>
      <c r="D603" s="50" t="str">
        <f>Data[[#This Row],[Text IID]]&amp;" - "&amp;Data[[#This Row],[Facility Name]]</f>
        <v>30001 - GracePointe Crossing Gables</v>
      </c>
      <c r="E603" s="46">
        <v>30001</v>
      </c>
      <c r="F603" s="51" t="s">
        <v>190</v>
      </c>
      <c r="G603" s="52">
        <v>42311</v>
      </c>
      <c r="H603" s="51" t="s">
        <v>20</v>
      </c>
      <c r="I603" s="47">
        <v>0</v>
      </c>
      <c r="J603" s="47">
        <v>32</v>
      </c>
      <c r="K603" s="47">
        <f>+Data[[#This Row],[BC Bed Change]]+Data[[#This Row],[NH Bed Change]]</f>
        <v>32</v>
      </c>
      <c r="L603" s="47">
        <f t="shared" si="40"/>
        <v>0</v>
      </c>
      <c r="M603" s="47">
        <f t="shared" si="41"/>
        <v>-32</v>
      </c>
      <c r="N603" s="47">
        <f>+Data[[#This Row],[BC Active]]+Data[[#This Row],[NH Active]]</f>
        <v>-32</v>
      </c>
      <c r="O603" s="47">
        <f t="shared" si="42"/>
        <v>0</v>
      </c>
      <c r="P603" s="47">
        <f t="shared" si="43"/>
        <v>32</v>
      </c>
      <c r="Q603" s="47">
        <f>+Data[[#This Row],[BC Layaway]]+Data[[#This Row],[NH Layaway]]</f>
        <v>32</v>
      </c>
      <c r="R603" s="47">
        <f>+Data[[#This Row],[BC Active]]+Data[[#This Row],[BC Layaway]]</f>
        <v>0</v>
      </c>
      <c r="S603" s="47">
        <f>+Data[[#This Row],[NH Active]]+Data[[#This Row],[NH Layaway]]</f>
        <v>0</v>
      </c>
      <c r="T603" s="47">
        <f>+Data[[#This Row],[BC Total]]+Data[[#This Row],[NH Total]]</f>
        <v>0</v>
      </c>
      <c r="Y603" s="53"/>
    </row>
    <row r="604" spans="1:25" x14ac:dyDescent="0.25">
      <c r="A604" s="47" t="str">
        <f>Data[[#This Row],[Text IID]]&amp;Data[[#This Row],[transaction number]]</f>
        <v>3000110</v>
      </c>
      <c r="B604" s="48">
        <v>10</v>
      </c>
      <c r="C604" s="49">
        <v>30001</v>
      </c>
      <c r="D604" s="50" t="str">
        <f>Data[[#This Row],[Text IID]]&amp;" - "&amp;Data[[#This Row],[Facility Name]]</f>
        <v>30001 - GracePointe Crossing Gables</v>
      </c>
      <c r="E604" s="46">
        <v>30001</v>
      </c>
      <c r="F604" s="51" t="s">
        <v>190</v>
      </c>
      <c r="G604" s="52">
        <v>43070</v>
      </c>
      <c r="H604" s="51" t="s">
        <v>22</v>
      </c>
      <c r="I604" s="47"/>
      <c r="J604" s="47">
        <v>5</v>
      </c>
      <c r="K604" s="47">
        <f>+Data[[#This Row],[BC Bed Change]]+Data[[#This Row],[NH Bed Change]]</f>
        <v>5</v>
      </c>
      <c r="L604" s="47">
        <f t="shared" si="40"/>
        <v>0</v>
      </c>
      <c r="M604" s="47">
        <f t="shared" si="41"/>
        <v>5</v>
      </c>
      <c r="N604" s="47">
        <f>+Data[[#This Row],[BC Active]]+Data[[#This Row],[NH Active]]</f>
        <v>5</v>
      </c>
      <c r="O604" s="47">
        <f t="shared" si="42"/>
        <v>0</v>
      </c>
      <c r="P604" s="47">
        <f t="shared" si="43"/>
        <v>-5</v>
      </c>
      <c r="Q604" s="47">
        <f>+Data[[#This Row],[BC Layaway]]+Data[[#This Row],[NH Layaway]]</f>
        <v>-5</v>
      </c>
      <c r="R604" s="47">
        <f>+Data[[#This Row],[BC Active]]+Data[[#This Row],[BC Layaway]]</f>
        <v>0</v>
      </c>
      <c r="S604" s="47">
        <f>+Data[[#This Row],[NH Active]]+Data[[#This Row],[NH Layaway]]</f>
        <v>0</v>
      </c>
      <c r="T604" s="47">
        <f>+Data[[#This Row],[BC Total]]+Data[[#This Row],[NH Total]]</f>
        <v>0</v>
      </c>
      <c r="Y604" s="53"/>
    </row>
    <row r="605" spans="1:25" x14ac:dyDescent="0.25">
      <c r="A605" s="47" t="str">
        <f>Data[[#This Row],[Text IID]]&amp;Data[[#This Row],[transaction number]]</f>
        <v>3000111</v>
      </c>
      <c r="B605" s="48">
        <v>11</v>
      </c>
      <c r="C605" s="49">
        <v>30001</v>
      </c>
      <c r="D605" s="50" t="str">
        <f>Data[[#This Row],[Text IID]]&amp;" - "&amp;Data[[#This Row],[Facility Name]]</f>
        <v>30001 - GracePointe Crossing Gables</v>
      </c>
      <c r="E605" s="46">
        <v>30001</v>
      </c>
      <c r="F605" s="51" t="s">
        <v>190</v>
      </c>
      <c r="G605" s="52">
        <v>43070</v>
      </c>
      <c r="H605" s="51" t="s">
        <v>23</v>
      </c>
      <c r="I605" s="47"/>
      <c r="J605" s="47">
        <v>5</v>
      </c>
      <c r="K605" s="47">
        <f>+Data[[#This Row],[BC Bed Change]]+Data[[#This Row],[NH Bed Change]]</f>
        <v>5</v>
      </c>
      <c r="L605" s="47">
        <f t="shared" si="40"/>
        <v>0</v>
      </c>
      <c r="M605" s="47">
        <f t="shared" si="41"/>
        <v>-5</v>
      </c>
      <c r="N605" s="47">
        <f>+Data[[#This Row],[BC Active]]+Data[[#This Row],[NH Active]]</f>
        <v>-5</v>
      </c>
      <c r="O605" s="47">
        <f t="shared" si="42"/>
        <v>0</v>
      </c>
      <c r="P605" s="47">
        <f t="shared" si="43"/>
        <v>0</v>
      </c>
      <c r="Q605" s="47">
        <f>+Data[[#This Row],[BC Layaway]]+Data[[#This Row],[NH Layaway]]</f>
        <v>0</v>
      </c>
      <c r="R605" s="47">
        <f>+Data[[#This Row],[BC Active]]+Data[[#This Row],[BC Layaway]]</f>
        <v>0</v>
      </c>
      <c r="S605" s="47">
        <f>+Data[[#This Row],[NH Active]]+Data[[#This Row],[NH Layaway]]</f>
        <v>-5</v>
      </c>
      <c r="T605" s="47">
        <f>+Data[[#This Row],[BC Total]]+Data[[#This Row],[NH Total]]</f>
        <v>-5</v>
      </c>
      <c r="Y605" s="53"/>
    </row>
    <row r="606" spans="1:25" x14ac:dyDescent="0.25">
      <c r="A606" s="47" t="str">
        <f>Data[[#This Row],[Text IID]]&amp;Data[[#This Row],[transaction number]]</f>
        <v>3000112</v>
      </c>
      <c r="B606" s="48">
        <v>12</v>
      </c>
      <c r="C606" s="49">
        <v>30001</v>
      </c>
      <c r="D606" s="50" t="str">
        <f>Data[[#This Row],[Text IID]]&amp;" - "&amp;Data[[#This Row],[Facility Name]]</f>
        <v>30001 - GracePointe Crossing Gables</v>
      </c>
      <c r="E606" s="46">
        <v>30001</v>
      </c>
      <c r="F606" s="51" t="s">
        <v>190</v>
      </c>
      <c r="G606" s="52">
        <v>43129</v>
      </c>
      <c r="H606" s="51" t="s">
        <v>22</v>
      </c>
      <c r="I606" s="47"/>
      <c r="J606" s="47">
        <v>33</v>
      </c>
      <c r="K606" s="47">
        <f>+Data[[#This Row],[BC Bed Change]]+Data[[#This Row],[NH Bed Change]]</f>
        <v>33</v>
      </c>
      <c r="L606" s="47">
        <f t="shared" si="40"/>
        <v>0</v>
      </c>
      <c r="M606" s="47">
        <f t="shared" si="41"/>
        <v>33</v>
      </c>
      <c r="N606" s="47">
        <f>+Data[[#This Row],[BC Active]]+Data[[#This Row],[NH Active]]</f>
        <v>33</v>
      </c>
      <c r="O606" s="47">
        <f t="shared" si="42"/>
        <v>0</v>
      </c>
      <c r="P606" s="47">
        <f t="shared" si="43"/>
        <v>-33</v>
      </c>
      <c r="Q606" s="47">
        <f>+Data[[#This Row],[BC Layaway]]+Data[[#This Row],[NH Layaway]]</f>
        <v>-33</v>
      </c>
      <c r="R606" s="47">
        <f>+Data[[#This Row],[BC Active]]+Data[[#This Row],[BC Layaway]]</f>
        <v>0</v>
      </c>
      <c r="S606" s="47">
        <f>+Data[[#This Row],[NH Active]]+Data[[#This Row],[NH Layaway]]</f>
        <v>0</v>
      </c>
      <c r="T606" s="47">
        <f>+Data[[#This Row],[BC Total]]+Data[[#This Row],[NH Total]]</f>
        <v>0</v>
      </c>
      <c r="Y606" s="53"/>
    </row>
    <row r="607" spans="1:25" x14ac:dyDescent="0.25">
      <c r="A607" s="47" t="str">
        <f>Data[[#This Row],[Text IID]]&amp;Data[[#This Row],[transaction number]]</f>
        <v>310011</v>
      </c>
      <c r="B607" s="48">
        <v>1</v>
      </c>
      <c r="C607" s="49">
        <v>31001</v>
      </c>
      <c r="D607" s="50" t="str">
        <f>Data[[#This Row],[Text IID]]&amp;" - "&amp;Data[[#This Row],[Facility Name]]</f>
        <v>31001 - Deer River Health Care Center</v>
      </c>
      <c r="E607" s="46">
        <v>31001</v>
      </c>
      <c r="F607" s="51" t="s">
        <v>191</v>
      </c>
      <c r="G607" s="52">
        <v>40451</v>
      </c>
      <c r="H607" s="51" t="s">
        <v>17</v>
      </c>
      <c r="I607" s="47">
        <v>0</v>
      </c>
      <c r="J607" s="47">
        <v>42</v>
      </c>
      <c r="K607" s="47">
        <f>+Data[[#This Row],[BC Bed Change]]+Data[[#This Row],[NH Bed Change]]</f>
        <v>42</v>
      </c>
      <c r="L607" s="47">
        <f t="shared" si="40"/>
        <v>0</v>
      </c>
      <c r="M607" s="47">
        <f t="shared" si="41"/>
        <v>42</v>
      </c>
      <c r="N607" s="47">
        <f>+Data[[#This Row],[BC Active]]+Data[[#This Row],[NH Active]]</f>
        <v>42</v>
      </c>
      <c r="O607" s="47">
        <f t="shared" si="42"/>
        <v>0</v>
      </c>
      <c r="P607" s="47">
        <f t="shared" si="43"/>
        <v>0</v>
      </c>
      <c r="Q607" s="47">
        <f>+Data[[#This Row],[BC Layaway]]+Data[[#This Row],[NH Layaway]]</f>
        <v>0</v>
      </c>
      <c r="R607" s="47">
        <f>+Data[[#This Row],[BC Active]]+Data[[#This Row],[BC Layaway]]</f>
        <v>0</v>
      </c>
      <c r="S607" s="47">
        <f>+Data[[#This Row],[NH Active]]+Data[[#This Row],[NH Layaway]]</f>
        <v>42</v>
      </c>
      <c r="T607" s="47">
        <f>+Data[[#This Row],[BC Total]]+Data[[#This Row],[NH Total]]</f>
        <v>42</v>
      </c>
      <c r="Y607" s="53"/>
    </row>
    <row r="608" spans="1:25" x14ac:dyDescent="0.25">
      <c r="A608" s="47" t="str">
        <f>Data[[#This Row],[Text IID]]&amp;Data[[#This Row],[transaction number]]</f>
        <v>310012</v>
      </c>
      <c r="B608" s="48">
        <v>2</v>
      </c>
      <c r="C608" s="49">
        <v>31001</v>
      </c>
      <c r="D608" s="50" t="str">
        <f>Data[[#This Row],[Text IID]]&amp;" - "&amp;Data[[#This Row],[Facility Name]]</f>
        <v>31001 - Deer River Health Care Center</v>
      </c>
      <c r="E608" s="46">
        <v>31001</v>
      </c>
      <c r="F608" s="51" t="s">
        <v>191</v>
      </c>
      <c r="G608" s="52">
        <v>40451</v>
      </c>
      <c r="H608" s="51" t="s">
        <v>19</v>
      </c>
      <c r="I608" s="47">
        <v>0</v>
      </c>
      <c r="J608" s="47">
        <v>4</v>
      </c>
      <c r="K608" s="47">
        <f>+Data[[#This Row],[BC Bed Change]]+Data[[#This Row],[NH Bed Change]]</f>
        <v>4</v>
      </c>
      <c r="L608" s="47">
        <f t="shared" si="40"/>
        <v>0</v>
      </c>
      <c r="M608" s="47">
        <f t="shared" si="41"/>
        <v>0</v>
      </c>
      <c r="N608" s="47">
        <f>+Data[[#This Row],[BC Active]]+Data[[#This Row],[NH Active]]</f>
        <v>0</v>
      </c>
      <c r="O608" s="47">
        <f t="shared" si="42"/>
        <v>0</v>
      </c>
      <c r="P608" s="47">
        <f t="shared" si="43"/>
        <v>4</v>
      </c>
      <c r="Q608" s="47">
        <f>+Data[[#This Row],[BC Layaway]]+Data[[#This Row],[NH Layaway]]</f>
        <v>4</v>
      </c>
      <c r="R608" s="47">
        <f>+Data[[#This Row],[BC Active]]+Data[[#This Row],[BC Layaway]]</f>
        <v>0</v>
      </c>
      <c r="S608" s="47">
        <f>+Data[[#This Row],[NH Active]]+Data[[#This Row],[NH Layaway]]</f>
        <v>4</v>
      </c>
      <c r="T608" s="47">
        <f>+Data[[#This Row],[BC Total]]+Data[[#This Row],[NH Total]]</f>
        <v>4</v>
      </c>
      <c r="Y608" s="53"/>
    </row>
    <row r="609" spans="1:25" x14ac:dyDescent="0.25">
      <c r="A609" s="47" t="str">
        <f>Data[[#This Row],[Text IID]]&amp;Data[[#This Row],[transaction number]]</f>
        <v>310013</v>
      </c>
      <c r="B609" s="48">
        <v>3</v>
      </c>
      <c r="C609" s="49">
        <v>31001</v>
      </c>
      <c r="D609" s="50" t="str">
        <f>Data[[#This Row],[Text IID]]&amp;" - "&amp;Data[[#This Row],[Facility Name]]</f>
        <v>31001 - Deer River Health Care Center</v>
      </c>
      <c r="E609" s="46">
        <v>31001</v>
      </c>
      <c r="F609" s="51" t="s">
        <v>191</v>
      </c>
      <c r="G609" s="52">
        <v>40513</v>
      </c>
      <c r="H609" s="51" t="s">
        <v>22</v>
      </c>
      <c r="I609" s="47">
        <v>0</v>
      </c>
      <c r="J609" s="47">
        <v>2</v>
      </c>
      <c r="K609" s="47">
        <f>+Data[[#This Row],[BC Bed Change]]+Data[[#This Row],[NH Bed Change]]</f>
        <v>2</v>
      </c>
      <c r="L609" s="47">
        <f t="shared" si="40"/>
        <v>0</v>
      </c>
      <c r="M609" s="47">
        <f t="shared" si="41"/>
        <v>2</v>
      </c>
      <c r="N609" s="47">
        <f>+Data[[#This Row],[BC Active]]+Data[[#This Row],[NH Active]]</f>
        <v>2</v>
      </c>
      <c r="O609" s="47">
        <f t="shared" si="42"/>
        <v>0</v>
      </c>
      <c r="P609" s="47">
        <f t="shared" si="43"/>
        <v>-2</v>
      </c>
      <c r="Q609" s="47">
        <f>+Data[[#This Row],[BC Layaway]]+Data[[#This Row],[NH Layaway]]</f>
        <v>-2</v>
      </c>
      <c r="R609" s="47">
        <f>+Data[[#This Row],[BC Active]]+Data[[#This Row],[BC Layaway]]</f>
        <v>0</v>
      </c>
      <c r="S609" s="47">
        <f>+Data[[#This Row],[NH Active]]+Data[[#This Row],[NH Layaway]]</f>
        <v>0</v>
      </c>
      <c r="T609" s="47">
        <f>+Data[[#This Row],[BC Total]]+Data[[#This Row],[NH Total]]</f>
        <v>0</v>
      </c>
      <c r="Y609" s="53"/>
    </row>
    <row r="610" spans="1:25" x14ac:dyDescent="0.25">
      <c r="A610" s="47" t="str">
        <f>Data[[#This Row],[Text IID]]&amp;Data[[#This Row],[transaction number]]</f>
        <v>310014</v>
      </c>
      <c r="B610" s="48">
        <v>4</v>
      </c>
      <c r="C610" s="49">
        <v>31001</v>
      </c>
      <c r="D610" s="50" t="str">
        <f>Data[[#This Row],[Text IID]]&amp;" - "&amp;Data[[#This Row],[Facility Name]]</f>
        <v>31001 - Deer River Health Care Center</v>
      </c>
      <c r="E610" s="46">
        <v>31001</v>
      </c>
      <c r="F610" s="51" t="s">
        <v>191</v>
      </c>
      <c r="G610" s="52">
        <v>40513</v>
      </c>
      <c r="H610" s="51" t="s">
        <v>23</v>
      </c>
      <c r="I610" s="47">
        <v>0</v>
      </c>
      <c r="J610" s="47">
        <v>12</v>
      </c>
      <c r="K610" s="47">
        <f>+Data[[#This Row],[BC Bed Change]]+Data[[#This Row],[NH Bed Change]]</f>
        <v>12</v>
      </c>
      <c r="L610" s="47">
        <f t="shared" si="40"/>
        <v>0</v>
      </c>
      <c r="M610" s="47">
        <f t="shared" si="41"/>
        <v>-12</v>
      </c>
      <c r="N610" s="47">
        <f>+Data[[#This Row],[BC Active]]+Data[[#This Row],[NH Active]]</f>
        <v>-12</v>
      </c>
      <c r="O610" s="47">
        <f t="shared" si="42"/>
        <v>0</v>
      </c>
      <c r="P610" s="47">
        <f t="shared" si="43"/>
        <v>0</v>
      </c>
      <c r="Q610" s="47">
        <f>+Data[[#This Row],[BC Layaway]]+Data[[#This Row],[NH Layaway]]</f>
        <v>0</v>
      </c>
      <c r="R610" s="47">
        <f>+Data[[#This Row],[BC Active]]+Data[[#This Row],[BC Layaway]]</f>
        <v>0</v>
      </c>
      <c r="S610" s="47">
        <f>+Data[[#This Row],[NH Active]]+Data[[#This Row],[NH Layaway]]</f>
        <v>-12</v>
      </c>
      <c r="T610" s="47">
        <f>+Data[[#This Row],[BC Total]]+Data[[#This Row],[NH Total]]</f>
        <v>-12</v>
      </c>
      <c r="Y610" s="53"/>
    </row>
    <row r="611" spans="1:25" x14ac:dyDescent="0.25">
      <c r="A611" s="47" t="str">
        <f>Data[[#This Row],[Text IID]]&amp;Data[[#This Row],[transaction number]]</f>
        <v>310015</v>
      </c>
      <c r="B611" s="48">
        <v>5</v>
      </c>
      <c r="C611" s="49">
        <v>31001</v>
      </c>
      <c r="D611" s="50" t="str">
        <f>Data[[#This Row],[Text IID]]&amp;" - "&amp;Data[[#This Row],[Facility Name]]</f>
        <v>31001 - Deer River Health Care Center</v>
      </c>
      <c r="E611" s="46">
        <v>31001</v>
      </c>
      <c r="F611" s="51" t="s">
        <v>191</v>
      </c>
      <c r="G611" s="52">
        <v>43119</v>
      </c>
      <c r="H611" s="51" t="s">
        <v>22</v>
      </c>
      <c r="I611" s="47"/>
      <c r="J611" s="47">
        <v>2</v>
      </c>
      <c r="K611" s="47">
        <f>+Data[[#This Row],[BC Bed Change]]+Data[[#This Row],[NH Bed Change]]</f>
        <v>2</v>
      </c>
      <c r="L611" s="47">
        <f t="shared" si="40"/>
        <v>0</v>
      </c>
      <c r="M611" s="47">
        <f t="shared" si="41"/>
        <v>2</v>
      </c>
      <c r="N611" s="47">
        <f>+Data[[#This Row],[BC Active]]+Data[[#This Row],[NH Active]]</f>
        <v>2</v>
      </c>
      <c r="O611" s="47">
        <f t="shared" si="42"/>
        <v>0</v>
      </c>
      <c r="P611" s="47">
        <f t="shared" si="43"/>
        <v>-2</v>
      </c>
      <c r="Q611" s="47">
        <f>+Data[[#This Row],[BC Layaway]]+Data[[#This Row],[NH Layaway]]</f>
        <v>-2</v>
      </c>
      <c r="R611" s="47">
        <f>+Data[[#This Row],[BC Active]]+Data[[#This Row],[BC Layaway]]</f>
        <v>0</v>
      </c>
      <c r="S611" s="47">
        <f>+Data[[#This Row],[NH Active]]+Data[[#This Row],[NH Layaway]]</f>
        <v>0</v>
      </c>
      <c r="T611" s="47">
        <f>+Data[[#This Row],[BC Total]]+Data[[#This Row],[NH Total]]</f>
        <v>0</v>
      </c>
      <c r="Y611" s="53"/>
    </row>
    <row r="612" spans="1:25" x14ac:dyDescent="0.25">
      <c r="A612" s="47" t="str">
        <f>Data[[#This Row],[Text IID]]&amp;Data[[#This Row],[transaction number]]</f>
        <v>310016</v>
      </c>
      <c r="B612" s="48">
        <v>6</v>
      </c>
      <c r="C612" s="49">
        <v>31001</v>
      </c>
      <c r="D612" s="50" t="str">
        <f>Data[[#This Row],[Text IID]]&amp;" - "&amp;Data[[#This Row],[Facility Name]]</f>
        <v>31001 - Deer River Health Care Center</v>
      </c>
      <c r="E612" s="46">
        <v>31001</v>
      </c>
      <c r="F612" s="51" t="s">
        <v>191</v>
      </c>
      <c r="G612" s="52">
        <v>43119</v>
      </c>
      <c r="H612" s="51" t="s">
        <v>23</v>
      </c>
      <c r="I612" s="47"/>
      <c r="J612" s="47">
        <v>2</v>
      </c>
      <c r="K612" s="47">
        <f>+Data[[#This Row],[BC Bed Change]]+Data[[#This Row],[NH Bed Change]]</f>
        <v>2</v>
      </c>
      <c r="L612" s="47">
        <f t="shared" si="40"/>
        <v>0</v>
      </c>
      <c r="M612" s="47">
        <f t="shared" si="41"/>
        <v>-2</v>
      </c>
      <c r="N612" s="47">
        <f>+Data[[#This Row],[BC Active]]+Data[[#This Row],[NH Active]]</f>
        <v>-2</v>
      </c>
      <c r="O612" s="47">
        <f t="shared" si="42"/>
        <v>0</v>
      </c>
      <c r="P612" s="47">
        <f t="shared" si="43"/>
        <v>0</v>
      </c>
      <c r="Q612" s="47">
        <f>+Data[[#This Row],[BC Layaway]]+Data[[#This Row],[NH Layaway]]</f>
        <v>0</v>
      </c>
      <c r="R612" s="47">
        <f>+Data[[#This Row],[BC Active]]+Data[[#This Row],[BC Layaway]]</f>
        <v>0</v>
      </c>
      <c r="S612" s="47">
        <f>+Data[[#This Row],[NH Active]]+Data[[#This Row],[NH Layaway]]</f>
        <v>-2</v>
      </c>
      <c r="T612" s="47">
        <f>+Data[[#This Row],[BC Total]]+Data[[#This Row],[NH Total]]</f>
        <v>-2</v>
      </c>
      <c r="Y612" s="53"/>
    </row>
    <row r="613" spans="1:25" x14ac:dyDescent="0.25">
      <c r="A613" s="47" t="str">
        <f>Data[[#This Row],[Text IID]]&amp;Data[[#This Row],[transaction number]]</f>
        <v>310031</v>
      </c>
      <c r="B613" s="48">
        <v>1</v>
      </c>
      <c r="C613" s="49">
        <v>31003</v>
      </c>
      <c r="D613" s="50" t="str">
        <f>Data[[#This Row],[Text IID]]&amp;" - "&amp;Data[[#This Row],[Facility Name]]</f>
        <v>31003 - Bigfork Valley Communities</v>
      </c>
      <c r="E613" s="46">
        <v>31003</v>
      </c>
      <c r="F613" s="51" t="s">
        <v>192</v>
      </c>
      <c r="G613" s="52">
        <v>40451</v>
      </c>
      <c r="H613" s="51" t="s">
        <v>17</v>
      </c>
      <c r="I613" s="47">
        <v>0</v>
      </c>
      <c r="J613" s="47">
        <v>40</v>
      </c>
      <c r="K613" s="47">
        <f>+Data[[#This Row],[BC Bed Change]]+Data[[#This Row],[NH Bed Change]]</f>
        <v>40</v>
      </c>
      <c r="L613" s="47">
        <f t="shared" si="40"/>
        <v>0</v>
      </c>
      <c r="M613" s="47">
        <f t="shared" si="41"/>
        <v>40</v>
      </c>
      <c r="N613" s="47">
        <f>+Data[[#This Row],[BC Active]]+Data[[#This Row],[NH Active]]</f>
        <v>40</v>
      </c>
      <c r="O613" s="47">
        <f t="shared" si="42"/>
        <v>0</v>
      </c>
      <c r="P613" s="47">
        <f t="shared" si="43"/>
        <v>0</v>
      </c>
      <c r="Q613" s="47">
        <f>+Data[[#This Row],[BC Layaway]]+Data[[#This Row],[NH Layaway]]</f>
        <v>0</v>
      </c>
      <c r="R613" s="47">
        <f>+Data[[#This Row],[BC Active]]+Data[[#This Row],[BC Layaway]]</f>
        <v>0</v>
      </c>
      <c r="S613" s="47">
        <f>+Data[[#This Row],[NH Active]]+Data[[#This Row],[NH Layaway]]</f>
        <v>40</v>
      </c>
      <c r="T613" s="47">
        <f>+Data[[#This Row],[BC Total]]+Data[[#This Row],[NH Total]]</f>
        <v>40</v>
      </c>
      <c r="Y613" s="53"/>
    </row>
    <row r="614" spans="1:25" x14ac:dyDescent="0.25">
      <c r="A614" s="47" t="str">
        <f>Data[[#This Row],[Text IID]]&amp;Data[[#This Row],[transaction number]]</f>
        <v>310032</v>
      </c>
      <c r="B614" s="48">
        <v>2</v>
      </c>
      <c r="C614" s="49">
        <v>31003</v>
      </c>
      <c r="D614" s="50" t="str">
        <f>Data[[#This Row],[Text IID]]&amp;" - "&amp;Data[[#This Row],[Facility Name]]</f>
        <v>31003 - Bigfork Valley Communities</v>
      </c>
      <c r="E614" s="46">
        <v>31003</v>
      </c>
      <c r="F614" s="51" t="s">
        <v>192</v>
      </c>
      <c r="G614" s="52">
        <v>41913</v>
      </c>
      <c r="H614" s="51" t="s">
        <v>27</v>
      </c>
      <c r="I614" s="47">
        <v>0</v>
      </c>
      <c r="J614" s="47">
        <v>7</v>
      </c>
      <c r="K614" s="47">
        <f>+Data[[#This Row],[BC Bed Change]]+Data[[#This Row],[NH Bed Change]]</f>
        <v>7</v>
      </c>
      <c r="L614" s="47">
        <f t="shared" si="40"/>
        <v>0</v>
      </c>
      <c r="M614" s="47">
        <f t="shared" si="41"/>
        <v>7</v>
      </c>
      <c r="N614" s="47">
        <f>+Data[[#This Row],[BC Active]]+Data[[#This Row],[NH Active]]</f>
        <v>7</v>
      </c>
      <c r="O614" s="47">
        <f t="shared" si="42"/>
        <v>0</v>
      </c>
      <c r="P614" s="47">
        <f t="shared" si="43"/>
        <v>0</v>
      </c>
      <c r="Q614" s="47">
        <f>+Data[[#This Row],[BC Layaway]]+Data[[#This Row],[NH Layaway]]</f>
        <v>0</v>
      </c>
      <c r="R614" s="47">
        <f>+Data[[#This Row],[BC Active]]+Data[[#This Row],[BC Layaway]]</f>
        <v>0</v>
      </c>
      <c r="S614" s="47">
        <f>+Data[[#This Row],[NH Active]]+Data[[#This Row],[NH Layaway]]</f>
        <v>7</v>
      </c>
      <c r="T614" s="47">
        <f>+Data[[#This Row],[BC Total]]+Data[[#This Row],[NH Total]]</f>
        <v>7</v>
      </c>
      <c r="Y614" s="53"/>
    </row>
    <row r="615" spans="1:25" x14ac:dyDescent="0.25">
      <c r="A615" s="47" t="str">
        <f>Data[[#This Row],[Text IID]]&amp;Data[[#This Row],[transaction number]]</f>
        <v>310033</v>
      </c>
      <c r="B615" s="48">
        <v>3</v>
      </c>
      <c r="C615" s="49">
        <v>31003</v>
      </c>
      <c r="D615" s="50" t="str">
        <f>Data[[#This Row],[Text IID]]&amp;" - "&amp;Data[[#This Row],[Facility Name]]</f>
        <v>31003 - Bigfork Valley Communities</v>
      </c>
      <c r="E615" s="46">
        <v>31003</v>
      </c>
      <c r="F615" s="51" t="s">
        <v>192</v>
      </c>
      <c r="G615" s="52">
        <v>43617</v>
      </c>
      <c r="H615" s="51" t="s">
        <v>20</v>
      </c>
      <c r="I615" s="47"/>
      <c r="J615" s="47">
        <v>7</v>
      </c>
      <c r="K615" s="47">
        <f>+Data[[#This Row],[BC Bed Change]]+Data[[#This Row],[NH Bed Change]]</f>
        <v>7</v>
      </c>
      <c r="L615" s="47">
        <f t="shared" si="40"/>
        <v>0</v>
      </c>
      <c r="M615" s="47">
        <f t="shared" si="41"/>
        <v>-7</v>
      </c>
      <c r="N615" s="47">
        <f>+Data[[#This Row],[BC Active]]+Data[[#This Row],[NH Active]]</f>
        <v>-7</v>
      </c>
      <c r="O615" s="47">
        <f t="shared" si="42"/>
        <v>0</v>
      </c>
      <c r="P615" s="47">
        <f t="shared" si="43"/>
        <v>7</v>
      </c>
      <c r="Q615" s="47">
        <f>+Data[[#This Row],[BC Layaway]]+Data[[#This Row],[NH Layaway]]</f>
        <v>7</v>
      </c>
      <c r="R615" s="47">
        <f>+Data[[#This Row],[BC Active]]+Data[[#This Row],[BC Layaway]]</f>
        <v>0</v>
      </c>
      <c r="S615" s="47">
        <f>+Data[[#This Row],[NH Active]]+Data[[#This Row],[NH Layaway]]</f>
        <v>0</v>
      </c>
      <c r="T615" s="47">
        <f>+Data[[#This Row],[BC Total]]+Data[[#This Row],[NH Total]]</f>
        <v>0</v>
      </c>
      <c r="Y615" s="53"/>
    </row>
    <row r="616" spans="1:25" x14ac:dyDescent="0.25">
      <c r="A616" s="47" t="str">
        <f>Data[[#This Row],[Text IID]]&amp;Data[[#This Row],[transaction number]]</f>
        <v>310041</v>
      </c>
      <c r="B616" s="48">
        <v>1</v>
      </c>
      <c r="C616" s="49">
        <v>31004</v>
      </c>
      <c r="D616" s="50" t="str">
        <f>Data[[#This Row],[Text IID]]&amp;" - "&amp;Data[[#This Row],[Facility Name]]</f>
        <v>31004 - The Emeralds at Grand Rapids</v>
      </c>
      <c r="E616" s="46">
        <v>31004</v>
      </c>
      <c r="F616" s="51" t="s">
        <v>193</v>
      </c>
      <c r="G616" s="52">
        <v>40451</v>
      </c>
      <c r="H616" s="51" t="s">
        <v>17</v>
      </c>
      <c r="I616" s="47">
        <v>0</v>
      </c>
      <c r="J616" s="47">
        <v>109</v>
      </c>
      <c r="K616" s="47">
        <f>+Data[[#This Row],[BC Bed Change]]+Data[[#This Row],[NH Bed Change]]</f>
        <v>109</v>
      </c>
      <c r="L616" s="47">
        <f t="shared" si="40"/>
        <v>0</v>
      </c>
      <c r="M616" s="47">
        <f t="shared" si="41"/>
        <v>109</v>
      </c>
      <c r="N616" s="47">
        <f>+Data[[#This Row],[BC Active]]+Data[[#This Row],[NH Active]]</f>
        <v>109</v>
      </c>
      <c r="O616" s="47">
        <f t="shared" si="42"/>
        <v>0</v>
      </c>
      <c r="P616" s="47">
        <f t="shared" si="43"/>
        <v>0</v>
      </c>
      <c r="Q616" s="47">
        <f>+Data[[#This Row],[BC Layaway]]+Data[[#This Row],[NH Layaway]]</f>
        <v>0</v>
      </c>
      <c r="R616" s="47">
        <f>+Data[[#This Row],[BC Active]]+Data[[#This Row],[BC Layaway]]</f>
        <v>0</v>
      </c>
      <c r="S616" s="47">
        <f>+Data[[#This Row],[NH Active]]+Data[[#This Row],[NH Layaway]]</f>
        <v>109</v>
      </c>
      <c r="T616" s="47">
        <f>+Data[[#This Row],[BC Total]]+Data[[#This Row],[NH Total]]</f>
        <v>109</v>
      </c>
      <c r="Y616" s="53"/>
    </row>
    <row r="617" spans="1:25" x14ac:dyDescent="0.25">
      <c r="A617" s="47" t="str">
        <f>Data[[#This Row],[Text IID]]&amp;Data[[#This Row],[transaction number]]</f>
        <v>310042</v>
      </c>
      <c r="B617" s="48">
        <v>2</v>
      </c>
      <c r="C617" s="49">
        <v>31004</v>
      </c>
      <c r="D617" s="50" t="str">
        <f>Data[[#This Row],[Text IID]]&amp;" - "&amp;Data[[#This Row],[Facility Name]]</f>
        <v>31004 - The Emeralds at Grand Rapids</v>
      </c>
      <c r="E617" s="46">
        <v>31004</v>
      </c>
      <c r="F617" s="51" t="s">
        <v>193</v>
      </c>
      <c r="G617" s="52">
        <v>42826</v>
      </c>
      <c r="H617" s="51" t="s">
        <v>20</v>
      </c>
      <c r="I617" s="47"/>
      <c r="J617" s="47">
        <v>16</v>
      </c>
      <c r="K617" s="47">
        <f>+Data[[#This Row],[BC Bed Change]]+Data[[#This Row],[NH Bed Change]]</f>
        <v>16</v>
      </c>
      <c r="L617" s="47">
        <f t="shared" si="40"/>
        <v>0</v>
      </c>
      <c r="M617" s="47">
        <f t="shared" si="41"/>
        <v>-16</v>
      </c>
      <c r="N617" s="47">
        <f>+Data[[#This Row],[BC Active]]+Data[[#This Row],[NH Active]]</f>
        <v>-16</v>
      </c>
      <c r="O617" s="47">
        <f t="shared" si="42"/>
        <v>0</v>
      </c>
      <c r="P617" s="47">
        <f t="shared" si="43"/>
        <v>16</v>
      </c>
      <c r="Q617" s="47">
        <f>+Data[[#This Row],[BC Layaway]]+Data[[#This Row],[NH Layaway]]</f>
        <v>16</v>
      </c>
      <c r="R617" s="47">
        <f>+Data[[#This Row],[BC Active]]+Data[[#This Row],[BC Layaway]]</f>
        <v>0</v>
      </c>
      <c r="S617" s="47">
        <f>+Data[[#This Row],[NH Active]]+Data[[#This Row],[NH Layaway]]</f>
        <v>0</v>
      </c>
      <c r="T617" s="47">
        <f>+Data[[#This Row],[BC Total]]+Data[[#This Row],[NH Total]]</f>
        <v>0</v>
      </c>
      <c r="Y617" s="53"/>
    </row>
    <row r="618" spans="1:25" x14ac:dyDescent="0.25">
      <c r="A618" s="47" t="str">
        <f>Data[[#This Row],[Text IID]]&amp;Data[[#This Row],[transaction number]]</f>
        <v>310051</v>
      </c>
      <c r="B618" s="48">
        <v>1</v>
      </c>
      <c r="C618" s="49">
        <v>31005</v>
      </c>
      <c r="D618" s="50" t="str">
        <f>Data[[#This Row],[Text IID]]&amp;" - "&amp;Data[[#This Row],[Facility Name]]</f>
        <v>31005 - Grand Village</v>
      </c>
      <c r="E618" s="46">
        <v>31005</v>
      </c>
      <c r="F618" s="51" t="s">
        <v>194</v>
      </c>
      <c r="G618" s="52">
        <v>40451</v>
      </c>
      <c r="H618" s="51" t="s">
        <v>17</v>
      </c>
      <c r="I618" s="47">
        <v>0</v>
      </c>
      <c r="J618" s="47">
        <v>133</v>
      </c>
      <c r="K618" s="47">
        <f>+Data[[#This Row],[BC Bed Change]]+Data[[#This Row],[NH Bed Change]]</f>
        <v>133</v>
      </c>
      <c r="L618" s="47">
        <f t="shared" si="40"/>
        <v>0</v>
      </c>
      <c r="M618" s="47">
        <f t="shared" si="41"/>
        <v>133</v>
      </c>
      <c r="N618" s="47">
        <f>+Data[[#This Row],[BC Active]]+Data[[#This Row],[NH Active]]</f>
        <v>133</v>
      </c>
      <c r="O618" s="47">
        <f t="shared" si="42"/>
        <v>0</v>
      </c>
      <c r="P618" s="47">
        <f t="shared" si="43"/>
        <v>0</v>
      </c>
      <c r="Q618" s="47">
        <f>+Data[[#This Row],[BC Layaway]]+Data[[#This Row],[NH Layaway]]</f>
        <v>0</v>
      </c>
      <c r="R618" s="47">
        <f>+Data[[#This Row],[BC Active]]+Data[[#This Row],[BC Layaway]]</f>
        <v>0</v>
      </c>
      <c r="S618" s="47">
        <f>+Data[[#This Row],[NH Active]]+Data[[#This Row],[NH Layaway]]</f>
        <v>133</v>
      </c>
      <c r="T618" s="47">
        <f>+Data[[#This Row],[BC Total]]+Data[[#This Row],[NH Total]]</f>
        <v>133</v>
      </c>
      <c r="Y618" s="53"/>
    </row>
    <row r="619" spans="1:25" x14ac:dyDescent="0.25">
      <c r="A619" s="47" t="str">
        <f>Data[[#This Row],[Text IID]]&amp;Data[[#This Row],[transaction number]]</f>
        <v>310052</v>
      </c>
      <c r="B619" s="48">
        <v>2</v>
      </c>
      <c r="C619" s="49">
        <v>31005</v>
      </c>
      <c r="D619" s="50" t="str">
        <f>Data[[#This Row],[Text IID]]&amp;" - "&amp;Data[[#This Row],[Facility Name]]</f>
        <v>31005 - Grand Village</v>
      </c>
      <c r="E619" s="46">
        <v>31005</v>
      </c>
      <c r="F619" s="51" t="s">
        <v>194</v>
      </c>
      <c r="G619" s="52">
        <v>40451</v>
      </c>
      <c r="H619" s="51" t="s">
        <v>19</v>
      </c>
      <c r="I619" s="47">
        <v>0</v>
      </c>
      <c r="J619" s="47">
        <v>10</v>
      </c>
      <c r="K619" s="47">
        <f>+Data[[#This Row],[BC Bed Change]]+Data[[#This Row],[NH Bed Change]]</f>
        <v>10</v>
      </c>
      <c r="L619" s="47">
        <f t="shared" si="40"/>
        <v>0</v>
      </c>
      <c r="M619" s="47">
        <f t="shared" si="41"/>
        <v>0</v>
      </c>
      <c r="N619" s="47">
        <f>+Data[[#This Row],[BC Active]]+Data[[#This Row],[NH Active]]</f>
        <v>0</v>
      </c>
      <c r="O619" s="47">
        <f t="shared" si="42"/>
        <v>0</v>
      </c>
      <c r="P619" s="47">
        <f t="shared" si="43"/>
        <v>10</v>
      </c>
      <c r="Q619" s="47">
        <f>+Data[[#This Row],[BC Layaway]]+Data[[#This Row],[NH Layaway]]</f>
        <v>10</v>
      </c>
      <c r="R619" s="47">
        <f>+Data[[#This Row],[BC Active]]+Data[[#This Row],[BC Layaway]]</f>
        <v>0</v>
      </c>
      <c r="S619" s="47">
        <f>+Data[[#This Row],[NH Active]]+Data[[#This Row],[NH Layaway]]</f>
        <v>10</v>
      </c>
      <c r="T619" s="47">
        <f>+Data[[#This Row],[BC Total]]+Data[[#This Row],[NH Total]]</f>
        <v>10</v>
      </c>
      <c r="Y619" s="53"/>
    </row>
    <row r="620" spans="1:25" x14ac:dyDescent="0.25">
      <c r="A620" s="47" t="str">
        <f>Data[[#This Row],[Text IID]]&amp;Data[[#This Row],[transaction number]]</f>
        <v>310053</v>
      </c>
      <c r="B620" s="48">
        <v>3</v>
      </c>
      <c r="C620" s="49">
        <v>31005</v>
      </c>
      <c r="D620" s="50" t="str">
        <f>Data[[#This Row],[Text IID]]&amp;" - "&amp;Data[[#This Row],[Facility Name]]</f>
        <v>31005 - Grand Village</v>
      </c>
      <c r="E620" s="46">
        <v>31005</v>
      </c>
      <c r="F620" s="51" t="s">
        <v>194</v>
      </c>
      <c r="G620" s="52">
        <v>40575</v>
      </c>
      <c r="H620" s="51" t="s">
        <v>22</v>
      </c>
      <c r="I620" s="47">
        <v>0</v>
      </c>
      <c r="J620" s="47">
        <v>10</v>
      </c>
      <c r="K620" s="47">
        <f>+Data[[#This Row],[BC Bed Change]]+Data[[#This Row],[NH Bed Change]]</f>
        <v>10</v>
      </c>
      <c r="L620" s="47">
        <f t="shared" si="40"/>
        <v>0</v>
      </c>
      <c r="M620" s="47">
        <f t="shared" si="41"/>
        <v>10</v>
      </c>
      <c r="N620" s="47">
        <f>+Data[[#This Row],[BC Active]]+Data[[#This Row],[NH Active]]</f>
        <v>10</v>
      </c>
      <c r="O620" s="47">
        <f t="shared" si="42"/>
        <v>0</v>
      </c>
      <c r="P620" s="47">
        <f t="shared" si="43"/>
        <v>-10</v>
      </c>
      <c r="Q620" s="47">
        <f>+Data[[#This Row],[BC Layaway]]+Data[[#This Row],[NH Layaway]]</f>
        <v>-10</v>
      </c>
      <c r="R620" s="47">
        <f>+Data[[#This Row],[BC Active]]+Data[[#This Row],[BC Layaway]]</f>
        <v>0</v>
      </c>
      <c r="S620" s="47">
        <f>+Data[[#This Row],[NH Active]]+Data[[#This Row],[NH Layaway]]</f>
        <v>0</v>
      </c>
      <c r="T620" s="47">
        <f>+Data[[#This Row],[BC Total]]+Data[[#This Row],[NH Total]]</f>
        <v>0</v>
      </c>
      <c r="Y620" s="53"/>
    </row>
    <row r="621" spans="1:25" x14ac:dyDescent="0.25">
      <c r="A621" s="47" t="str">
        <f>Data[[#This Row],[Text IID]]&amp;Data[[#This Row],[transaction number]]</f>
        <v>310054</v>
      </c>
      <c r="B621" s="48">
        <v>4</v>
      </c>
      <c r="C621" s="49">
        <v>31005</v>
      </c>
      <c r="D621" s="50" t="str">
        <f>Data[[#This Row],[Text IID]]&amp;" - "&amp;Data[[#This Row],[Facility Name]]</f>
        <v>31005 - Grand Village</v>
      </c>
      <c r="E621" s="46">
        <v>31005</v>
      </c>
      <c r="F621" s="51" t="s">
        <v>194</v>
      </c>
      <c r="G621" s="52">
        <v>40575</v>
      </c>
      <c r="H621" s="51" t="s">
        <v>23</v>
      </c>
      <c r="I621" s="47">
        <v>0</v>
      </c>
      <c r="J621" s="47">
        <v>24</v>
      </c>
      <c r="K621" s="47">
        <f>+Data[[#This Row],[BC Bed Change]]+Data[[#This Row],[NH Bed Change]]</f>
        <v>24</v>
      </c>
      <c r="L621" s="47">
        <f t="shared" si="40"/>
        <v>0</v>
      </c>
      <c r="M621" s="47">
        <f t="shared" si="41"/>
        <v>-24</v>
      </c>
      <c r="N621" s="47">
        <f>+Data[[#This Row],[BC Active]]+Data[[#This Row],[NH Active]]</f>
        <v>-24</v>
      </c>
      <c r="O621" s="47">
        <f t="shared" si="42"/>
        <v>0</v>
      </c>
      <c r="P621" s="47">
        <f t="shared" si="43"/>
        <v>0</v>
      </c>
      <c r="Q621" s="47">
        <f>+Data[[#This Row],[BC Layaway]]+Data[[#This Row],[NH Layaway]]</f>
        <v>0</v>
      </c>
      <c r="R621" s="47">
        <f>+Data[[#This Row],[BC Active]]+Data[[#This Row],[BC Layaway]]</f>
        <v>0</v>
      </c>
      <c r="S621" s="47">
        <f>+Data[[#This Row],[NH Active]]+Data[[#This Row],[NH Layaway]]</f>
        <v>-24</v>
      </c>
      <c r="T621" s="47">
        <f>+Data[[#This Row],[BC Total]]+Data[[#This Row],[NH Total]]</f>
        <v>-24</v>
      </c>
      <c r="Y621" s="53"/>
    </row>
    <row r="622" spans="1:25" x14ac:dyDescent="0.25">
      <c r="A622" s="47" t="str">
        <f>Data[[#This Row],[Text IID]]&amp;Data[[#This Row],[transaction number]]</f>
        <v>310055</v>
      </c>
      <c r="B622" s="48">
        <v>5</v>
      </c>
      <c r="C622" s="49">
        <v>31005</v>
      </c>
      <c r="D622" s="50" t="str">
        <f>Data[[#This Row],[Text IID]]&amp;" - "&amp;Data[[#This Row],[Facility Name]]</f>
        <v>31005 - Grand Village</v>
      </c>
      <c r="E622" s="46">
        <v>31005</v>
      </c>
      <c r="F622" s="51" t="s">
        <v>194</v>
      </c>
      <c r="G622" s="52">
        <v>43862</v>
      </c>
      <c r="H622" s="51" t="s">
        <v>20</v>
      </c>
      <c r="I622" s="47"/>
      <c r="J622" s="47">
        <v>5</v>
      </c>
      <c r="K622" s="47">
        <f>+Data[[#This Row],[BC Bed Change]]+Data[[#This Row],[NH Bed Change]]</f>
        <v>5</v>
      </c>
      <c r="L622" s="47">
        <f t="shared" si="40"/>
        <v>0</v>
      </c>
      <c r="M622" s="47">
        <f t="shared" si="41"/>
        <v>-5</v>
      </c>
      <c r="N622" s="47">
        <f>+Data[[#This Row],[BC Active]]+Data[[#This Row],[NH Active]]</f>
        <v>-5</v>
      </c>
      <c r="O622" s="47">
        <f t="shared" si="42"/>
        <v>0</v>
      </c>
      <c r="P622" s="47">
        <f t="shared" si="43"/>
        <v>5</v>
      </c>
      <c r="Q622" s="47">
        <f>+Data[[#This Row],[BC Layaway]]+Data[[#This Row],[NH Layaway]]</f>
        <v>5</v>
      </c>
      <c r="R622" s="47">
        <f>+Data[[#This Row],[BC Active]]+Data[[#This Row],[BC Layaway]]</f>
        <v>0</v>
      </c>
      <c r="S622" s="47">
        <f>+Data[[#This Row],[NH Active]]+Data[[#This Row],[NH Layaway]]</f>
        <v>0</v>
      </c>
      <c r="T622" s="47">
        <f>+Data[[#This Row],[BC Total]]+Data[[#This Row],[NH Total]]</f>
        <v>0</v>
      </c>
      <c r="Y622" s="53"/>
    </row>
    <row r="623" spans="1:25" x14ac:dyDescent="0.25">
      <c r="A623" s="47" t="str">
        <f>Data[[#This Row],[Text IID]]&amp;Data[[#This Row],[transaction number]]</f>
        <v>320011</v>
      </c>
      <c r="B623" s="48">
        <v>1</v>
      </c>
      <c r="C623" s="49">
        <v>32001</v>
      </c>
      <c r="D623" s="50" t="str">
        <f>Data[[#This Row],[Text IID]]&amp;" - "&amp;Data[[#This Row],[Facility Name]]</f>
        <v>32001 - Colonial Manor Nursing Home</v>
      </c>
      <c r="E623" s="46">
        <v>32001</v>
      </c>
      <c r="F623" s="51" t="s">
        <v>195</v>
      </c>
      <c r="G623" s="52">
        <v>40451</v>
      </c>
      <c r="H623" s="51" t="s">
        <v>17</v>
      </c>
      <c r="I623" s="47">
        <v>0</v>
      </c>
      <c r="J623" s="47">
        <v>37</v>
      </c>
      <c r="K623" s="47">
        <f>+Data[[#This Row],[BC Bed Change]]+Data[[#This Row],[NH Bed Change]]</f>
        <v>37</v>
      </c>
      <c r="L623" s="47">
        <f t="shared" si="40"/>
        <v>0</v>
      </c>
      <c r="M623" s="47">
        <f t="shared" si="41"/>
        <v>37</v>
      </c>
      <c r="N623" s="47">
        <f>+Data[[#This Row],[BC Active]]+Data[[#This Row],[NH Active]]</f>
        <v>37</v>
      </c>
      <c r="O623" s="47">
        <f t="shared" si="42"/>
        <v>0</v>
      </c>
      <c r="P623" s="47">
        <f t="shared" si="43"/>
        <v>0</v>
      </c>
      <c r="Q623" s="47">
        <f>+Data[[#This Row],[BC Layaway]]+Data[[#This Row],[NH Layaway]]</f>
        <v>0</v>
      </c>
      <c r="R623" s="47">
        <f>+Data[[#This Row],[BC Active]]+Data[[#This Row],[BC Layaway]]</f>
        <v>0</v>
      </c>
      <c r="S623" s="47">
        <f>+Data[[#This Row],[NH Active]]+Data[[#This Row],[NH Layaway]]</f>
        <v>37</v>
      </c>
      <c r="T623" s="47">
        <f>+Data[[#This Row],[BC Total]]+Data[[#This Row],[NH Total]]</f>
        <v>37</v>
      </c>
      <c r="Y623" s="53"/>
    </row>
    <row r="624" spans="1:25" x14ac:dyDescent="0.25">
      <c r="A624" s="47" t="str">
        <f>Data[[#This Row],[Text IID]]&amp;Data[[#This Row],[transaction number]]</f>
        <v>320012</v>
      </c>
      <c r="B624" s="48">
        <v>2</v>
      </c>
      <c r="C624" s="49">
        <v>32001</v>
      </c>
      <c r="D624" s="50" t="str">
        <f>Data[[#This Row],[Text IID]]&amp;" - "&amp;Data[[#This Row],[Facility Name]]</f>
        <v>32001 - Colonial Manor Nursing Home</v>
      </c>
      <c r="E624" s="46">
        <v>32001</v>
      </c>
      <c r="F624" s="51" t="s">
        <v>195</v>
      </c>
      <c r="G624" s="52">
        <v>40451</v>
      </c>
      <c r="H624" s="51" t="s">
        <v>19</v>
      </c>
      <c r="I624" s="47">
        <v>0</v>
      </c>
      <c r="J624" s="47">
        <v>6</v>
      </c>
      <c r="K624" s="47">
        <f>+Data[[#This Row],[BC Bed Change]]+Data[[#This Row],[NH Bed Change]]</f>
        <v>6</v>
      </c>
      <c r="L624" s="47">
        <f t="shared" si="40"/>
        <v>0</v>
      </c>
      <c r="M624" s="47">
        <f t="shared" si="41"/>
        <v>0</v>
      </c>
      <c r="N624" s="47">
        <f>+Data[[#This Row],[BC Active]]+Data[[#This Row],[NH Active]]</f>
        <v>0</v>
      </c>
      <c r="O624" s="47">
        <f t="shared" si="42"/>
        <v>0</v>
      </c>
      <c r="P624" s="47">
        <f t="shared" si="43"/>
        <v>6</v>
      </c>
      <c r="Q624" s="47">
        <f>+Data[[#This Row],[BC Layaway]]+Data[[#This Row],[NH Layaway]]</f>
        <v>6</v>
      </c>
      <c r="R624" s="47">
        <f>+Data[[#This Row],[BC Active]]+Data[[#This Row],[BC Layaway]]</f>
        <v>0</v>
      </c>
      <c r="S624" s="47">
        <f>+Data[[#This Row],[NH Active]]+Data[[#This Row],[NH Layaway]]</f>
        <v>6</v>
      </c>
      <c r="T624" s="47">
        <f>+Data[[#This Row],[BC Total]]+Data[[#This Row],[NH Total]]</f>
        <v>6</v>
      </c>
      <c r="Y624" s="53"/>
    </row>
    <row r="625" spans="1:25" x14ac:dyDescent="0.25">
      <c r="A625" s="47" t="str">
        <f>Data[[#This Row],[Text IID]]&amp;Data[[#This Row],[transaction number]]</f>
        <v>320013</v>
      </c>
      <c r="B625" s="48">
        <v>3</v>
      </c>
      <c r="C625" s="49">
        <v>32001</v>
      </c>
      <c r="D625" s="50" t="str">
        <f>Data[[#This Row],[Text IID]]&amp;" - "&amp;Data[[#This Row],[Facility Name]]</f>
        <v>32001 - Colonial Manor Nursing Home</v>
      </c>
      <c r="E625" s="46">
        <v>32001</v>
      </c>
      <c r="F625" s="51" t="s">
        <v>195</v>
      </c>
      <c r="G625" s="52">
        <v>41365</v>
      </c>
      <c r="H625" s="51" t="s">
        <v>22</v>
      </c>
      <c r="I625" s="47">
        <v>0</v>
      </c>
      <c r="J625" s="47">
        <v>6</v>
      </c>
      <c r="K625" s="47">
        <f>+Data[[#This Row],[BC Bed Change]]+Data[[#This Row],[NH Bed Change]]</f>
        <v>6</v>
      </c>
      <c r="L625" s="47">
        <f t="shared" si="40"/>
        <v>0</v>
      </c>
      <c r="M625" s="47">
        <f t="shared" si="41"/>
        <v>6</v>
      </c>
      <c r="N625" s="47">
        <f>+Data[[#This Row],[BC Active]]+Data[[#This Row],[NH Active]]</f>
        <v>6</v>
      </c>
      <c r="O625" s="47">
        <f t="shared" si="42"/>
        <v>0</v>
      </c>
      <c r="P625" s="47">
        <f t="shared" si="43"/>
        <v>-6</v>
      </c>
      <c r="Q625" s="47">
        <f>+Data[[#This Row],[BC Layaway]]+Data[[#This Row],[NH Layaway]]</f>
        <v>-6</v>
      </c>
      <c r="R625" s="47">
        <f>+Data[[#This Row],[BC Active]]+Data[[#This Row],[BC Layaway]]</f>
        <v>0</v>
      </c>
      <c r="S625" s="47">
        <f>+Data[[#This Row],[NH Active]]+Data[[#This Row],[NH Layaway]]</f>
        <v>0</v>
      </c>
      <c r="T625" s="47">
        <f>+Data[[#This Row],[BC Total]]+Data[[#This Row],[NH Total]]</f>
        <v>0</v>
      </c>
      <c r="Y625" s="53"/>
    </row>
    <row r="626" spans="1:25" x14ac:dyDescent="0.25">
      <c r="A626" s="47" t="str">
        <f>Data[[#This Row],[Text IID]]&amp;Data[[#This Row],[transaction number]]</f>
        <v>320014</v>
      </c>
      <c r="B626" s="48">
        <v>4</v>
      </c>
      <c r="C626" s="49">
        <v>32001</v>
      </c>
      <c r="D626" s="50" t="str">
        <f>Data[[#This Row],[Text IID]]&amp;" - "&amp;Data[[#This Row],[Facility Name]]</f>
        <v>32001 - Colonial Manor Nursing Home</v>
      </c>
      <c r="E626" s="46">
        <v>32001</v>
      </c>
      <c r="F626" s="51" t="s">
        <v>195</v>
      </c>
      <c r="G626" s="52">
        <v>41365</v>
      </c>
      <c r="H626" s="51" t="s">
        <v>23</v>
      </c>
      <c r="I626" s="47">
        <v>0</v>
      </c>
      <c r="J626" s="47">
        <v>6</v>
      </c>
      <c r="K626" s="47">
        <f>+Data[[#This Row],[BC Bed Change]]+Data[[#This Row],[NH Bed Change]]</f>
        <v>6</v>
      </c>
      <c r="L626" s="47">
        <f t="shared" si="40"/>
        <v>0</v>
      </c>
      <c r="M626" s="47">
        <f t="shared" si="41"/>
        <v>-6</v>
      </c>
      <c r="N626" s="47">
        <f>+Data[[#This Row],[BC Active]]+Data[[#This Row],[NH Active]]</f>
        <v>-6</v>
      </c>
      <c r="O626" s="47">
        <f t="shared" si="42"/>
        <v>0</v>
      </c>
      <c r="P626" s="47">
        <f t="shared" si="43"/>
        <v>0</v>
      </c>
      <c r="Q626" s="47">
        <f>+Data[[#This Row],[BC Layaway]]+Data[[#This Row],[NH Layaway]]</f>
        <v>0</v>
      </c>
      <c r="R626" s="47">
        <f>+Data[[#This Row],[BC Active]]+Data[[#This Row],[BC Layaway]]</f>
        <v>0</v>
      </c>
      <c r="S626" s="47">
        <f>+Data[[#This Row],[NH Active]]+Data[[#This Row],[NH Layaway]]</f>
        <v>-6</v>
      </c>
      <c r="T626" s="47">
        <f>+Data[[#This Row],[BC Total]]+Data[[#This Row],[NH Total]]</f>
        <v>-6</v>
      </c>
      <c r="Y626" s="53"/>
    </row>
    <row r="627" spans="1:25" x14ac:dyDescent="0.25">
      <c r="A627" s="47" t="str">
        <f>Data[[#This Row],[Text IID]]&amp;Data[[#This Row],[transaction number]]</f>
        <v>320031</v>
      </c>
      <c r="B627" s="48">
        <v>1</v>
      </c>
      <c r="C627" s="49">
        <v>32003</v>
      </c>
      <c r="D627" s="50" t="str">
        <f>Data[[#This Row],[Text IID]]&amp;" - "&amp;Data[[#This Row],[Facility Name]]</f>
        <v>32003 - Good Sam Society Jackson</v>
      </c>
      <c r="E627" s="46">
        <v>32003</v>
      </c>
      <c r="F627" s="51" t="s">
        <v>196</v>
      </c>
      <c r="G627" s="52">
        <v>40451</v>
      </c>
      <c r="H627" s="51" t="s">
        <v>17</v>
      </c>
      <c r="I627" s="47">
        <v>0</v>
      </c>
      <c r="J627" s="47">
        <v>68</v>
      </c>
      <c r="K627" s="47">
        <f>+Data[[#This Row],[BC Bed Change]]+Data[[#This Row],[NH Bed Change]]</f>
        <v>68</v>
      </c>
      <c r="L627" s="47">
        <f t="shared" si="40"/>
        <v>0</v>
      </c>
      <c r="M627" s="47">
        <f t="shared" si="41"/>
        <v>68</v>
      </c>
      <c r="N627" s="47">
        <f>+Data[[#This Row],[BC Active]]+Data[[#This Row],[NH Active]]</f>
        <v>68</v>
      </c>
      <c r="O627" s="47">
        <f t="shared" si="42"/>
        <v>0</v>
      </c>
      <c r="P627" s="47">
        <f t="shared" si="43"/>
        <v>0</v>
      </c>
      <c r="Q627" s="47">
        <f>+Data[[#This Row],[BC Layaway]]+Data[[#This Row],[NH Layaway]]</f>
        <v>0</v>
      </c>
      <c r="R627" s="47">
        <f>+Data[[#This Row],[BC Active]]+Data[[#This Row],[BC Layaway]]</f>
        <v>0</v>
      </c>
      <c r="S627" s="47">
        <f>+Data[[#This Row],[NH Active]]+Data[[#This Row],[NH Layaway]]</f>
        <v>68</v>
      </c>
      <c r="T627" s="47">
        <f>+Data[[#This Row],[BC Total]]+Data[[#This Row],[NH Total]]</f>
        <v>68</v>
      </c>
      <c r="Y627" s="53"/>
    </row>
    <row r="628" spans="1:25" x14ac:dyDescent="0.25">
      <c r="A628" s="47" t="str">
        <f>Data[[#This Row],[Text IID]]&amp;Data[[#This Row],[transaction number]]</f>
        <v>320032</v>
      </c>
      <c r="B628" s="48">
        <v>2</v>
      </c>
      <c r="C628" s="49">
        <v>32003</v>
      </c>
      <c r="D628" s="50" t="str">
        <f>Data[[#This Row],[Text IID]]&amp;" - "&amp;Data[[#This Row],[Facility Name]]</f>
        <v>32003 - Good Sam Society Jackson</v>
      </c>
      <c r="E628" s="46">
        <v>32003</v>
      </c>
      <c r="F628" s="51" t="s">
        <v>196</v>
      </c>
      <c r="G628" s="52">
        <v>41090</v>
      </c>
      <c r="H628" s="51" t="s">
        <v>23</v>
      </c>
      <c r="I628" s="47">
        <v>0</v>
      </c>
      <c r="J628" s="47">
        <v>5</v>
      </c>
      <c r="K628" s="47">
        <f>+Data[[#This Row],[BC Bed Change]]+Data[[#This Row],[NH Bed Change]]</f>
        <v>5</v>
      </c>
      <c r="L628" s="47">
        <f t="shared" si="40"/>
        <v>0</v>
      </c>
      <c r="M628" s="47">
        <f t="shared" si="41"/>
        <v>-5</v>
      </c>
      <c r="N628" s="47">
        <f>+Data[[#This Row],[BC Active]]+Data[[#This Row],[NH Active]]</f>
        <v>-5</v>
      </c>
      <c r="O628" s="47">
        <f t="shared" si="42"/>
        <v>0</v>
      </c>
      <c r="P628" s="47">
        <f t="shared" si="43"/>
        <v>0</v>
      </c>
      <c r="Q628" s="47">
        <f>+Data[[#This Row],[BC Layaway]]+Data[[#This Row],[NH Layaway]]</f>
        <v>0</v>
      </c>
      <c r="R628" s="47">
        <f>+Data[[#This Row],[BC Active]]+Data[[#This Row],[BC Layaway]]</f>
        <v>0</v>
      </c>
      <c r="S628" s="47">
        <f>+Data[[#This Row],[NH Active]]+Data[[#This Row],[NH Layaway]]</f>
        <v>-5</v>
      </c>
      <c r="T628" s="47">
        <f>+Data[[#This Row],[BC Total]]+Data[[#This Row],[NH Total]]</f>
        <v>-5</v>
      </c>
      <c r="Y628" s="53"/>
    </row>
    <row r="629" spans="1:25" x14ac:dyDescent="0.25">
      <c r="A629" s="47" t="str">
        <f>Data[[#This Row],[Text IID]]&amp;Data[[#This Row],[transaction number]]</f>
        <v>320033</v>
      </c>
      <c r="B629" s="48">
        <v>3</v>
      </c>
      <c r="C629" s="49">
        <v>32003</v>
      </c>
      <c r="D629" s="50" t="str">
        <f>Data[[#This Row],[Text IID]]&amp;" - "&amp;Data[[#This Row],[Facility Name]]</f>
        <v>32003 - Good Sam Society Jackson</v>
      </c>
      <c r="E629" s="46">
        <v>32003</v>
      </c>
      <c r="F629" s="51" t="s">
        <v>196</v>
      </c>
      <c r="G629" s="52">
        <v>42720</v>
      </c>
      <c r="H629" s="51" t="s">
        <v>23</v>
      </c>
      <c r="I629" s="47"/>
      <c r="J629" s="47">
        <v>6</v>
      </c>
      <c r="K629" s="47">
        <f>+Data[[#This Row],[BC Bed Change]]+Data[[#This Row],[NH Bed Change]]</f>
        <v>6</v>
      </c>
      <c r="L629" s="47">
        <f t="shared" si="40"/>
        <v>0</v>
      </c>
      <c r="M629" s="47">
        <f t="shared" si="41"/>
        <v>-6</v>
      </c>
      <c r="N629" s="47">
        <f>+Data[[#This Row],[BC Active]]+Data[[#This Row],[NH Active]]</f>
        <v>-6</v>
      </c>
      <c r="O629" s="47">
        <f t="shared" si="42"/>
        <v>0</v>
      </c>
      <c r="P629" s="47">
        <f t="shared" si="43"/>
        <v>0</v>
      </c>
      <c r="Q629" s="47">
        <f>+Data[[#This Row],[BC Layaway]]+Data[[#This Row],[NH Layaway]]</f>
        <v>0</v>
      </c>
      <c r="R629" s="47">
        <f>+Data[[#This Row],[BC Active]]+Data[[#This Row],[BC Layaway]]</f>
        <v>0</v>
      </c>
      <c r="S629" s="47">
        <f>+Data[[#This Row],[NH Active]]+Data[[#This Row],[NH Layaway]]</f>
        <v>-6</v>
      </c>
      <c r="T629" s="47">
        <f>+Data[[#This Row],[BC Total]]+Data[[#This Row],[NH Total]]</f>
        <v>-6</v>
      </c>
      <c r="Y629" s="53"/>
    </row>
    <row r="630" spans="1:25" x14ac:dyDescent="0.25">
      <c r="A630" s="47" t="str">
        <f>Data[[#This Row],[Text IID]]&amp;Data[[#This Row],[transaction number]]</f>
        <v>320034</v>
      </c>
      <c r="B630" s="48">
        <v>4</v>
      </c>
      <c r="C630" s="49">
        <v>32003</v>
      </c>
      <c r="D630" s="50" t="str">
        <f>Data[[#This Row],[Text IID]]&amp;" - "&amp;Data[[#This Row],[Facility Name]]</f>
        <v>32003 - Good Sam Society Jackson</v>
      </c>
      <c r="E630" s="46">
        <v>32003</v>
      </c>
      <c r="F630" s="51" t="s">
        <v>196</v>
      </c>
      <c r="G630" s="52">
        <v>42948</v>
      </c>
      <c r="H630" s="51" t="s">
        <v>20</v>
      </c>
      <c r="I630" s="47">
        <v>0</v>
      </c>
      <c r="J630" s="47">
        <v>4</v>
      </c>
      <c r="K630" s="47">
        <f>+Data[[#This Row],[BC Bed Change]]+Data[[#This Row],[NH Bed Change]]</f>
        <v>4</v>
      </c>
      <c r="L630" s="47">
        <f t="shared" si="40"/>
        <v>0</v>
      </c>
      <c r="M630" s="47">
        <f t="shared" si="41"/>
        <v>-4</v>
      </c>
      <c r="N630" s="47">
        <f>+Data[[#This Row],[BC Active]]+Data[[#This Row],[NH Active]]</f>
        <v>-4</v>
      </c>
      <c r="O630" s="47">
        <f t="shared" si="42"/>
        <v>0</v>
      </c>
      <c r="P630" s="47">
        <f t="shared" si="43"/>
        <v>4</v>
      </c>
      <c r="Q630" s="47">
        <f>+Data[[#This Row],[BC Layaway]]+Data[[#This Row],[NH Layaway]]</f>
        <v>4</v>
      </c>
      <c r="R630" s="47">
        <f>+Data[[#This Row],[BC Active]]+Data[[#This Row],[BC Layaway]]</f>
        <v>0</v>
      </c>
      <c r="S630" s="47">
        <f>+Data[[#This Row],[NH Active]]+Data[[#This Row],[NH Layaway]]</f>
        <v>0</v>
      </c>
      <c r="T630" s="47">
        <f>+Data[[#This Row],[BC Total]]+Data[[#This Row],[NH Total]]</f>
        <v>0</v>
      </c>
      <c r="Y630" s="53"/>
    </row>
    <row r="631" spans="1:25" x14ac:dyDescent="0.25">
      <c r="A631" s="47" t="str">
        <f>Data[[#This Row],[Text IID]]&amp;Data[[#This Row],[transaction number]]</f>
        <v>320035</v>
      </c>
      <c r="B631" s="48">
        <v>5</v>
      </c>
      <c r="C631" s="49">
        <v>32003</v>
      </c>
      <c r="D631" s="50" t="str">
        <f>Data[[#This Row],[Text IID]]&amp;" - "&amp;Data[[#This Row],[Facility Name]]</f>
        <v>32003 - Good Sam Society Jackson</v>
      </c>
      <c r="E631" s="46">
        <v>32003</v>
      </c>
      <c r="F631" s="51" t="s">
        <v>196</v>
      </c>
      <c r="G631" s="52">
        <v>43468</v>
      </c>
      <c r="H631" s="51" t="s">
        <v>22</v>
      </c>
      <c r="I631" s="47"/>
      <c r="J631" s="47">
        <v>4</v>
      </c>
      <c r="K631" s="47">
        <f>+Data[[#This Row],[BC Bed Change]]+Data[[#This Row],[NH Bed Change]]</f>
        <v>4</v>
      </c>
      <c r="L631" s="47">
        <f t="shared" si="40"/>
        <v>0</v>
      </c>
      <c r="M631" s="47">
        <f t="shared" si="41"/>
        <v>4</v>
      </c>
      <c r="N631" s="47">
        <f>+Data[[#This Row],[BC Active]]+Data[[#This Row],[NH Active]]</f>
        <v>4</v>
      </c>
      <c r="O631" s="47">
        <f t="shared" si="42"/>
        <v>0</v>
      </c>
      <c r="P631" s="47">
        <f t="shared" si="43"/>
        <v>-4</v>
      </c>
      <c r="Q631" s="47">
        <f>+Data[[#This Row],[BC Layaway]]+Data[[#This Row],[NH Layaway]]</f>
        <v>-4</v>
      </c>
      <c r="R631" s="47">
        <f>+Data[[#This Row],[BC Active]]+Data[[#This Row],[BC Layaway]]</f>
        <v>0</v>
      </c>
      <c r="S631" s="47">
        <f>+Data[[#This Row],[NH Active]]+Data[[#This Row],[NH Layaway]]</f>
        <v>0</v>
      </c>
      <c r="T631" s="47">
        <f>+Data[[#This Row],[BC Total]]+Data[[#This Row],[NH Total]]</f>
        <v>0</v>
      </c>
      <c r="Y631" s="53"/>
    </row>
    <row r="632" spans="1:25" x14ac:dyDescent="0.25">
      <c r="A632" s="47" t="str">
        <f>Data[[#This Row],[Text IID]]&amp;Data[[#This Row],[transaction number]]</f>
        <v>320036</v>
      </c>
      <c r="B632" s="48">
        <v>6</v>
      </c>
      <c r="C632" s="49">
        <v>32003</v>
      </c>
      <c r="D632" s="50" t="str">
        <f>Data[[#This Row],[Text IID]]&amp;" - "&amp;Data[[#This Row],[Facility Name]]</f>
        <v>32003 - Good Sam Society Jackson</v>
      </c>
      <c r="E632" s="46">
        <v>32003</v>
      </c>
      <c r="F632" s="51" t="s">
        <v>196</v>
      </c>
      <c r="G632" s="52">
        <v>43468</v>
      </c>
      <c r="H632" s="51" t="s">
        <v>23</v>
      </c>
      <c r="I632" s="47"/>
      <c r="J632" s="47">
        <v>4</v>
      </c>
      <c r="K632" s="47">
        <f>+Data[[#This Row],[BC Bed Change]]+Data[[#This Row],[NH Bed Change]]</f>
        <v>4</v>
      </c>
      <c r="L632" s="47">
        <f t="shared" si="40"/>
        <v>0</v>
      </c>
      <c r="M632" s="47">
        <f t="shared" si="41"/>
        <v>-4</v>
      </c>
      <c r="N632" s="47">
        <f>+Data[[#This Row],[BC Active]]+Data[[#This Row],[NH Active]]</f>
        <v>-4</v>
      </c>
      <c r="O632" s="47">
        <f t="shared" si="42"/>
        <v>0</v>
      </c>
      <c r="P632" s="47">
        <f t="shared" si="43"/>
        <v>0</v>
      </c>
      <c r="Q632" s="47">
        <f>+Data[[#This Row],[BC Layaway]]+Data[[#This Row],[NH Layaway]]</f>
        <v>0</v>
      </c>
      <c r="R632" s="47">
        <f>+Data[[#This Row],[BC Active]]+Data[[#This Row],[BC Layaway]]</f>
        <v>0</v>
      </c>
      <c r="S632" s="47">
        <f>+Data[[#This Row],[NH Active]]+Data[[#This Row],[NH Layaway]]</f>
        <v>-4</v>
      </c>
      <c r="T632" s="47">
        <f>+Data[[#This Row],[BC Total]]+Data[[#This Row],[NH Total]]</f>
        <v>-4</v>
      </c>
      <c r="Y632" s="53"/>
    </row>
    <row r="633" spans="1:25" x14ac:dyDescent="0.25">
      <c r="A633" s="47" t="str">
        <f>Data[[#This Row],[Text IID]]&amp;Data[[#This Row],[transaction number]]</f>
        <v>320037</v>
      </c>
      <c r="B633" s="48">
        <v>7</v>
      </c>
      <c r="C633" s="49">
        <v>32003</v>
      </c>
      <c r="D633" s="50" t="str">
        <f>Data[[#This Row],[Text IID]]&amp;" - "&amp;Data[[#This Row],[Facility Name]]</f>
        <v>32003 - Good Sam Society Jackson</v>
      </c>
      <c r="E633" s="46">
        <v>32003</v>
      </c>
      <c r="F633" s="51" t="s">
        <v>196</v>
      </c>
      <c r="G633" s="52">
        <v>44196</v>
      </c>
      <c r="H633" s="51" t="s">
        <v>23</v>
      </c>
      <c r="I633" s="47"/>
      <c r="J633" s="47">
        <v>7</v>
      </c>
      <c r="K633" s="47">
        <f>+Data[[#This Row],[BC Bed Change]]+Data[[#This Row],[NH Bed Change]]</f>
        <v>7</v>
      </c>
      <c r="L633" s="47">
        <f t="shared" si="40"/>
        <v>0</v>
      </c>
      <c r="M633" s="47">
        <f t="shared" si="41"/>
        <v>-7</v>
      </c>
      <c r="N633" s="47">
        <f>+Data[[#This Row],[BC Active]]+Data[[#This Row],[NH Active]]</f>
        <v>-7</v>
      </c>
      <c r="O633" s="47">
        <f t="shared" si="42"/>
        <v>0</v>
      </c>
      <c r="P633" s="47">
        <f t="shared" si="43"/>
        <v>0</v>
      </c>
      <c r="Q633" s="47">
        <f>+Data[[#This Row],[BC Layaway]]+Data[[#This Row],[NH Layaway]]</f>
        <v>0</v>
      </c>
      <c r="R633" s="47">
        <f>+Data[[#This Row],[BC Active]]+Data[[#This Row],[BC Layaway]]</f>
        <v>0</v>
      </c>
      <c r="S633" s="47">
        <f>+Data[[#This Row],[NH Active]]+Data[[#This Row],[NH Layaway]]</f>
        <v>-7</v>
      </c>
      <c r="T633" s="47">
        <f>+Data[[#This Row],[BC Total]]+Data[[#This Row],[NH Total]]</f>
        <v>-7</v>
      </c>
      <c r="Y633" s="53"/>
    </row>
    <row r="634" spans="1:25" x14ac:dyDescent="0.25">
      <c r="A634" s="47" t="str">
        <f>Data[[#This Row],[Text IID]]&amp;Data[[#This Row],[transaction number]]</f>
        <v>330011</v>
      </c>
      <c r="B634" s="48">
        <v>1</v>
      </c>
      <c r="C634" s="49">
        <v>33001</v>
      </c>
      <c r="D634" s="50" t="str">
        <f>Data[[#This Row],[Text IID]]&amp;" - "&amp;Data[[#This Row],[Facility Name]]</f>
        <v>33001 - St Clare Living Community Of Mora</v>
      </c>
      <c r="E634" s="46">
        <v>33001</v>
      </c>
      <c r="F634" s="51" t="s">
        <v>197</v>
      </c>
      <c r="G634" s="52">
        <v>40451</v>
      </c>
      <c r="H634" s="51" t="s">
        <v>17</v>
      </c>
      <c r="I634" s="47">
        <v>0</v>
      </c>
      <c r="J634" s="47">
        <v>80</v>
      </c>
      <c r="K634" s="47">
        <f>+Data[[#This Row],[BC Bed Change]]+Data[[#This Row],[NH Bed Change]]</f>
        <v>80</v>
      </c>
      <c r="L634" s="47">
        <f t="shared" si="40"/>
        <v>0</v>
      </c>
      <c r="M634" s="47">
        <f t="shared" si="41"/>
        <v>80</v>
      </c>
      <c r="N634" s="47">
        <f>+Data[[#This Row],[BC Active]]+Data[[#This Row],[NH Active]]</f>
        <v>80</v>
      </c>
      <c r="O634" s="47">
        <f t="shared" si="42"/>
        <v>0</v>
      </c>
      <c r="P634" s="47">
        <f t="shared" si="43"/>
        <v>0</v>
      </c>
      <c r="Q634" s="47">
        <f>+Data[[#This Row],[BC Layaway]]+Data[[#This Row],[NH Layaway]]</f>
        <v>0</v>
      </c>
      <c r="R634" s="47">
        <f>+Data[[#This Row],[BC Active]]+Data[[#This Row],[BC Layaway]]</f>
        <v>0</v>
      </c>
      <c r="S634" s="47">
        <f>+Data[[#This Row],[NH Active]]+Data[[#This Row],[NH Layaway]]</f>
        <v>80</v>
      </c>
      <c r="T634" s="47">
        <f>+Data[[#This Row],[BC Total]]+Data[[#This Row],[NH Total]]</f>
        <v>80</v>
      </c>
      <c r="Y634" s="53"/>
    </row>
    <row r="635" spans="1:25" x14ac:dyDescent="0.25">
      <c r="A635" s="47" t="str">
        <f>Data[[#This Row],[Text IID]]&amp;Data[[#This Row],[transaction number]]</f>
        <v>330012</v>
      </c>
      <c r="B635" s="48">
        <v>2</v>
      </c>
      <c r="C635" s="49">
        <v>33001</v>
      </c>
      <c r="D635" s="50" t="str">
        <f>Data[[#This Row],[Text IID]]&amp;" - "&amp;Data[[#This Row],[Facility Name]]</f>
        <v>33001 - St Clare Living Community Of Mora</v>
      </c>
      <c r="E635" s="46">
        <v>33001</v>
      </c>
      <c r="F635" s="51" t="s">
        <v>197</v>
      </c>
      <c r="G635" s="52">
        <v>40452</v>
      </c>
      <c r="H635" s="51" t="s">
        <v>20</v>
      </c>
      <c r="I635" s="47">
        <v>0</v>
      </c>
      <c r="J635" s="47">
        <v>3</v>
      </c>
      <c r="K635" s="47">
        <f>+Data[[#This Row],[BC Bed Change]]+Data[[#This Row],[NH Bed Change]]</f>
        <v>3</v>
      </c>
      <c r="L635" s="47">
        <f t="shared" si="40"/>
        <v>0</v>
      </c>
      <c r="M635" s="47">
        <f t="shared" si="41"/>
        <v>-3</v>
      </c>
      <c r="N635" s="47">
        <f>+Data[[#This Row],[BC Active]]+Data[[#This Row],[NH Active]]</f>
        <v>-3</v>
      </c>
      <c r="O635" s="47">
        <f t="shared" si="42"/>
        <v>0</v>
      </c>
      <c r="P635" s="47">
        <f t="shared" si="43"/>
        <v>3</v>
      </c>
      <c r="Q635" s="47">
        <f>+Data[[#This Row],[BC Layaway]]+Data[[#This Row],[NH Layaway]]</f>
        <v>3</v>
      </c>
      <c r="R635" s="47">
        <f>+Data[[#This Row],[BC Active]]+Data[[#This Row],[BC Layaway]]</f>
        <v>0</v>
      </c>
      <c r="S635" s="47">
        <f>+Data[[#This Row],[NH Active]]+Data[[#This Row],[NH Layaway]]</f>
        <v>0</v>
      </c>
      <c r="T635" s="47">
        <f>+Data[[#This Row],[BC Total]]+Data[[#This Row],[NH Total]]</f>
        <v>0</v>
      </c>
      <c r="Y635" s="53"/>
    </row>
    <row r="636" spans="1:25" x14ac:dyDescent="0.25">
      <c r="A636" s="47" t="str">
        <f>Data[[#This Row],[Text IID]]&amp;Data[[#This Row],[transaction number]]</f>
        <v>330013</v>
      </c>
      <c r="B636" s="48">
        <v>3</v>
      </c>
      <c r="C636" s="49">
        <v>33001</v>
      </c>
      <c r="D636" s="50" t="str">
        <f>Data[[#This Row],[Text IID]]&amp;" - "&amp;Data[[#This Row],[Facility Name]]</f>
        <v>33001 - St Clare Living Community Of Mora</v>
      </c>
      <c r="E636" s="46">
        <v>33001</v>
      </c>
      <c r="F636" s="51" t="s">
        <v>197</v>
      </c>
      <c r="G636" s="52">
        <v>40999</v>
      </c>
      <c r="H636" s="51" t="s">
        <v>22</v>
      </c>
      <c r="I636" s="47">
        <v>0</v>
      </c>
      <c r="J636" s="47">
        <v>3</v>
      </c>
      <c r="K636" s="47">
        <f>+Data[[#This Row],[BC Bed Change]]+Data[[#This Row],[NH Bed Change]]</f>
        <v>3</v>
      </c>
      <c r="L636" s="47">
        <f t="shared" si="40"/>
        <v>0</v>
      </c>
      <c r="M636" s="47">
        <f t="shared" si="41"/>
        <v>3</v>
      </c>
      <c r="N636" s="47">
        <f>+Data[[#This Row],[BC Active]]+Data[[#This Row],[NH Active]]</f>
        <v>3</v>
      </c>
      <c r="O636" s="47">
        <f t="shared" si="42"/>
        <v>0</v>
      </c>
      <c r="P636" s="47">
        <f t="shared" si="43"/>
        <v>-3</v>
      </c>
      <c r="Q636" s="47">
        <f>+Data[[#This Row],[BC Layaway]]+Data[[#This Row],[NH Layaway]]</f>
        <v>-3</v>
      </c>
      <c r="R636" s="47">
        <f>+Data[[#This Row],[BC Active]]+Data[[#This Row],[BC Layaway]]</f>
        <v>0</v>
      </c>
      <c r="S636" s="47">
        <f>+Data[[#This Row],[NH Active]]+Data[[#This Row],[NH Layaway]]</f>
        <v>0</v>
      </c>
      <c r="T636" s="47">
        <f>+Data[[#This Row],[BC Total]]+Data[[#This Row],[NH Total]]</f>
        <v>0</v>
      </c>
      <c r="Y636" s="53"/>
    </row>
    <row r="637" spans="1:25" x14ac:dyDescent="0.25">
      <c r="A637" s="47" t="str">
        <f>Data[[#This Row],[Text IID]]&amp;Data[[#This Row],[transaction number]]</f>
        <v>330014</v>
      </c>
      <c r="B637" s="48">
        <v>4</v>
      </c>
      <c r="C637" s="49">
        <v>33001</v>
      </c>
      <c r="D637" s="50" t="str">
        <f>Data[[#This Row],[Text IID]]&amp;" - "&amp;Data[[#This Row],[Facility Name]]</f>
        <v>33001 - St Clare Living Community Of Mora</v>
      </c>
      <c r="E637" s="46">
        <v>33001</v>
      </c>
      <c r="F637" s="51" t="s">
        <v>197</v>
      </c>
      <c r="G637" s="52">
        <v>40999</v>
      </c>
      <c r="H637" s="51" t="s">
        <v>23</v>
      </c>
      <c r="I637" s="47">
        <v>0</v>
      </c>
      <c r="J637" s="47">
        <v>9</v>
      </c>
      <c r="K637" s="47">
        <f>+Data[[#This Row],[BC Bed Change]]+Data[[#This Row],[NH Bed Change]]</f>
        <v>9</v>
      </c>
      <c r="L637" s="47">
        <f t="shared" si="40"/>
        <v>0</v>
      </c>
      <c r="M637" s="47">
        <f t="shared" si="41"/>
        <v>-9</v>
      </c>
      <c r="N637" s="47">
        <f>+Data[[#This Row],[BC Active]]+Data[[#This Row],[NH Active]]</f>
        <v>-9</v>
      </c>
      <c r="O637" s="47">
        <f t="shared" si="42"/>
        <v>0</v>
      </c>
      <c r="P637" s="47">
        <f t="shared" si="43"/>
        <v>0</v>
      </c>
      <c r="Q637" s="47">
        <f>+Data[[#This Row],[BC Layaway]]+Data[[#This Row],[NH Layaway]]</f>
        <v>0</v>
      </c>
      <c r="R637" s="47">
        <f>+Data[[#This Row],[BC Active]]+Data[[#This Row],[BC Layaway]]</f>
        <v>0</v>
      </c>
      <c r="S637" s="47">
        <f>+Data[[#This Row],[NH Active]]+Data[[#This Row],[NH Layaway]]</f>
        <v>-9</v>
      </c>
      <c r="T637" s="47">
        <f>+Data[[#This Row],[BC Total]]+Data[[#This Row],[NH Total]]</f>
        <v>-9</v>
      </c>
      <c r="Y637" s="53"/>
    </row>
    <row r="638" spans="1:25" x14ac:dyDescent="0.25">
      <c r="A638" s="47" t="str">
        <f>Data[[#This Row],[Text IID]]&amp;Data[[#This Row],[transaction number]]</f>
        <v>330015</v>
      </c>
      <c r="B638" s="48">
        <v>5</v>
      </c>
      <c r="C638" s="49">
        <v>33001</v>
      </c>
      <c r="D638" s="50" t="str">
        <f>Data[[#This Row],[Text IID]]&amp;" - "&amp;Data[[#This Row],[Facility Name]]</f>
        <v>33001 - St Clare Living Community Of Mora</v>
      </c>
      <c r="E638" s="46">
        <v>33001</v>
      </c>
      <c r="F638" s="51" t="s">
        <v>197</v>
      </c>
      <c r="G638" s="52">
        <v>41760</v>
      </c>
      <c r="H638" s="51" t="s">
        <v>23</v>
      </c>
      <c r="I638" s="47">
        <v>0</v>
      </c>
      <c r="J638" s="47">
        <v>6</v>
      </c>
      <c r="K638" s="47">
        <f>+Data[[#This Row],[BC Bed Change]]+Data[[#This Row],[NH Bed Change]]</f>
        <v>6</v>
      </c>
      <c r="L638" s="47">
        <f t="shared" si="40"/>
        <v>0</v>
      </c>
      <c r="M638" s="47">
        <f t="shared" si="41"/>
        <v>-6</v>
      </c>
      <c r="N638" s="47">
        <f>+Data[[#This Row],[BC Active]]+Data[[#This Row],[NH Active]]</f>
        <v>-6</v>
      </c>
      <c r="O638" s="47">
        <f t="shared" si="42"/>
        <v>0</v>
      </c>
      <c r="P638" s="47">
        <f t="shared" si="43"/>
        <v>0</v>
      </c>
      <c r="Q638" s="47">
        <f>+Data[[#This Row],[BC Layaway]]+Data[[#This Row],[NH Layaway]]</f>
        <v>0</v>
      </c>
      <c r="R638" s="47">
        <f>+Data[[#This Row],[BC Active]]+Data[[#This Row],[BC Layaway]]</f>
        <v>0</v>
      </c>
      <c r="S638" s="47">
        <f>+Data[[#This Row],[NH Active]]+Data[[#This Row],[NH Layaway]]</f>
        <v>-6</v>
      </c>
      <c r="T638" s="47">
        <f>+Data[[#This Row],[BC Total]]+Data[[#This Row],[NH Total]]</f>
        <v>-6</v>
      </c>
      <c r="Y638" s="53"/>
    </row>
    <row r="639" spans="1:25" x14ac:dyDescent="0.25">
      <c r="A639" s="47" t="str">
        <f>Data[[#This Row],[Text IID]]&amp;Data[[#This Row],[transaction number]]</f>
        <v>340011</v>
      </c>
      <c r="B639" s="48">
        <v>1</v>
      </c>
      <c r="C639" s="49">
        <v>34001</v>
      </c>
      <c r="D639" s="50" t="str">
        <f>Data[[#This Row],[Text IID]]&amp;" - "&amp;Data[[#This Row],[Facility Name]]</f>
        <v>34001 - Bethesda</v>
      </c>
      <c r="E639" s="46">
        <v>34001</v>
      </c>
      <c r="F639" s="51" t="s">
        <v>198</v>
      </c>
      <c r="G639" s="52">
        <v>40451</v>
      </c>
      <c r="H639" s="51" t="s">
        <v>17</v>
      </c>
      <c r="I639" s="47">
        <v>0</v>
      </c>
      <c r="J639" s="47">
        <v>120</v>
      </c>
      <c r="K639" s="47">
        <f>+Data[[#This Row],[BC Bed Change]]+Data[[#This Row],[NH Bed Change]]</f>
        <v>120</v>
      </c>
      <c r="L639" s="47">
        <f t="shared" si="40"/>
        <v>0</v>
      </c>
      <c r="M639" s="47">
        <f t="shared" si="41"/>
        <v>120</v>
      </c>
      <c r="N639" s="47">
        <f>+Data[[#This Row],[BC Active]]+Data[[#This Row],[NH Active]]</f>
        <v>120</v>
      </c>
      <c r="O639" s="47">
        <f t="shared" si="42"/>
        <v>0</v>
      </c>
      <c r="P639" s="47">
        <f t="shared" si="43"/>
        <v>0</v>
      </c>
      <c r="Q639" s="47">
        <f>+Data[[#This Row],[BC Layaway]]+Data[[#This Row],[NH Layaway]]</f>
        <v>0</v>
      </c>
      <c r="R639" s="47">
        <f>+Data[[#This Row],[BC Active]]+Data[[#This Row],[BC Layaway]]</f>
        <v>0</v>
      </c>
      <c r="S639" s="47">
        <f>+Data[[#This Row],[NH Active]]+Data[[#This Row],[NH Layaway]]</f>
        <v>120</v>
      </c>
      <c r="T639" s="47">
        <f>+Data[[#This Row],[BC Total]]+Data[[#This Row],[NH Total]]</f>
        <v>120</v>
      </c>
      <c r="Y639" s="53"/>
    </row>
    <row r="640" spans="1:25" x14ac:dyDescent="0.25">
      <c r="A640" s="47" t="str">
        <f>Data[[#This Row],[Text IID]]&amp;Data[[#This Row],[transaction number]]</f>
        <v>340012</v>
      </c>
      <c r="B640" s="48">
        <v>2</v>
      </c>
      <c r="C640" s="49">
        <v>34001</v>
      </c>
      <c r="D640" s="50" t="str">
        <f>Data[[#This Row],[Text IID]]&amp;" - "&amp;Data[[#This Row],[Facility Name]]</f>
        <v>34001 - Bethesda</v>
      </c>
      <c r="E640" s="46">
        <v>34001</v>
      </c>
      <c r="F640" s="51" t="s">
        <v>198</v>
      </c>
      <c r="G640" s="52">
        <v>41038</v>
      </c>
      <c r="H640" s="51" t="s">
        <v>27</v>
      </c>
      <c r="I640" s="47">
        <v>0</v>
      </c>
      <c r="J640" s="47">
        <v>3</v>
      </c>
      <c r="K640" s="47">
        <f>+Data[[#This Row],[BC Bed Change]]+Data[[#This Row],[NH Bed Change]]</f>
        <v>3</v>
      </c>
      <c r="L640" s="47">
        <f t="shared" si="40"/>
        <v>0</v>
      </c>
      <c r="M640" s="47">
        <f t="shared" si="41"/>
        <v>3</v>
      </c>
      <c r="N640" s="47">
        <f>+Data[[#This Row],[BC Active]]+Data[[#This Row],[NH Active]]</f>
        <v>3</v>
      </c>
      <c r="O640" s="47">
        <f t="shared" si="42"/>
        <v>0</v>
      </c>
      <c r="P640" s="47">
        <f t="shared" si="43"/>
        <v>0</v>
      </c>
      <c r="Q640" s="47">
        <f>+Data[[#This Row],[BC Layaway]]+Data[[#This Row],[NH Layaway]]</f>
        <v>0</v>
      </c>
      <c r="R640" s="47">
        <f>+Data[[#This Row],[BC Active]]+Data[[#This Row],[BC Layaway]]</f>
        <v>0</v>
      </c>
      <c r="S640" s="47">
        <f>+Data[[#This Row],[NH Active]]+Data[[#This Row],[NH Layaway]]</f>
        <v>3</v>
      </c>
      <c r="T640" s="47">
        <f>+Data[[#This Row],[BC Total]]+Data[[#This Row],[NH Total]]</f>
        <v>3</v>
      </c>
      <c r="Y640" s="53"/>
    </row>
    <row r="641" spans="1:25" x14ac:dyDescent="0.25">
      <c r="A641" s="47" t="str">
        <f>Data[[#This Row],[Text IID]]&amp;Data[[#This Row],[transaction number]]</f>
        <v>340013</v>
      </c>
      <c r="B641" s="48">
        <v>3</v>
      </c>
      <c r="C641" s="49">
        <v>34001</v>
      </c>
      <c r="D641" s="50" t="str">
        <f>Data[[#This Row],[Text IID]]&amp;" - "&amp;Data[[#This Row],[Facility Name]]</f>
        <v>34001 - Bethesda</v>
      </c>
      <c r="E641" s="46">
        <v>34001</v>
      </c>
      <c r="F641" s="51" t="s">
        <v>198</v>
      </c>
      <c r="G641" s="52">
        <v>42626</v>
      </c>
      <c r="H641" s="51" t="s">
        <v>27</v>
      </c>
      <c r="I641" s="47">
        <v>0</v>
      </c>
      <c r="J641" s="47">
        <v>125</v>
      </c>
      <c r="K641" s="47">
        <f>+Data[[#This Row],[BC Bed Change]]+Data[[#This Row],[NH Bed Change]]</f>
        <v>125</v>
      </c>
      <c r="L641" s="47">
        <f t="shared" si="40"/>
        <v>0</v>
      </c>
      <c r="M641" s="47">
        <f t="shared" si="41"/>
        <v>125</v>
      </c>
      <c r="N641" s="47">
        <f>+Data[[#This Row],[BC Active]]+Data[[#This Row],[NH Active]]</f>
        <v>125</v>
      </c>
      <c r="O641" s="47">
        <f t="shared" si="42"/>
        <v>0</v>
      </c>
      <c r="P641" s="47">
        <f t="shared" si="43"/>
        <v>0</v>
      </c>
      <c r="Q641" s="47">
        <f>+Data[[#This Row],[BC Layaway]]+Data[[#This Row],[NH Layaway]]</f>
        <v>0</v>
      </c>
      <c r="R641" s="47">
        <f>+Data[[#This Row],[BC Active]]+Data[[#This Row],[BC Layaway]]</f>
        <v>0</v>
      </c>
      <c r="S641" s="47">
        <f>+Data[[#This Row],[NH Active]]+Data[[#This Row],[NH Layaway]]</f>
        <v>125</v>
      </c>
      <c r="T641" s="47">
        <f>+Data[[#This Row],[BC Total]]+Data[[#This Row],[NH Total]]</f>
        <v>125</v>
      </c>
      <c r="Y641" s="53"/>
    </row>
    <row r="642" spans="1:25" x14ac:dyDescent="0.25">
      <c r="A642" s="47" t="str">
        <f>Data[[#This Row],[Text IID]]&amp;Data[[#This Row],[transaction number]]</f>
        <v>340031</v>
      </c>
      <c r="B642" s="48">
        <v>1</v>
      </c>
      <c r="C642" s="49">
        <v>34003</v>
      </c>
      <c r="D642" s="50" t="str">
        <f>Data[[#This Row],[Text IID]]&amp;" - "&amp;Data[[#This Row],[Facility Name]]</f>
        <v>34003 - Glenoaks Senior Living Campus</v>
      </c>
      <c r="E642" s="46">
        <v>34003</v>
      </c>
      <c r="F642" s="51" t="s">
        <v>399</v>
      </c>
      <c r="G642" s="52">
        <v>40451</v>
      </c>
      <c r="H642" s="51" t="s">
        <v>17</v>
      </c>
      <c r="I642" s="47">
        <v>0</v>
      </c>
      <c r="J642" s="47">
        <v>62</v>
      </c>
      <c r="K642" s="47">
        <f>+Data[[#This Row],[BC Bed Change]]+Data[[#This Row],[NH Bed Change]]</f>
        <v>62</v>
      </c>
      <c r="L642" s="47">
        <f t="shared" si="40"/>
        <v>0</v>
      </c>
      <c r="M642" s="47">
        <f t="shared" si="41"/>
        <v>62</v>
      </c>
      <c r="N642" s="47">
        <f>+Data[[#This Row],[BC Active]]+Data[[#This Row],[NH Active]]</f>
        <v>62</v>
      </c>
      <c r="O642" s="47">
        <f t="shared" si="42"/>
        <v>0</v>
      </c>
      <c r="P642" s="47">
        <f t="shared" si="43"/>
        <v>0</v>
      </c>
      <c r="Q642" s="47">
        <f>+Data[[#This Row],[BC Layaway]]+Data[[#This Row],[NH Layaway]]</f>
        <v>0</v>
      </c>
      <c r="R642" s="47">
        <f>+Data[[#This Row],[BC Active]]+Data[[#This Row],[BC Layaway]]</f>
        <v>0</v>
      </c>
      <c r="S642" s="47">
        <f>+Data[[#This Row],[NH Active]]+Data[[#This Row],[NH Layaway]]</f>
        <v>62</v>
      </c>
      <c r="T642" s="47">
        <f>+Data[[#This Row],[BC Total]]+Data[[#This Row],[NH Total]]</f>
        <v>62</v>
      </c>
      <c r="Y642" s="53"/>
    </row>
    <row r="643" spans="1:25" x14ac:dyDescent="0.25">
      <c r="A643" s="47" t="str">
        <f>Data[[#This Row],[Text IID]]&amp;Data[[#This Row],[transaction number]]</f>
        <v>340032</v>
      </c>
      <c r="B643" s="48">
        <v>2</v>
      </c>
      <c r="C643" s="49">
        <v>34003</v>
      </c>
      <c r="D643" s="50" t="str">
        <f>Data[[#This Row],[Text IID]]&amp;" - "&amp;Data[[#This Row],[Facility Name]]</f>
        <v>34003 - Glenoaks Senior Living Campus</v>
      </c>
      <c r="E643" s="46">
        <v>34003</v>
      </c>
      <c r="F643" s="51" t="s">
        <v>399</v>
      </c>
      <c r="G643" s="52">
        <v>41852</v>
      </c>
      <c r="H643" s="51" t="s">
        <v>20</v>
      </c>
      <c r="I643" s="47">
        <v>0</v>
      </c>
      <c r="J643" s="47">
        <v>4</v>
      </c>
      <c r="K643" s="47">
        <f>+Data[[#This Row],[BC Bed Change]]+Data[[#This Row],[NH Bed Change]]</f>
        <v>4</v>
      </c>
      <c r="L643" s="47">
        <f t="shared" ref="L643:L706" si="44">IF(OR($H643=$W$1,$H643=$W$4,$H643=$W$6),I643,IF($H643=$W$2,0,-I643))</f>
        <v>0</v>
      </c>
      <c r="M643" s="47">
        <f t="shared" ref="M643:M706" si="45">IF(OR($H643=$W$1,$H643=$W$4,$H643=$W$6),J643,IF($H643=$W$2,0,-J643))</f>
        <v>-4</v>
      </c>
      <c r="N643" s="47">
        <f>+Data[[#This Row],[BC Active]]+Data[[#This Row],[NH Active]]</f>
        <v>-4</v>
      </c>
      <c r="O643" s="47">
        <f t="shared" ref="O643:O706" si="46">IF(OR($H643=$W$3,$H643=$W$2),I643,IF($H643=$W$4,-I643,0))</f>
        <v>0</v>
      </c>
      <c r="P643" s="47">
        <f t="shared" ref="P643:P706" si="47">IF(OR($H643=$W$3,$H643=$W$2),J643,IF($H643=$W$4,-J643,0))</f>
        <v>4</v>
      </c>
      <c r="Q643" s="47">
        <f>+Data[[#This Row],[BC Layaway]]+Data[[#This Row],[NH Layaway]]</f>
        <v>4</v>
      </c>
      <c r="R643" s="47">
        <f>+Data[[#This Row],[BC Active]]+Data[[#This Row],[BC Layaway]]</f>
        <v>0</v>
      </c>
      <c r="S643" s="47">
        <f>+Data[[#This Row],[NH Active]]+Data[[#This Row],[NH Layaway]]</f>
        <v>0</v>
      </c>
      <c r="T643" s="47">
        <f>+Data[[#This Row],[BC Total]]+Data[[#This Row],[NH Total]]</f>
        <v>0</v>
      </c>
      <c r="Y643" s="53"/>
    </row>
    <row r="644" spans="1:25" x14ac:dyDescent="0.25">
      <c r="A644" s="47" t="str">
        <f>Data[[#This Row],[Text IID]]&amp;Data[[#This Row],[transaction number]]</f>
        <v>340033</v>
      </c>
      <c r="B644" s="48">
        <v>3</v>
      </c>
      <c r="C644" s="49">
        <v>34003</v>
      </c>
      <c r="D644" s="50" t="str">
        <f>Data[[#This Row],[Text IID]]&amp;" - "&amp;Data[[#This Row],[Facility Name]]</f>
        <v>34003 - Glenoaks Senior Living Campus</v>
      </c>
      <c r="E644" s="46">
        <v>34003</v>
      </c>
      <c r="F644" s="51" t="s">
        <v>399</v>
      </c>
      <c r="G644" s="52">
        <v>42095</v>
      </c>
      <c r="H644" s="51" t="s">
        <v>20</v>
      </c>
      <c r="I644" s="47">
        <v>0</v>
      </c>
      <c r="J644" s="47">
        <v>6</v>
      </c>
      <c r="K644" s="47">
        <f>+Data[[#This Row],[BC Bed Change]]+Data[[#This Row],[NH Bed Change]]</f>
        <v>6</v>
      </c>
      <c r="L644" s="47">
        <f t="shared" si="44"/>
        <v>0</v>
      </c>
      <c r="M644" s="47">
        <f t="shared" si="45"/>
        <v>-6</v>
      </c>
      <c r="N644" s="47">
        <f>+Data[[#This Row],[BC Active]]+Data[[#This Row],[NH Active]]</f>
        <v>-6</v>
      </c>
      <c r="O644" s="47">
        <f t="shared" si="46"/>
        <v>0</v>
      </c>
      <c r="P644" s="47">
        <f t="shared" si="47"/>
        <v>6</v>
      </c>
      <c r="Q644" s="47">
        <f>+Data[[#This Row],[BC Layaway]]+Data[[#This Row],[NH Layaway]]</f>
        <v>6</v>
      </c>
      <c r="R644" s="47">
        <f>+Data[[#This Row],[BC Active]]+Data[[#This Row],[BC Layaway]]</f>
        <v>0</v>
      </c>
      <c r="S644" s="47">
        <f>+Data[[#This Row],[NH Active]]+Data[[#This Row],[NH Layaway]]</f>
        <v>0</v>
      </c>
      <c r="T644" s="47">
        <f>+Data[[#This Row],[BC Total]]+Data[[#This Row],[NH Total]]</f>
        <v>0</v>
      </c>
      <c r="Y644" s="53"/>
    </row>
    <row r="645" spans="1:25" x14ac:dyDescent="0.25">
      <c r="A645" s="47" t="str">
        <f>Data[[#This Row],[Text IID]]&amp;Data[[#This Row],[transaction number]]</f>
        <v>340041</v>
      </c>
      <c r="B645" s="48">
        <v>1</v>
      </c>
      <c r="C645" s="49">
        <v>34004</v>
      </c>
      <c r="D645" s="50" t="str">
        <f>Data[[#This Row],[Text IID]]&amp;" - "&amp;Data[[#This Row],[Facility Name]]</f>
        <v>34004 - Carris Health Care Center Therapy Suites</v>
      </c>
      <c r="E645" s="46">
        <v>34004</v>
      </c>
      <c r="F645" s="51" t="s">
        <v>400</v>
      </c>
      <c r="G645" s="52">
        <v>40451</v>
      </c>
      <c r="H645" s="51" t="s">
        <v>17</v>
      </c>
      <c r="I645" s="47">
        <v>0</v>
      </c>
      <c r="J645" s="47">
        <v>78</v>
      </c>
      <c r="K645" s="47">
        <f>+Data[[#This Row],[BC Bed Change]]+Data[[#This Row],[NH Bed Change]]</f>
        <v>78</v>
      </c>
      <c r="L645" s="47">
        <f t="shared" si="44"/>
        <v>0</v>
      </c>
      <c r="M645" s="47">
        <f t="shared" si="45"/>
        <v>78</v>
      </c>
      <c r="N645" s="47">
        <f>+Data[[#This Row],[BC Active]]+Data[[#This Row],[NH Active]]</f>
        <v>78</v>
      </c>
      <c r="O645" s="47">
        <f t="shared" si="46"/>
        <v>0</v>
      </c>
      <c r="P645" s="47">
        <f t="shared" si="47"/>
        <v>0</v>
      </c>
      <c r="Q645" s="47">
        <f>+Data[[#This Row],[BC Layaway]]+Data[[#This Row],[NH Layaway]]</f>
        <v>0</v>
      </c>
      <c r="R645" s="47">
        <f>+Data[[#This Row],[BC Active]]+Data[[#This Row],[BC Layaway]]</f>
        <v>0</v>
      </c>
      <c r="S645" s="47">
        <f>+Data[[#This Row],[NH Active]]+Data[[#This Row],[NH Layaway]]</f>
        <v>78</v>
      </c>
      <c r="T645" s="47">
        <f>+Data[[#This Row],[BC Total]]+Data[[#This Row],[NH Total]]</f>
        <v>78</v>
      </c>
      <c r="Y645" s="53"/>
    </row>
    <row r="646" spans="1:25" x14ac:dyDescent="0.25">
      <c r="A646" s="47" t="str">
        <f>Data[[#This Row],[Text IID]]&amp;Data[[#This Row],[transaction number]]</f>
        <v>350011</v>
      </c>
      <c r="B646" s="48">
        <v>1</v>
      </c>
      <c r="C646" s="49">
        <v>35001</v>
      </c>
      <c r="D646" s="50" t="str">
        <f>Data[[#This Row],[Text IID]]&amp;" - "&amp;Data[[#This Row],[Facility Name]]</f>
        <v>35001 - Kittson Memorial Hospital</v>
      </c>
      <c r="E646" s="46">
        <v>35001</v>
      </c>
      <c r="F646" s="51" t="s">
        <v>199</v>
      </c>
      <c r="G646" s="52">
        <v>40451</v>
      </c>
      <c r="H646" s="51" t="s">
        <v>17</v>
      </c>
      <c r="I646" s="47">
        <v>0</v>
      </c>
      <c r="J646" s="47">
        <v>70</v>
      </c>
      <c r="K646" s="47">
        <f>+Data[[#This Row],[BC Bed Change]]+Data[[#This Row],[NH Bed Change]]</f>
        <v>70</v>
      </c>
      <c r="L646" s="47">
        <f t="shared" si="44"/>
        <v>0</v>
      </c>
      <c r="M646" s="47">
        <f t="shared" si="45"/>
        <v>70</v>
      </c>
      <c r="N646" s="47">
        <f>+Data[[#This Row],[BC Active]]+Data[[#This Row],[NH Active]]</f>
        <v>70</v>
      </c>
      <c r="O646" s="47">
        <f t="shared" si="46"/>
        <v>0</v>
      </c>
      <c r="P646" s="47">
        <f t="shared" si="47"/>
        <v>0</v>
      </c>
      <c r="Q646" s="47">
        <f>+Data[[#This Row],[BC Layaway]]+Data[[#This Row],[NH Layaway]]</f>
        <v>0</v>
      </c>
      <c r="R646" s="47">
        <f>+Data[[#This Row],[BC Active]]+Data[[#This Row],[BC Layaway]]</f>
        <v>0</v>
      </c>
      <c r="S646" s="47">
        <f>+Data[[#This Row],[NH Active]]+Data[[#This Row],[NH Layaway]]</f>
        <v>70</v>
      </c>
      <c r="T646" s="47">
        <f>+Data[[#This Row],[BC Total]]+Data[[#This Row],[NH Total]]</f>
        <v>70</v>
      </c>
      <c r="Y646" s="53"/>
    </row>
    <row r="647" spans="1:25" x14ac:dyDescent="0.25">
      <c r="A647" s="47" t="str">
        <f>Data[[#This Row],[Text IID]]&amp;Data[[#This Row],[transaction number]]</f>
        <v>350012</v>
      </c>
      <c r="B647" s="48">
        <v>2</v>
      </c>
      <c r="C647" s="49">
        <v>35001</v>
      </c>
      <c r="D647" s="50" t="str">
        <f>Data[[#This Row],[Text IID]]&amp;" - "&amp;Data[[#This Row],[Facility Name]]</f>
        <v>35001 - Kittson Memorial Hospital</v>
      </c>
      <c r="E647" s="46">
        <v>35001</v>
      </c>
      <c r="F647" s="51" t="s">
        <v>199</v>
      </c>
      <c r="G647" s="52">
        <v>42079</v>
      </c>
      <c r="H647" s="51" t="s">
        <v>20</v>
      </c>
      <c r="I647" s="47">
        <v>0</v>
      </c>
      <c r="J647" s="47">
        <v>10</v>
      </c>
      <c r="K647" s="47">
        <f>+Data[[#This Row],[BC Bed Change]]+Data[[#This Row],[NH Bed Change]]</f>
        <v>10</v>
      </c>
      <c r="L647" s="47">
        <f t="shared" si="44"/>
        <v>0</v>
      </c>
      <c r="M647" s="47">
        <f t="shared" si="45"/>
        <v>-10</v>
      </c>
      <c r="N647" s="47">
        <f>+Data[[#This Row],[BC Active]]+Data[[#This Row],[NH Active]]</f>
        <v>-10</v>
      </c>
      <c r="O647" s="47">
        <f t="shared" si="46"/>
        <v>0</v>
      </c>
      <c r="P647" s="47">
        <f t="shared" si="47"/>
        <v>10</v>
      </c>
      <c r="Q647" s="47">
        <f>+Data[[#This Row],[BC Layaway]]+Data[[#This Row],[NH Layaway]]</f>
        <v>10</v>
      </c>
      <c r="R647" s="47">
        <f>+Data[[#This Row],[BC Active]]+Data[[#This Row],[BC Layaway]]</f>
        <v>0</v>
      </c>
      <c r="S647" s="47">
        <f>+Data[[#This Row],[NH Active]]+Data[[#This Row],[NH Layaway]]</f>
        <v>0</v>
      </c>
      <c r="T647" s="47">
        <f>+Data[[#This Row],[BC Total]]+Data[[#This Row],[NH Total]]</f>
        <v>0</v>
      </c>
      <c r="Y647" s="53"/>
    </row>
    <row r="648" spans="1:25" x14ac:dyDescent="0.25">
      <c r="A648" s="47" t="str">
        <f>Data[[#This Row],[Text IID]]&amp;Data[[#This Row],[transaction number]]</f>
        <v>350021</v>
      </c>
      <c r="B648" s="48">
        <v>1</v>
      </c>
      <c r="C648" s="49">
        <v>35002</v>
      </c>
      <c r="D648" s="50" t="str">
        <f>Data[[#This Row],[Text IID]]&amp;" - "&amp;Data[[#This Row],[Facility Name]]</f>
        <v>35002 - Karlstad Healthcare Ctr Inc</v>
      </c>
      <c r="E648" s="46">
        <v>35002</v>
      </c>
      <c r="F648" s="51" t="s">
        <v>200</v>
      </c>
      <c r="G648" s="52">
        <v>40451</v>
      </c>
      <c r="H648" s="51" t="s">
        <v>17</v>
      </c>
      <c r="I648" s="47">
        <v>0</v>
      </c>
      <c r="J648" s="47">
        <v>44</v>
      </c>
      <c r="K648" s="47">
        <f>+Data[[#This Row],[BC Bed Change]]+Data[[#This Row],[NH Bed Change]]</f>
        <v>44</v>
      </c>
      <c r="L648" s="47">
        <f t="shared" si="44"/>
        <v>0</v>
      </c>
      <c r="M648" s="47">
        <f t="shared" si="45"/>
        <v>44</v>
      </c>
      <c r="N648" s="47">
        <f>+Data[[#This Row],[BC Active]]+Data[[#This Row],[NH Active]]</f>
        <v>44</v>
      </c>
      <c r="O648" s="47">
        <f t="shared" si="46"/>
        <v>0</v>
      </c>
      <c r="P648" s="47">
        <f t="shared" si="47"/>
        <v>0</v>
      </c>
      <c r="Q648" s="47">
        <f>+Data[[#This Row],[BC Layaway]]+Data[[#This Row],[NH Layaway]]</f>
        <v>0</v>
      </c>
      <c r="R648" s="47">
        <f>+Data[[#This Row],[BC Active]]+Data[[#This Row],[BC Layaway]]</f>
        <v>0</v>
      </c>
      <c r="S648" s="47">
        <f>+Data[[#This Row],[NH Active]]+Data[[#This Row],[NH Layaway]]</f>
        <v>44</v>
      </c>
      <c r="T648" s="47">
        <f>+Data[[#This Row],[BC Total]]+Data[[#This Row],[NH Total]]</f>
        <v>44</v>
      </c>
      <c r="Y648" s="53"/>
    </row>
    <row r="649" spans="1:25" x14ac:dyDescent="0.25">
      <c r="A649" s="47" t="str">
        <f>Data[[#This Row],[Text IID]]&amp;Data[[#This Row],[transaction number]]</f>
        <v>350022</v>
      </c>
      <c r="B649" s="48">
        <v>2</v>
      </c>
      <c r="C649" s="49">
        <v>35002</v>
      </c>
      <c r="D649" s="50" t="str">
        <f>Data[[#This Row],[Text IID]]&amp;" - "&amp;Data[[#This Row],[Facility Name]]</f>
        <v>35002 - Karlstad Healthcare Ctr Inc</v>
      </c>
      <c r="E649" s="46">
        <v>35002</v>
      </c>
      <c r="F649" s="51" t="s">
        <v>200</v>
      </c>
      <c r="G649" s="52">
        <v>40451</v>
      </c>
      <c r="H649" s="51" t="s">
        <v>19</v>
      </c>
      <c r="I649" s="47">
        <v>0</v>
      </c>
      <c r="J649" s="47">
        <v>8</v>
      </c>
      <c r="K649" s="47">
        <f>+Data[[#This Row],[BC Bed Change]]+Data[[#This Row],[NH Bed Change]]</f>
        <v>8</v>
      </c>
      <c r="L649" s="47">
        <f t="shared" si="44"/>
        <v>0</v>
      </c>
      <c r="M649" s="47">
        <f t="shared" si="45"/>
        <v>0</v>
      </c>
      <c r="N649" s="47">
        <f>+Data[[#This Row],[BC Active]]+Data[[#This Row],[NH Active]]</f>
        <v>0</v>
      </c>
      <c r="O649" s="47">
        <f t="shared" si="46"/>
        <v>0</v>
      </c>
      <c r="P649" s="47">
        <f t="shared" si="47"/>
        <v>8</v>
      </c>
      <c r="Q649" s="47">
        <f>+Data[[#This Row],[BC Layaway]]+Data[[#This Row],[NH Layaway]]</f>
        <v>8</v>
      </c>
      <c r="R649" s="47">
        <f>+Data[[#This Row],[BC Active]]+Data[[#This Row],[BC Layaway]]</f>
        <v>0</v>
      </c>
      <c r="S649" s="47">
        <f>+Data[[#This Row],[NH Active]]+Data[[#This Row],[NH Layaway]]</f>
        <v>8</v>
      </c>
      <c r="T649" s="47">
        <f>+Data[[#This Row],[BC Total]]+Data[[#This Row],[NH Total]]</f>
        <v>8</v>
      </c>
      <c r="Y649" s="53"/>
    </row>
    <row r="650" spans="1:25" x14ac:dyDescent="0.25">
      <c r="A650" s="47" t="str">
        <f>Data[[#This Row],[Text IID]]&amp;Data[[#This Row],[transaction number]]</f>
        <v>350023</v>
      </c>
      <c r="B650" s="48">
        <v>3</v>
      </c>
      <c r="C650" s="49">
        <v>35002</v>
      </c>
      <c r="D650" s="50" t="str">
        <f>Data[[#This Row],[Text IID]]&amp;" - "&amp;Data[[#This Row],[Facility Name]]</f>
        <v>35002 - Karlstad Healthcare Ctr Inc</v>
      </c>
      <c r="E650" s="46">
        <v>35002</v>
      </c>
      <c r="F650" s="51" t="s">
        <v>200</v>
      </c>
      <c r="G650" s="52">
        <v>40887</v>
      </c>
      <c r="H650" s="51" t="s">
        <v>22</v>
      </c>
      <c r="I650" s="47">
        <v>0</v>
      </c>
      <c r="J650" s="47">
        <v>2</v>
      </c>
      <c r="K650" s="47">
        <f>+Data[[#This Row],[BC Bed Change]]+Data[[#This Row],[NH Bed Change]]</f>
        <v>2</v>
      </c>
      <c r="L650" s="47">
        <f t="shared" si="44"/>
        <v>0</v>
      </c>
      <c r="M650" s="47">
        <f t="shared" si="45"/>
        <v>2</v>
      </c>
      <c r="N650" s="47">
        <f>+Data[[#This Row],[BC Active]]+Data[[#This Row],[NH Active]]</f>
        <v>2</v>
      </c>
      <c r="O650" s="47">
        <f t="shared" si="46"/>
        <v>0</v>
      </c>
      <c r="P650" s="47">
        <f t="shared" si="47"/>
        <v>-2</v>
      </c>
      <c r="Q650" s="47">
        <f>+Data[[#This Row],[BC Layaway]]+Data[[#This Row],[NH Layaway]]</f>
        <v>-2</v>
      </c>
      <c r="R650" s="47">
        <f>+Data[[#This Row],[BC Active]]+Data[[#This Row],[BC Layaway]]</f>
        <v>0</v>
      </c>
      <c r="S650" s="47">
        <f>+Data[[#This Row],[NH Active]]+Data[[#This Row],[NH Layaway]]</f>
        <v>0</v>
      </c>
      <c r="T650" s="47">
        <f>+Data[[#This Row],[BC Total]]+Data[[#This Row],[NH Total]]</f>
        <v>0</v>
      </c>
      <c r="Y650" s="53"/>
    </row>
    <row r="651" spans="1:25" x14ac:dyDescent="0.25">
      <c r="A651" s="47" t="str">
        <f>Data[[#This Row],[Text IID]]&amp;Data[[#This Row],[transaction number]]</f>
        <v>350024</v>
      </c>
      <c r="B651" s="48">
        <v>4</v>
      </c>
      <c r="C651" s="49">
        <v>35002</v>
      </c>
      <c r="D651" s="50" t="str">
        <f>Data[[#This Row],[Text IID]]&amp;" - "&amp;Data[[#This Row],[Facility Name]]</f>
        <v>35002 - Karlstad Healthcare Ctr Inc</v>
      </c>
      <c r="E651" s="46">
        <v>35002</v>
      </c>
      <c r="F651" s="51" t="s">
        <v>200</v>
      </c>
      <c r="G651" s="52">
        <v>42720</v>
      </c>
      <c r="H651" s="51" t="s">
        <v>22</v>
      </c>
      <c r="I651" s="47"/>
      <c r="J651" s="47">
        <v>2</v>
      </c>
      <c r="K651" s="47">
        <f>+Data[[#This Row],[BC Bed Change]]+Data[[#This Row],[NH Bed Change]]</f>
        <v>2</v>
      </c>
      <c r="L651" s="47">
        <f t="shared" si="44"/>
        <v>0</v>
      </c>
      <c r="M651" s="47">
        <f t="shared" si="45"/>
        <v>2</v>
      </c>
      <c r="N651" s="47">
        <f>+Data[[#This Row],[BC Active]]+Data[[#This Row],[NH Active]]</f>
        <v>2</v>
      </c>
      <c r="O651" s="47">
        <f t="shared" si="46"/>
        <v>0</v>
      </c>
      <c r="P651" s="47">
        <f t="shared" si="47"/>
        <v>-2</v>
      </c>
      <c r="Q651" s="47">
        <f>+Data[[#This Row],[BC Layaway]]+Data[[#This Row],[NH Layaway]]</f>
        <v>-2</v>
      </c>
      <c r="R651" s="47">
        <f>+Data[[#This Row],[BC Active]]+Data[[#This Row],[BC Layaway]]</f>
        <v>0</v>
      </c>
      <c r="S651" s="47">
        <f>+Data[[#This Row],[NH Active]]+Data[[#This Row],[NH Layaway]]</f>
        <v>0</v>
      </c>
      <c r="T651" s="47">
        <f>+Data[[#This Row],[BC Total]]+Data[[#This Row],[NH Total]]</f>
        <v>0</v>
      </c>
      <c r="Y651" s="53"/>
    </row>
    <row r="652" spans="1:25" x14ac:dyDescent="0.25">
      <c r="A652" s="47" t="str">
        <f>Data[[#This Row],[Text IID]]&amp;Data[[#This Row],[transaction number]]</f>
        <v>350025</v>
      </c>
      <c r="B652" s="48">
        <v>5</v>
      </c>
      <c r="C652" s="49">
        <v>35002</v>
      </c>
      <c r="D652" s="50" t="str">
        <f>Data[[#This Row],[Text IID]]&amp;" - "&amp;Data[[#This Row],[Facility Name]]</f>
        <v>35002 - Karlstad Healthcare Ctr Inc</v>
      </c>
      <c r="E652" s="46">
        <v>35002</v>
      </c>
      <c r="F652" s="51" t="s">
        <v>200</v>
      </c>
      <c r="G652" s="52">
        <v>42720</v>
      </c>
      <c r="H652" s="51" t="s">
        <v>23</v>
      </c>
      <c r="I652" s="47"/>
      <c r="J652" s="47">
        <v>2</v>
      </c>
      <c r="K652" s="47">
        <f>+Data[[#This Row],[BC Bed Change]]+Data[[#This Row],[NH Bed Change]]</f>
        <v>2</v>
      </c>
      <c r="L652" s="47">
        <f t="shared" si="44"/>
        <v>0</v>
      </c>
      <c r="M652" s="47">
        <f t="shared" si="45"/>
        <v>-2</v>
      </c>
      <c r="N652" s="47">
        <f>+Data[[#This Row],[BC Active]]+Data[[#This Row],[NH Active]]</f>
        <v>-2</v>
      </c>
      <c r="O652" s="47">
        <f t="shared" si="46"/>
        <v>0</v>
      </c>
      <c r="P652" s="47">
        <f t="shared" si="47"/>
        <v>0</v>
      </c>
      <c r="Q652" s="47">
        <f>+Data[[#This Row],[BC Layaway]]+Data[[#This Row],[NH Layaway]]</f>
        <v>0</v>
      </c>
      <c r="R652" s="47">
        <f>+Data[[#This Row],[BC Active]]+Data[[#This Row],[BC Layaway]]</f>
        <v>0</v>
      </c>
      <c r="S652" s="47">
        <f>+Data[[#This Row],[NH Active]]+Data[[#This Row],[NH Layaway]]</f>
        <v>-2</v>
      </c>
      <c r="T652" s="47">
        <f>+Data[[#This Row],[BC Total]]+Data[[#This Row],[NH Total]]</f>
        <v>-2</v>
      </c>
      <c r="Y652" s="53"/>
    </row>
    <row r="653" spans="1:25" x14ac:dyDescent="0.25">
      <c r="A653" s="47" t="str">
        <f>Data[[#This Row],[Text IID]]&amp;Data[[#This Row],[transaction number]]</f>
        <v>350026</v>
      </c>
      <c r="B653" s="48">
        <v>6</v>
      </c>
      <c r="C653" s="49">
        <v>35002</v>
      </c>
      <c r="D653" s="50" t="str">
        <f>Data[[#This Row],[Text IID]]&amp;" - "&amp;Data[[#This Row],[Facility Name]]</f>
        <v>35002 - Karlstad Healthcare Ctr Inc</v>
      </c>
      <c r="E653" s="46">
        <v>35002</v>
      </c>
      <c r="F653" s="51" t="s">
        <v>200</v>
      </c>
      <c r="G653" s="52">
        <v>42825</v>
      </c>
      <c r="H653" s="51" t="s">
        <v>22</v>
      </c>
      <c r="I653" s="47"/>
      <c r="J653" s="47">
        <v>4</v>
      </c>
      <c r="K653" s="47">
        <f>+Data[[#This Row],[BC Bed Change]]+Data[[#This Row],[NH Bed Change]]</f>
        <v>4</v>
      </c>
      <c r="L653" s="47">
        <f t="shared" si="44"/>
        <v>0</v>
      </c>
      <c r="M653" s="47">
        <f t="shared" si="45"/>
        <v>4</v>
      </c>
      <c r="N653" s="47">
        <f>+Data[[#This Row],[BC Active]]+Data[[#This Row],[NH Active]]</f>
        <v>4</v>
      </c>
      <c r="O653" s="47">
        <f t="shared" si="46"/>
        <v>0</v>
      </c>
      <c r="P653" s="47">
        <f t="shared" si="47"/>
        <v>-4</v>
      </c>
      <c r="Q653" s="47">
        <f>+Data[[#This Row],[BC Layaway]]+Data[[#This Row],[NH Layaway]]</f>
        <v>-4</v>
      </c>
      <c r="R653" s="47">
        <f>+Data[[#This Row],[BC Active]]+Data[[#This Row],[BC Layaway]]</f>
        <v>0</v>
      </c>
      <c r="S653" s="47">
        <f>+Data[[#This Row],[NH Active]]+Data[[#This Row],[NH Layaway]]</f>
        <v>0</v>
      </c>
      <c r="T653" s="47">
        <f>+Data[[#This Row],[BC Total]]+Data[[#This Row],[NH Total]]</f>
        <v>0</v>
      </c>
      <c r="Y653" s="53"/>
    </row>
    <row r="654" spans="1:25" x14ac:dyDescent="0.25">
      <c r="A654" s="47" t="str">
        <f>Data[[#This Row],[Text IID]]&amp;Data[[#This Row],[transaction number]]</f>
        <v>350027</v>
      </c>
      <c r="B654" s="48">
        <v>7</v>
      </c>
      <c r="C654" s="49">
        <v>35002</v>
      </c>
      <c r="D654" s="50" t="str">
        <f>Data[[#This Row],[Text IID]]&amp;" - "&amp;Data[[#This Row],[Facility Name]]</f>
        <v>35002 - Karlstad Healthcare Ctr Inc</v>
      </c>
      <c r="E654" s="46">
        <v>35002</v>
      </c>
      <c r="F654" s="51" t="s">
        <v>200</v>
      </c>
      <c r="G654" s="52">
        <v>42825</v>
      </c>
      <c r="H654" s="51" t="s">
        <v>23</v>
      </c>
      <c r="I654" s="47"/>
      <c r="J654" s="47">
        <v>4</v>
      </c>
      <c r="K654" s="47">
        <f>+Data[[#This Row],[BC Bed Change]]+Data[[#This Row],[NH Bed Change]]</f>
        <v>4</v>
      </c>
      <c r="L654" s="47">
        <f t="shared" si="44"/>
        <v>0</v>
      </c>
      <c r="M654" s="47">
        <f t="shared" si="45"/>
        <v>-4</v>
      </c>
      <c r="N654" s="47">
        <f>+Data[[#This Row],[BC Active]]+Data[[#This Row],[NH Active]]</f>
        <v>-4</v>
      </c>
      <c r="O654" s="47">
        <f t="shared" si="46"/>
        <v>0</v>
      </c>
      <c r="P654" s="47">
        <f t="shared" si="47"/>
        <v>0</v>
      </c>
      <c r="Q654" s="47">
        <f>+Data[[#This Row],[BC Layaway]]+Data[[#This Row],[NH Layaway]]</f>
        <v>0</v>
      </c>
      <c r="R654" s="47">
        <f>+Data[[#This Row],[BC Active]]+Data[[#This Row],[BC Layaway]]</f>
        <v>0</v>
      </c>
      <c r="S654" s="47">
        <f>+Data[[#This Row],[NH Active]]+Data[[#This Row],[NH Layaway]]</f>
        <v>-4</v>
      </c>
      <c r="T654" s="47">
        <f>+Data[[#This Row],[BC Total]]+Data[[#This Row],[NH Total]]</f>
        <v>-4</v>
      </c>
      <c r="Y654" s="53"/>
    </row>
    <row r="655" spans="1:25" x14ac:dyDescent="0.25">
      <c r="A655" s="47" t="str">
        <f>Data[[#This Row],[Text IID]]&amp;Data[[#This Row],[transaction number]]</f>
        <v>360021</v>
      </c>
      <c r="B655" s="48">
        <v>1</v>
      </c>
      <c r="C655" s="49">
        <v>36002</v>
      </c>
      <c r="D655" s="50" t="str">
        <f>Data[[#This Row],[Text IID]]&amp;" - "&amp;Data[[#This Row],[Facility Name]]</f>
        <v>36002 - Good Sam Society Intl Falls</v>
      </c>
      <c r="E655" s="46">
        <v>36002</v>
      </c>
      <c r="F655" s="51" t="s">
        <v>201</v>
      </c>
      <c r="G655" s="52">
        <v>40451</v>
      </c>
      <c r="H655" s="51" t="s">
        <v>17</v>
      </c>
      <c r="I655" s="47">
        <v>0</v>
      </c>
      <c r="J655" s="47">
        <v>64</v>
      </c>
      <c r="K655" s="47">
        <f>+Data[[#This Row],[BC Bed Change]]+Data[[#This Row],[NH Bed Change]]</f>
        <v>64</v>
      </c>
      <c r="L655" s="47">
        <f t="shared" si="44"/>
        <v>0</v>
      </c>
      <c r="M655" s="47">
        <f t="shared" si="45"/>
        <v>64</v>
      </c>
      <c r="N655" s="47">
        <f>+Data[[#This Row],[BC Active]]+Data[[#This Row],[NH Active]]</f>
        <v>64</v>
      </c>
      <c r="O655" s="47">
        <f t="shared" si="46"/>
        <v>0</v>
      </c>
      <c r="P655" s="47">
        <f t="shared" si="47"/>
        <v>0</v>
      </c>
      <c r="Q655" s="47">
        <f>+Data[[#This Row],[BC Layaway]]+Data[[#This Row],[NH Layaway]]</f>
        <v>0</v>
      </c>
      <c r="R655" s="47">
        <f>+Data[[#This Row],[BC Active]]+Data[[#This Row],[BC Layaway]]</f>
        <v>0</v>
      </c>
      <c r="S655" s="47">
        <f>+Data[[#This Row],[NH Active]]+Data[[#This Row],[NH Layaway]]</f>
        <v>64</v>
      </c>
      <c r="T655" s="47">
        <f>+Data[[#This Row],[BC Total]]+Data[[#This Row],[NH Total]]</f>
        <v>64</v>
      </c>
      <c r="Y655" s="53"/>
    </row>
    <row r="656" spans="1:25" x14ac:dyDescent="0.25">
      <c r="A656" s="47" t="str">
        <f>Data[[#This Row],[Text IID]]&amp;Data[[#This Row],[transaction number]]</f>
        <v>360022</v>
      </c>
      <c r="B656" s="48">
        <v>2</v>
      </c>
      <c r="C656" s="49">
        <v>36002</v>
      </c>
      <c r="D656" s="50" t="str">
        <f>Data[[#This Row],[Text IID]]&amp;" - "&amp;Data[[#This Row],[Facility Name]]</f>
        <v>36002 - Good Sam Society Intl Falls</v>
      </c>
      <c r="E656" s="46">
        <v>36002</v>
      </c>
      <c r="F656" s="51" t="s">
        <v>201</v>
      </c>
      <c r="G656" s="52">
        <v>41152</v>
      </c>
      <c r="H656" s="51" t="s">
        <v>23</v>
      </c>
      <c r="I656" s="47">
        <v>0</v>
      </c>
      <c r="J656" s="47">
        <v>7</v>
      </c>
      <c r="K656" s="47">
        <f>+Data[[#This Row],[BC Bed Change]]+Data[[#This Row],[NH Bed Change]]</f>
        <v>7</v>
      </c>
      <c r="L656" s="47">
        <f t="shared" si="44"/>
        <v>0</v>
      </c>
      <c r="M656" s="47">
        <f t="shared" si="45"/>
        <v>-7</v>
      </c>
      <c r="N656" s="47">
        <f>+Data[[#This Row],[BC Active]]+Data[[#This Row],[NH Active]]</f>
        <v>-7</v>
      </c>
      <c r="O656" s="47">
        <f t="shared" si="46"/>
        <v>0</v>
      </c>
      <c r="P656" s="47">
        <f t="shared" si="47"/>
        <v>0</v>
      </c>
      <c r="Q656" s="47">
        <f>+Data[[#This Row],[BC Layaway]]+Data[[#This Row],[NH Layaway]]</f>
        <v>0</v>
      </c>
      <c r="R656" s="47">
        <f>+Data[[#This Row],[BC Active]]+Data[[#This Row],[BC Layaway]]</f>
        <v>0</v>
      </c>
      <c r="S656" s="47">
        <f>+Data[[#This Row],[NH Active]]+Data[[#This Row],[NH Layaway]]</f>
        <v>-7</v>
      </c>
      <c r="T656" s="47">
        <f>+Data[[#This Row],[BC Total]]+Data[[#This Row],[NH Total]]</f>
        <v>-7</v>
      </c>
      <c r="Y656" s="53"/>
    </row>
    <row r="657" spans="1:25" x14ac:dyDescent="0.25">
      <c r="A657" s="47" t="str">
        <f>Data[[#This Row],[Text IID]]&amp;Data[[#This Row],[transaction number]]</f>
        <v>360023</v>
      </c>
      <c r="B657" s="48">
        <v>3</v>
      </c>
      <c r="C657" s="49">
        <v>36002</v>
      </c>
      <c r="D657" s="50" t="str">
        <f>Data[[#This Row],[Text IID]]&amp;" - "&amp;Data[[#This Row],[Facility Name]]</f>
        <v>36002 - Good Sam Society Intl Falls</v>
      </c>
      <c r="E657" s="46">
        <v>36002</v>
      </c>
      <c r="F657" s="51" t="s">
        <v>201</v>
      </c>
      <c r="G657" s="52">
        <v>41274</v>
      </c>
      <c r="H657" s="51" t="s">
        <v>23</v>
      </c>
      <c r="I657" s="47">
        <v>0</v>
      </c>
      <c r="J657" s="47">
        <v>3</v>
      </c>
      <c r="K657" s="47">
        <f>+Data[[#This Row],[BC Bed Change]]+Data[[#This Row],[NH Bed Change]]</f>
        <v>3</v>
      </c>
      <c r="L657" s="47">
        <f t="shared" si="44"/>
        <v>0</v>
      </c>
      <c r="M657" s="47">
        <f t="shared" si="45"/>
        <v>-3</v>
      </c>
      <c r="N657" s="47">
        <f>+Data[[#This Row],[BC Active]]+Data[[#This Row],[NH Active]]</f>
        <v>-3</v>
      </c>
      <c r="O657" s="47">
        <f t="shared" si="46"/>
        <v>0</v>
      </c>
      <c r="P657" s="47">
        <f t="shared" si="47"/>
        <v>0</v>
      </c>
      <c r="Q657" s="47">
        <f>+Data[[#This Row],[BC Layaway]]+Data[[#This Row],[NH Layaway]]</f>
        <v>0</v>
      </c>
      <c r="R657" s="47">
        <f>+Data[[#This Row],[BC Active]]+Data[[#This Row],[BC Layaway]]</f>
        <v>0</v>
      </c>
      <c r="S657" s="47">
        <f>+Data[[#This Row],[NH Active]]+Data[[#This Row],[NH Layaway]]</f>
        <v>-3</v>
      </c>
      <c r="T657" s="47">
        <f>+Data[[#This Row],[BC Total]]+Data[[#This Row],[NH Total]]</f>
        <v>-3</v>
      </c>
      <c r="Y657" s="53"/>
    </row>
    <row r="658" spans="1:25" x14ac:dyDescent="0.25">
      <c r="A658" s="47" t="str">
        <f>Data[[#This Row],[Text IID]]&amp;Data[[#This Row],[transaction number]]</f>
        <v>360031</v>
      </c>
      <c r="B658" s="48">
        <v>1</v>
      </c>
      <c r="C658" s="49">
        <v>36003</v>
      </c>
      <c r="D658" s="50" t="str">
        <f>Data[[#This Row],[Text IID]]&amp;" - "&amp;Data[[#This Row],[Facility Name]]</f>
        <v>36003 - Littlefork Medical Center</v>
      </c>
      <c r="E658" s="46">
        <v>36003</v>
      </c>
      <c r="F658" s="51" t="s">
        <v>202</v>
      </c>
      <c r="G658" s="52">
        <v>40451</v>
      </c>
      <c r="H658" s="51" t="s">
        <v>17</v>
      </c>
      <c r="I658" s="47">
        <v>0</v>
      </c>
      <c r="J658" s="47">
        <v>53</v>
      </c>
      <c r="K658" s="47">
        <f>+Data[[#This Row],[BC Bed Change]]+Data[[#This Row],[NH Bed Change]]</f>
        <v>53</v>
      </c>
      <c r="L658" s="47">
        <f t="shared" si="44"/>
        <v>0</v>
      </c>
      <c r="M658" s="47">
        <f t="shared" si="45"/>
        <v>53</v>
      </c>
      <c r="N658" s="47">
        <f>+Data[[#This Row],[BC Active]]+Data[[#This Row],[NH Active]]</f>
        <v>53</v>
      </c>
      <c r="O658" s="47">
        <f t="shared" si="46"/>
        <v>0</v>
      </c>
      <c r="P658" s="47">
        <f t="shared" si="47"/>
        <v>0</v>
      </c>
      <c r="Q658" s="47">
        <f>+Data[[#This Row],[BC Layaway]]+Data[[#This Row],[NH Layaway]]</f>
        <v>0</v>
      </c>
      <c r="R658" s="47">
        <f>+Data[[#This Row],[BC Active]]+Data[[#This Row],[BC Layaway]]</f>
        <v>0</v>
      </c>
      <c r="S658" s="47">
        <f>+Data[[#This Row],[NH Active]]+Data[[#This Row],[NH Layaway]]</f>
        <v>53</v>
      </c>
      <c r="T658" s="47">
        <f>+Data[[#This Row],[BC Total]]+Data[[#This Row],[NH Total]]</f>
        <v>53</v>
      </c>
      <c r="Y658" s="53"/>
    </row>
    <row r="659" spans="1:25" x14ac:dyDescent="0.25">
      <c r="A659" s="47" t="str">
        <f>Data[[#This Row],[Text IID]]&amp;Data[[#This Row],[transaction number]]</f>
        <v>360032</v>
      </c>
      <c r="B659" s="48">
        <v>2</v>
      </c>
      <c r="C659" s="49">
        <v>36003</v>
      </c>
      <c r="D659" s="50" t="str">
        <f>Data[[#This Row],[Text IID]]&amp;" - "&amp;Data[[#This Row],[Facility Name]]</f>
        <v>36003 - Littlefork Medical Center</v>
      </c>
      <c r="E659" s="46">
        <v>36003</v>
      </c>
      <c r="F659" s="51" t="s">
        <v>202</v>
      </c>
      <c r="G659" s="52">
        <v>40451</v>
      </c>
      <c r="H659" s="51" t="s">
        <v>19</v>
      </c>
      <c r="I659" s="47">
        <v>0</v>
      </c>
      <c r="J659" s="47">
        <v>4</v>
      </c>
      <c r="K659" s="47">
        <f>+Data[[#This Row],[BC Bed Change]]+Data[[#This Row],[NH Bed Change]]</f>
        <v>4</v>
      </c>
      <c r="L659" s="47">
        <f t="shared" si="44"/>
        <v>0</v>
      </c>
      <c r="M659" s="47">
        <f t="shared" si="45"/>
        <v>0</v>
      </c>
      <c r="N659" s="47">
        <f>+Data[[#This Row],[BC Active]]+Data[[#This Row],[NH Active]]</f>
        <v>0</v>
      </c>
      <c r="O659" s="47">
        <f t="shared" si="46"/>
        <v>0</v>
      </c>
      <c r="P659" s="47">
        <f t="shared" si="47"/>
        <v>4</v>
      </c>
      <c r="Q659" s="47">
        <f>+Data[[#This Row],[BC Layaway]]+Data[[#This Row],[NH Layaway]]</f>
        <v>4</v>
      </c>
      <c r="R659" s="47">
        <f>+Data[[#This Row],[BC Active]]+Data[[#This Row],[BC Layaway]]</f>
        <v>0</v>
      </c>
      <c r="S659" s="47">
        <f>+Data[[#This Row],[NH Active]]+Data[[#This Row],[NH Layaway]]</f>
        <v>4</v>
      </c>
      <c r="T659" s="47">
        <f>+Data[[#This Row],[BC Total]]+Data[[#This Row],[NH Total]]</f>
        <v>4</v>
      </c>
      <c r="Y659" s="53"/>
    </row>
    <row r="660" spans="1:25" x14ac:dyDescent="0.25">
      <c r="A660" s="47" t="str">
        <f>Data[[#This Row],[Text IID]]&amp;Data[[#This Row],[transaction number]]</f>
        <v>360033</v>
      </c>
      <c r="B660" s="48">
        <v>3</v>
      </c>
      <c r="C660" s="49">
        <v>36003</v>
      </c>
      <c r="D660" s="50" t="str">
        <f>Data[[#This Row],[Text IID]]&amp;" - "&amp;Data[[#This Row],[Facility Name]]</f>
        <v>36003 - Littlefork Medical Center</v>
      </c>
      <c r="E660" s="46">
        <v>36003</v>
      </c>
      <c r="F660" s="51" t="s">
        <v>202</v>
      </c>
      <c r="G660" s="52">
        <v>40817</v>
      </c>
      <c r="H660" s="51" t="s">
        <v>20</v>
      </c>
      <c r="I660" s="47">
        <v>0</v>
      </c>
      <c r="J660" s="47">
        <v>3</v>
      </c>
      <c r="K660" s="47">
        <f>+Data[[#This Row],[BC Bed Change]]+Data[[#This Row],[NH Bed Change]]</f>
        <v>3</v>
      </c>
      <c r="L660" s="47">
        <f t="shared" si="44"/>
        <v>0</v>
      </c>
      <c r="M660" s="47">
        <f t="shared" si="45"/>
        <v>-3</v>
      </c>
      <c r="N660" s="47">
        <f>+Data[[#This Row],[BC Active]]+Data[[#This Row],[NH Active]]</f>
        <v>-3</v>
      </c>
      <c r="O660" s="47">
        <f t="shared" si="46"/>
        <v>0</v>
      </c>
      <c r="P660" s="47">
        <f t="shared" si="47"/>
        <v>3</v>
      </c>
      <c r="Q660" s="47">
        <f>+Data[[#This Row],[BC Layaway]]+Data[[#This Row],[NH Layaway]]</f>
        <v>3</v>
      </c>
      <c r="R660" s="47">
        <f>+Data[[#This Row],[BC Active]]+Data[[#This Row],[BC Layaway]]</f>
        <v>0</v>
      </c>
      <c r="S660" s="47">
        <f>+Data[[#This Row],[NH Active]]+Data[[#This Row],[NH Layaway]]</f>
        <v>0</v>
      </c>
      <c r="T660" s="47">
        <f>+Data[[#This Row],[BC Total]]+Data[[#This Row],[NH Total]]</f>
        <v>0</v>
      </c>
      <c r="Y660" s="53"/>
    </row>
    <row r="661" spans="1:25" x14ac:dyDescent="0.25">
      <c r="A661" s="47" t="str">
        <f>Data[[#This Row],[Text IID]]&amp;Data[[#This Row],[transaction number]]</f>
        <v>360034</v>
      </c>
      <c r="B661" s="48">
        <v>4</v>
      </c>
      <c r="C661" s="49">
        <v>36003</v>
      </c>
      <c r="D661" s="50" t="str">
        <f>Data[[#This Row],[Text IID]]&amp;" - "&amp;Data[[#This Row],[Facility Name]]</f>
        <v>36003 - Littlefork Medical Center</v>
      </c>
      <c r="E661" s="46">
        <v>36003</v>
      </c>
      <c r="F661" s="51" t="s">
        <v>202</v>
      </c>
      <c r="G661" s="52">
        <v>42430</v>
      </c>
      <c r="H661" s="51" t="s">
        <v>20</v>
      </c>
      <c r="I661" s="47">
        <v>0</v>
      </c>
      <c r="J661" s="47">
        <v>9</v>
      </c>
      <c r="K661" s="47">
        <f>+Data[[#This Row],[BC Bed Change]]+Data[[#This Row],[NH Bed Change]]</f>
        <v>9</v>
      </c>
      <c r="L661" s="47">
        <f t="shared" si="44"/>
        <v>0</v>
      </c>
      <c r="M661" s="47">
        <f t="shared" si="45"/>
        <v>-9</v>
      </c>
      <c r="N661" s="47">
        <f>+Data[[#This Row],[BC Active]]+Data[[#This Row],[NH Active]]</f>
        <v>-9</v>
      </c>
      <c r="O661" s="47">
        <f t="shared" si="46"/>
        <v>0</v>
      </c>
      <c r="P661" s="47">
        <f t="shared" si="47"/>
        <v>9</v>
      </c>
      <c r="Q661" s="47">
        <f>+Data[[#This Row],[BC Layaway]]+Data[[#This Row],[NH Layaway]]</f>
        <v>9</v>
      </c>
      <c r="R661" s="47">
        <f>+Data[[#This Row],[BC Active]]+Data[[#This Row],[BC Layaway]]</f>
        <v>0</v>
      </c>
      <c r="S661" s="47">
        <f>+Data[[#This Row],[NH Active]]+Data[[#This Row],[NH Layaway]]</f>
        <v>0</v>
      </c>
      <c r="T661" s="47">
        <f>+Data[[#This Row],[BC Total]]+Data[[#This Row],[NH Total]]</f>
        <v>0</v>
      </c>
      <c r="Y661" s="53"/>
    </row>
    <row r="662" spans="1:25" x14ac:dyDescent="0.25">
      <c r="A662" s="47" t="str">
        <f>Data[[#This Row],[Text IID]]&amp;Data[[#This Row],[transaction number]]</f>
        <v>360035</v>
      </c>
      <c r="B662" s="48">
        <v>5</v>
      </c>
      <c r="C662" s="49">
        <v>36003</v>
      </c>
      <c r="D662" s="50" t="str">
        <f>Data[[#This Row],[Text IID]]&amp;" - "&amp;Data[[#This Row],[Facility Name]]</f>
        <v>36003 - Littlefork Medical Center</v>
      </c>
      <c r="E662" s="46">
        <v>36003</v>
      </c>
      <c r="F662" s="51" t="s">
        <v>202</v>
      </c>
      <c r="G662" s="52">
        <v>42552</v>
      </c>
      <c r="H662" s="51" t="s">
        <v>22</v>
      </c>
      <c r="I662" s="47">
        <v>0</v>
      </c>
      <c r="J662" s="47">
        <v>4</v>
      </c>
      <c r="K662" s="47">
        <f>+Data[[#This Row],[BC Bed Change]]+Data[[#This Row],[NH Bed Change]]</f>
        <v>4</v>
      </c>
      <c r="L662" s="47">
        <f t="shared" si="44"/>
        <v>0</v>
      </c>
      <c r="M662" s="47">
        <f t="shared" si="45"/>
        <v>4</v>
      </c>
      <c r="N662" s="47">
        <f>+Data[[#This Row],[BC Active]]+Data[[#This Row],[NH Active]]</f>
        <v>4</v>
      </c>
      <c r="O662" s="47">
        <f t="shared" si="46"/>
        <v>0</v>
      </c>
      <c r="P662" s="47">
        <f t="shared" si="47"/>
        <v>-4</v>
      </c>
      <c r="Q662" s="47">
        <f>+Data[[#This Row],[BC Layaway]]+Data[[#This Row],[NH Layaway]]</f>
        <v>-4</v>
      </c>
      <c r="R662" s="47">
        <f>+Data[[#This Row],[BC Active]]+Data[[#This Row],[BC Layaway]]</f>
        <v>0</v>
      </c>
      <c r="S662" s="47">
        <f>+Data[[#This Row],[NH Active]]+Data[[#This Row],[NH Layaway]]</f>
        <v>0</v>
      </c>
      <c r="T662" s="47">
        <f>+Data[[#This Row],[BC Total]]+Data[[#This Row],[NH Total]]</f>
        <v>0</v>
      </c>
      <c r="Y662" s="53"/>
    </row>
    <row r="663" spans="1:25" x14ac:dyDescent="0.25">
      <c r="A663" s="47" t="str">
        <f>Data[[#This Row],[Text IID]]&amp;Data[[#This Row],[transaction number]]</f>
        <v>360036</v>
      </c>
      <c r="B663" s="48">
        <v>6</v>
      </c>
      <c r="C663" s="49">
        <v>36003</v>
      </c>
      <c r="D663" s="50" t="str">
        <f>Data[[#This Row],[Text IID]]&amp;" - "&amp;Data[[#This Row],[Facility Name]]</f>
        <v>36003 - Littlefork Medical Center</v>
      </c>
      <c r="E663" s="46">
        <v>36003</v>
      </c>
      <c r="F663" s="51" t="s">
        <v>202</v>
      </c>
      <c r="G663" s="52">
        <v>42675</v>
      </c>
      <c r="H663" s="51" t="s">
        <v>22</v>
      </c>
      <c r="I663" s="47">
        <v>0</v>
      </c>
      <c r="J663" s="47">
        <v>4</v>
      </c>
      <c r="K663" s="47">
        <f>+Data[[#This Row],[BC Bed Change]]+Data[[#This Row],[NH Bed Change]]</f>
        <v>4</v>
      </c>
      <c r="L663" s="47">
        <f t="shared" si="44"/>
        <v>0</v>
      </c>
      <c r="M663" s="47">
        <f t="shared" si="45"/>
        <v>4</v>
      </c>
      <c r="N663" s="47">
        <f>+Data[[#This Row],[BC Active]]+Data[[#This Row],[NH Active]]</f>
        <v>4</v>
      </c>
      <c r="O663" s="47">
        <f t="shared" si="46"/>
        <v>0</v>
      </c>
      <c r="P663" s="47">
        <f t="shared" si="47"/>
        <v>-4</v>
      </c>
      <c r="Q663" s="47">
        <f>+Data[[#This Row],[BC Layaway]]+Data[[#This Row],[NH Layaway]]</f>
        <v>-4</v>
      </c>
      <c r="R663" s="47">
        <f>+Data[[#This Row],[BC Active]]+Data[[#This Row],[BC Layaway]]</f>
        <v>0</v>
      </c>
      <c r="S663" s="47">
        <f>+Data[[#This Row],[NH Active]]+Data[[#This Row],[NH Layaway]]</f>
        <v>0</v>
      </c>
      <c r="T663" s="47">
        <f>+Data[[#This Row],[BC Total]]+Data[[#This Row],[NH Total]]</f>
        <v>0</v>
      </c>
      <c r="Y663" s="53"/>
    </row>
    <row r="664" spans="1:25" x14ac:dyDescent="0.25">
      <c r="A664" s="47" t="str">
        <f>Data[[#This Row],[Text IID]]&amp;Data[[#This Row],[transaction number]]</f>
        <v>370011</v>
      </c>
      <c r="B664" s="48">
        <v>1</v>
      </c>
      <c r="C664" s="49">
        <v>37001</v>
      </c>
      <c r="D664" s="50" t="str">
        <f>Data[[#This Row],[Text IID]]&amp;" - "&amp;Data[[#This Row],[Facility Name]]</f>
        <v>37001 - MADISON HEALTHCARE SERVICES</v>
      </c>
      <c r="E664" s="46">
        <v>37001</v>
      </c>
      <c r="F664" s="51" t="s">
        <v>203</v>
      </c>
      <c r="G664" s="52">
        <v>40451</v>
      </c>
      <c r="H664" s="51" t="s">
        <v>17</v>
      </c>
      <c r="I664" s="47">
        <v>0</v>
      </c>
      <c r="J664" s="47">
        <v>87</v>
      </c>
      <c r="K664" s="47">
        <f>+Data[[#This Row],[BC Bed Change]]+Data[[#This Row],[NH Bed Change]]</f>
        <v>87</v>
      </c>
      <c r="L664" s="47">
        <f t="shared" si="44"/>
        <v>0</v>
      </c>
      <c r="M664" s="47">
        <f t="shared" si="45"/>
        <v>87</v>
      </c>
      <c r="N664" s="47">
        <f>+Data[[#This Row],[BC Active]]+Data[[#This Row],[NH Active]]</f>
        <v>87</v>
      </c>
      <c r="O664" s="47">
        <f t="shared" si="46"/>
        <v>0</v>
      </c>
      <c r="P664" s="47">
        <f t="shared" si="47"/>
        <v>0</v>
      </c>
      <c r="Q664" s="47">
        <f>+Data[[#This Row],[BC Layaway]]+Data[[#This Row],[NH Layaway]]</f>
        <v>0</v>
      </c>
      <c r="R664" s="47">
        <f>+Data[[#This Row],[BC Active]]+Data[[#This Row],[BC Layaway]]</f>
        <v>0</v>
      </c>
      <c r="S664" s="47">
        <f>+Data[[#This Row],[NH Active]]+Data[[#This Row],[NH Layaway]]</f>
        <v>87</v>
      </c>
      <c r="T664" s="47">
        <f>+Data[[#This Row],[BC Total]]+Data[[#This Row],[NH Total]]</f>
        <v>87</v>
      </c>
      <c r="Y664" s="53"/>
    </row>
    <row r="665" spans="1:25" x14ac:dyDescent="0.25">
      <c r="A665" s="47" t="str">
        <f>Data[[#This Row],[Text IID]]&amp;Data[[#This Row],[transaction number]]</f>
        <v>370012</v>
      </c>
      <c r="B665" s="48">
        <v>2</v>
      </c>
      <c r="C665" s="49">
        <v>37001</v>
      </c>
      <c r="D665" s="50" t="str">
        <f>Data[[#This Row],[Text IID]]&amp;" - "&amp;Data[[#This Row],[Facility Name]]</f>
        <v>37001 - MADISON HEALTHCARE SERVICES</v>
      </c>
      <c r="E665" s="46">
        <v>37001</v>
      </c>
      <c r="F665" s="51" t="s">
        <v>203</v>
      </c>
      <c r="G665" s="52">
        <v>40784</v>
      </c>
      <c r="H665" s="51" t="s">
        <v>23</v>
      </c>
      <c r="I665" s="47">
        <v>0</v>
      </c>
      <c r="J665" s="47">
        <v>7</v>
      </c>
      <c r="K665" s="47">
        <f>+Data[[#This Row],[BC Bed Change]]+Data[[#This Row],[NH Bed Change]]</f>
        <v>7</v>
      </c>
      <c r="L665" s="47">
        <f t="shared" si="44"/>
        <v>0</v>
      </c>
      <c r="M665" s="47">
        <f t="shared" si="45"/>
        <v>-7</v>
      </c>
      <c r="N665" s="47">
        <f>+Data[[#This Row],[BC Active]]+Data[[#This Row],[NH Active]]</f>
        <v>-7</v>
      </c>
      <c r="O665" s="47">
        <f t="shared" si="46"/>
        <v>0</v>
      </c>
      <c r="P665" s="47">
        <f t="shared" si="47"/>
        <v>0</v>
      </c>
      <c r="Q665" s="47">
        <f>+Data[[#This Row],[BC Layaway]]+Data[[#This Row],[NH Layaway]]</f>
        <v>0</v>
      </c>
      <c r="R665" s="47">
        <f>+Data[[#This Row],[BC Active]]+Data[[#This Row],[BC Layaway]]</f>
        <v>0</v>
      </c>
      <c r="S665" s="47">
        <f>+Data[[#This Row],[NH Active]]+Data[[#This Row],[NH Layaway]]</f>
        <v>-7</v>
      </c>
      <c r="T665" s="47">
        <f>+Data[[#This Row],[BC Total]]+Data[[#This Row],[NH Total]]</f>
        <v>-7</v>
      </c>
      <c r="Y665" s="53"/>
    </row>
    <row r="666" spans="1:25" x14ac:dyDescent="0.25">
      <c r="A666" s="47" t="str">
        <f>Data[[#This Row],[Text IID]]&amp;Data[[#This Row],[transaction number]]</f>
        <v>370013</v>
      </c>
      <c r="B666" s="48">
        <v>3</v>
      </c>
      <c r="C666" s="49">
        <v>37001</v>
      </c>
      <c r="D666" s="50" t="str">
        <f>Data[[#This Row],[Text IID]]&amp;" - "&amp;Data[[#This Row],[Facility Name]]</f>
        <v>37001 - MADISON HEALTHCARE SERVICES</v>
      </c>
      <c r="E666" s="46">
        <v>37001</v>
      </c>
      <c r="F666" s="51" t="s">
        <v>203</v>
      </c>
      <c r="G666" s="52">
        <v>42124</v>
      </c>
      <c r="H666" s="51" t="s">
        <v>20</v>
      </c>
      <c r="I666" s="47">
        <v>0</v>
      </c>
      <c r="J666" s="47">
        <v>15</v>
      </c>
      <c r="K666" s="47">
        <f>+Data[[#This Row],[BC Bed Change]]+Data[[#This Row],[NH Bed Change]]</f>
        <v>15</v>
      </c>
      <c r="L666" s="47">
        <f t="shared" si="44"/>
        <v>0</v>
      </c>
      <c r="M666" s="47">
        <f t="shared" si="45"/>
        <v>-15</v>
      </c>
      <c r="N666" s="47">
        <f>+Data[[#This Row],[BC Active]]+Data[[#This Row],[NH Active]]</f>
        <v>-15</v>
      </c>
      <c r="O666" s="47">
        <f t="shared" si="46"/>
        <v>0</v>
      </c>
      <c r="P666" s="47">
        <f t="shared" si="47"/>
        <v>15</v>
      </c>
      <c r="Q666" s="47">
        <f>+Data[[#This Row],[BC Layaway]]+Data[[#This Row],[NH Layaway]]</f>
        <v>15</v>
      </c>
      <c r="R666" s="47">
        <f>+Data[[#This Row],[BC Active]]+Data[[#This Row],[BC Layaway]]</f>
        <v>0</v>
      </c>
      <c r="S666" s="47">
        <f>+Data[[#This Row],[NH Active]]+Data[[#This Row],[NH Layaway]]</f>
        <v>0</v>
      </c>
      <c r="T666" s="47">
        <f>+Data[[#This Row],[BC Total]]+Data[[#This Row],[NH Total]]</f>
        <v>0</v>
      </c>
      <c r="Y666" s="53"/>
    </row>
    <row r="667" spans="1:25" x14ac:dyDescent="0.25">
      <c r="A667" s="47" t="str">
        <f>Data[[#This Row],[Text IID]]&amp;Data[[#This Row],[transaction number]]</f>
        <v>370014</v>
      </c>
      <c r="B667" s="48">
        <v>4</v>
      </c>
      <c r="C667" s="49">
        <v>37001</v>
      </c>
      <c r="D667" s="50" t="str">
        <f>Data[[#This Row],[Text IID]]&amp;" - "&amp;Data[[#This Row],[Facility Name]]</f>
        <v>37001 - MADISON HEALTHCARE SERVICES</v>
      </c>
      <c r="E667" s="46">
        <v>37001</v>
      </c>
      <c r="F667" s="51" t="s">
        <v>203</v>
      </c>
      <c r="G667" s="52">
        <v>43466</v>
      </c>
      <c r="H667" s="51" t="s">
        <v>22</v>
      </c>
      <c r="I667" s="47"/>
      <c r="J667" s="47">
        <v>15</v>
      </c>
      <c r="K667" s="47">
        <f>+Data[[#This Row],[BC Bed Change]]+Data[[#This Row],[NH Bed Change]]</f>
        <v>15</v>
      </c>
      <c r="L667" s="47">
        <f t="shared" si="44"/>
        <v>0</v>
      </c>
      <c r="M667" s="47">
        <f t="shared" si="45"/>
        <v>15</v>
      </c>
      <c r="N667" s="47">
        <f>+Data[[#This Row],[BC Active]]+Data[[#This Row],[NH Active]]</f>
        <v>15</v>
      </c>
      <c r="O667" s="47">
        <f t="shared" si="46"/>
        <v>0</v>
      </c>
      <c r="P667" s="47">
        <f t="shared" si="47"/>
        <v>-15</v>
      </c>
      <c r="Q667" s="47">
        <f>+Data[[#This Row],[BC Layaway]]+Data[[#This Row],[NH Layaway]]</f>
        <v>-15</v>
      </c>
      <c r="R667" s="47">
        <f>+Data[[#This Row],[BC Active]]+Data[[#This Row],[BC Layaway]]</f>
        <v>0</v>
      </c>
      <c r="S667" s="47">
        <f>+Data[[#This Row],[NH Active]]+Data[[#This Row],[NH Layaway]]</f>
        <v>0</v>
      </c>
      <c r="T667" s="47">
        <f>+Data[[#This Row],[BC Total]]+Data[[#This Row],[NH Total]]</f>
        <v>0</v>
      </c>
      <c r="Y667" s="53"/>
    </row>
    <row r="668" spans="1:25" x14ac:dyDescent="0.25">
      <c r="A668" s="47" t="str">
        <f>Data[[#This Row],[Text IID]]&amp;Data[[#This Row],[transaction number]]</f>
        <v>370015</v>
      </c>
      <c r="B668" s="48">
        <v>5</v>
      </c>
      <c r="C668" s="49">
        <v>37001</v>
      </c>
      <c r="D668" s="50" t="str">
        <f>Data[[#This Row],[Text IID]]&amp;" - "&amp;Data[[#This Row],[Facility Name]]</f>
        <v>37001 - MADISON HEALTHCARE SERVICES</v>
      </c>
      <c r="E668" s="46">
        <v>37001</v>
      </c>
      <c r="F668" s="51" t="s">
        <v>203</v>
      </c>
      <c r="G668" s="52">
        <v>43466</v>
      </c>
      <c r="H668" s="51" t="s">
        <v>23</v>
      </c>
      <c r="I668" s="47"/>
      <c r="J668" s="47">
        <v>15</v>
      </c>
      <c r="K668" s="47">
        <f>+Data[[#This Row],[BC Bed Change]]+Data[[#This Row],[NH Bed Change]]</f>
        <v>15</v>
      </c>
      <c r="L668" s="47">
        <f t="shared" si="44"/>
        <v>0</v>
      </c>
      <c r="M668" s="47">
        <f t="shared" si="45"/>
        <v>-15</v>
      </c>
      <c r="N668" s="47">
        <f>+Data[[#This Row],[BC Active]]+Data[[#This Row],[NH Active]]</f>
        <v>-15</v>
      </c>
      <c r="O668" s="47">
        <f t="shared" si="46"/>
        <v>0</v>
      </c>
      <c r="P668" s="47">
        <f t="shared" si="47"/>
        <v>0</v>
      </c>
      <c r="Q668" s="47">
        <f>+Data[[#This Row],[BC Layaway]]+Data[[#This Row],[NH Layaway]]</f>
        <v>0</v>
      </c>
      <c r="R668" s="47">
        <f>+Data[[#This Row],[BC Active]]+Data[[#This Row],[BC Layaway]]</f>
        <v>0</v>
      </c>
      <c r="S668" s="47">
        <f>+Data[[#This Row],[NH Active]]+Data[[#This Row],[NH Layaway]]</f>
        <v>-15</v>
      </c>
      <c r="T668" s="47">
        <f>+Data[[#This Row],[BC Total]]+Data[[#This Row],[NH Total]]</f>
        <v>-15</v>
      </c>
      <c r="Y668" s="53"/>
    </row>
    <row r="669" spans="1:25" x14ac:dyDescent="0.25">
      <c r="A669" s="47" t="str">
        <f>Data[[#This Row],[Text IID]]&amp;Data[[#This Row],[transaction number]]</f>
        <v>370016</v>
      </c>
      <c r="B669" s="48">
        <v>6</v>
      </c>
      <c r="C669" s="49">
        <v>37001</v>
      </c>
      <c r="D669" s="50" t="str">
        <f>Data[[#This Row],[Text IID]]&amp;" - "&amp;Data[[#This Row],[Facility Name]]</f>
        <v>37001 - MADISON HEALTHCARE SERVICES</v>
      </c>
      <c r="E669" s="46">
        <v>37001</v>
      </c>
      <c r="F669" s="51" t="s">
        <v>203</v>
      </c>
      <c r="G669" s="52">
        <v>43647</v>
      </c>
      <c r="H669" s="51" t="s">
        <v>23</v>
      </c>
      <c r="I669" s="47"/>
      <c r="J669" s="47">
        <v>9</v>
      </c>
      <c r="K669" s="47">
        <f>+Data[[#This Row],[BC Bed Change]]+Data[[#This Row],[NH Bed Change]]</f>
        <v>9</v>
      </c>
      <c r="L669" s="47">
        <f t="shared" si="44"/>
        <v>0</v>
      </c>
      <c r="M669" s="47">
        <f t="shared" si="45"/>
        <v>-9</v>
      </c>
      <c r="N669" s="47">
        <f>+Data[[#This Row],[BC Active]]+Data[[#This Row],[NH Active]]</f>
        <v>-9</v>
      </c>
      <c r="O669" s="47">
        <f t="shared" si="46"/>
        <v>0</v>
      </c>
      <c r="P669" s="47">
        <f t="shared" si="47"/>
        <v>0</v>
      </c>
      <c r="Q669" s="47">
        <f>+Data[[#This Row],[BC Layaway]]+Data[[#This Row],[NH Layaway]]</f>
        <v>0</v>
      </c>
      <c r="R669" s="47">
        <f>+Data[[#This Row],[BC Active]]+Data[[#This Row],[BC Layaway]]</f>
        <v>0</v>
      </c>
      <c r="S669" s="47">
        <f>+Data[[#This Row],[NH Active]]+Data[[#This Row],[NH Layaway]]</f>
        <v>-9</v>
      </c>
      <c r="T669" s="47">
        <f>+Data[[#This Row],[BC Total]]+Data[[#This Row],[NH Total]]</f>
        <v>-9</v>
      </c>
      <c r="Y669" s="53"/>
    </row>
    <row r="670" spans="1:25" x14ac:dyDescent="0.25">
      <c r="A670" s="47" t="str">
        <f>Data[[#This Row],[Text IID]]&amp;Data[[#This Row],[transaction number]]</f>
        <v>370021</v>
      </c>
      <c r="B670" s="48">
        <v>1</v>
      </c>
      <c r="C670" s="49">
        <v>37002</v>
      </c>
      <c r="D670" s="50" t="str">
        <f>Data[[#This Row],[Text IID]]&amp;" - "&amp;Data[[#This Row],[Facility Name]]</f>
        <v>37002 - Johnson Memorial Hosp &amp; Home</v>
      </c>
      <c r="E670" s="46">
        <v>37002</v>
      </c>
      <c r="F670" s="51" t="s">
        <v>204</v>
      </c>
      <c r="G670" s="52">
        <v>40451</v>
      </c>
      <c r="H670" s="51" t="s">
        <v>17</v>
      </c>
      <c r="I670" s="47">
        <v>0</v>
      </c>
      <c r="J670" s="47">
        <v>56</v>
      </c>
      <c r="K670" s="47">
        <f>+Data[[#This Row],[BC Bed Change]]+Data[[#This Row],[NH Bed Change]]</f>
        <v>56</v>
      </c>
      <c r="L670" s="47">
        <f t="shared" si="44"/>
        <v>0</v>
      </c>
      <c r="M670" s="47">
        <f t="shared" si="45"/>
        <v>56</v>
      </c>
      <c r="N670" s="47">
        <f>+Data[[#This Row],[BC Active]]+Data[[#This Row],[NH Active]]</f>
        <v>56</v>
      </c>
      <c r="O670" s="47">
        <f t="shared" si="46"/>
        <v>0</v>
      </c>
      <c r="P670" s="47">
        <f t="shared" si="47"/>
        <v>0</v>
      </c>
      <c r="Q670" s="47">
        <f>+Data[[#This Row],[BC Layaway]]+Data[[#This Row],[NH Layaway]]</f>
        <v>0</v>
      </c>
      <c r="R670" s="47">
        <f>+Data[[#This Row],[BC Active]]+Data[[#This Row],[BC Layaway]]</f>
        <v>0</v>
      </c>
      <c r="S670" s="47">
        <f>+Data[[#This Row],[NH Active]]+Data[[#This Row],[NH Layaway]]</f>
        <v>56</v>
      </c>
      <c r="T670" s="47">
        <f>+Data[[#This Row],[BC Total]]+Data[[#This Row],[NH Total]]</f>
        <v>56</v>
      </c>
      <c r="Y670" s="53"/>
    </row>
    <row r="671" spans="1:25" x14ac:dyDescent="0.25">
      <c r="A671" s="47" t="str">
        <f>Data[[#This Row],[Text IID]]&amp;Data[[#This Row],[transaction number]]</f>
        <v>370022</v>
      </c>
      <c r="B671" s="48">
        <v>2</v>
      </c>
      <c r="C671" s="49">
        <v>37002</v>
      </c>
      <c r="D671" s="50" t="str">
        <f>Data[[#This Row],[Text IID]]&amp;" - "&amp;Data[[#This Row],[Facility Name]]</f>
        <v>37002 - Johnson Memorial Hosp &amp; Home</v>
      </c>
      <c r="E671" s="46">
        <v>37002</v>
      </c>
      <c r="F671" s="51" t="s">
        <v>204</v>
      </c>
      <c r="G671" s="52">
        <v>40451</v>
      </c>
      <c r="H671" s="51" t="s">
        <v>19</v>
      </c>
      <c r="I671" s="47">
        <v>0</v>
      </c>
      <c r="J671" s="47">
        <v>8</v>
      </c>
      <c r="K671" s="47">
        <f>+Data[[#This Row],[BC Bed Change]]+Data[[#This Row],[NH Bed Change]]</f>
        <v>8</v>
      </c>
      <c r="L671" s="47">
        <f t="shared" si="44"/>
        <v>0</v>
      </c>
      <c r="M671" s="47">
        <f t="shared" si="45"/>
        <v>0</v>
      </c>
      <c r="N671" s="47">
        <f>+Data[[#This Row],[BC Active]]+Data[[#This Row],[NH Active]]</f>
        <v>0</v>
      </c>
      <c r="O671" s="47">
        <f t="shared" si="46"/>
        <v>0</v>
      </c>
      <c r="P671" s="47">
        <f t="shared" si="47"/>
        <v>8</v>
      </c>
      <c r="Q671" s="47">
        <f>+Data[[#This Row],[BC Layaway]]+Data[[#This Row],[NH Layaway]]</f>
        <v>8</v>
      </c>
      <c r="R671" s="47">
        <f>+Data[[#This Row],[BC Active]]+Data[[#This Row],[BC Layaway]]</f>
        <v>0</v>
      </c>
      <c r="S671" s="47">
        <f>+Data[[#This Row],[NH Active]]+Data[[#This Row],[NH Layaway]]</f>
        <v>8</v>
      </c>
      <c r="T671" s="47">
        <f>+Data[[#This Row],[BC Total]]+Data[[#This Row],[NH Total]]</f>
        <v>8</v>
      </c>
      <c r="Y671" s="53"/>
    </row>
    <row r="672" spans="1:25" x14ac:dyDescent="0.25">
      <c r="A672" s="47" t="str">
        <f>Data[[#This Row],[Text IID]]&amp;Data[[#This Row],[transaction number]]</f>
        <v>370023</v>
      </c>
      <c r="B672" s="48">
        <v>3</v>
      </c>
      <c r="C672" s="49">
        <v>37002</v>
      </c>
      <c r="D672" s="50" t="str">
        <f>Data[[#This Row],[Text IID]]&amp;" - "&amp;Data[[#This Row],[Facility Name]]</f>
        <v>37002 - Johnson Memorial Hosp &amp; Home</v>
      </c>
      <c r="E672" s="46">
        <v>37002</v>
      </c>
      <c r="F672" s="51" t="s">
        <v>204</v>
      </c>
      <c r="G672" s="52">
        <v>41791</v>
      </c>
      <c r="H672" s="51" t="s">
        <v>22</v>
      </c>
      <c r="I672" s="47">
        <v>0</v>
      </c>
      <c r="J672" s="47">
        <v>1</v>
      </c>
      <c r="K672" s="47">
        <f>+Data[[#This Row],[BC Bed Change]]+Data[[#This Row],[NH Bed Change]]</f>
        <v>1</v>
      </c>
      <c r="L672" s="47">
        <f t="shared" si="44"/>
        <v>0</v>
      </c>
      <c r="M672" s="47">
        <f t="shared" si="45"/>
        <v>1</v>
      </c>
      <c r="N672" s="47">
        <f>+Data[[#This Row],[BC Active]]+Data[[#This Row],[NH Active]]</f>
        <v>1</v>
      </c>
      <c r="O672" s="47">
        <f t="shared" si="46"/>
        <v>0</v>
      </c>
      <c r="P672" s="47">
        <f t="shared" si="47"/>
        <v>-1</v>
      </c>
      <c r="Q672" s="47">
        <f>+Data[[#This Row],[BC Layaway]]+Data[[#This Row],[NH Layaway]]</f>
        <v>-1</v>
      </c>
      <c r="R672" s="47">
        <f>+Data[[#This Row],[BC Active]]+Data[[#This Row],[BC Layaway]]</f>
        <v>0</v>
      </c>
      <c r="S672" s="47">
        <f>+Data[[#This Row],[NH Active]]+Data[[#This Row],[NH Layaway]]</f>
        <v>0</v>
      </c>
      <c r="T672" s="47">
        <f>+Data[[#This Row],[BC Total]]+Data[[#This Row],[NH Total]]</f>
        <v>0</v>
      </c>
      <c r="Y672" s="53"/>
    </row>
    <row r="673" spans="1:25" x14ac:dyDescent="0.25">
      <c r="A673" s="47" t="str">
        <f>Data[[#This Row],[Text IID]]&amp;Data[[#This Row],[transaction number]]</f>
        <v>370024</v>
      </c>
      <c r="B673" s="48">
        <v>4</v>
      </c>
      <c r="C673" s="49">
        <v>37002</v>
      </c>
      <c r="D673" s="50" t="str">
        <f>Data[[#This Row],[Text IID]]&amp;" - "&amp;Data[[#This Row],[Facility Name]]</f>
        <v>37002 - Johnson Memorial Hosp &amp; Home</v>
      </c>
      <c r="E673" s="46">
        <v>37002</v>
      </c>
      <c r="F673" s="51" t="s">
        <v>204</v>
      </c>
      <c r="G673" s="52">
        <v>41791</v>
      </c>
      <c r="H673" s="51" t="s">
        <v>24</v>
      </c>
      <c r="I673" s="47">
        <v>0</v>
      </c>
      <c r="J673" s="47">
        <v>1</v>
      </c>
      <c r="K673" s="47">
        <f>+Data[[#This Row],[BC Bed Change]]+Data[[#This Row],[NH Bed Change]]</f>
        <v>1</v>
      </c>
      <c r="L673" s="47">
        <f t="shared" si="44"/>
        <v>0</v>
      </c>
      <c r="M673" s="47">
        <f t="shared" si="45"/>
        <v>-1</v>
      </c>
      <c r="N673" s="47">
        <f>+Data[[#This Row],[BC Active]]+Data[[#This Row],[NH Active]]</f>
        <v>-1</v>
      </c>
      <c r="O673" s="47">
        <f t="shared" si="46"/>
        <v>0</v>
      </c>
      <c r="P673" s="47">
        <f t="shared" si="47"/>
        <v>0</v>
      </c>
      <c r="Q673" s="47">
        <f>+Data[[#This Row],[BC Layaway]]+Data[[#This Row],[NH Layaway]]</f>
        <v>0</v>
      </c>
      <c r="R673" s="47">
        <f>+Data[[#This Row],[BC Active]]+Data[[#This Row],[BC Layaway]]</f>
        <v>0</v>
      </c>
      <c r="S673" s="47">
        <f>+Data[[#This Row],[NH Active]]+Data[[#This Row],[NH Layaway]]</f>
        <v>-1</v>
      </c>
      <c r="T673" s="47">
        <f>+Data[[#This Row],[BC Total]]+Data[[#This Row],[NH Total]]</f>
        <v>-1</v>
      </c>
      <c r="Y673" s="53"/>
    </row>
    <row r="674" spans="1:25" x14ac:dyDescent="0.25">
      <c r="A674" s="47" t="str">
        <f>Data[[#This Row],[Text IID]]&amp;Data[[#This Row],[transaction number]]</f>
        <v>370025</v>
      </c>
      <c r="B674" s="48">
        <v>5</v>
      </c>
      <c r="C674" s="49">
        <v>37002</v>
      </c>
      <c r="D674" s="50" t="str">
        <f>Data[[#This Row],[Text IID]]&amp;" - "&amp;Data[[#This Row],[Facility Name]]</f>
        <v>37002 - Johnson Memorial Hosp &amp; Home</v>
      </c>
      <c r="E674" s="46">
        <v>37002</v>
      </c>
      <c r="F674" s="51" t="s">
        <v>204</v>
      </c>
      <c r="G674" s="52">
        <v>42338</v>
      </c>
      <c r="H674" s="51" t="s">
        <v>22</v>
      </c>
      <c r="I674" s="47">
        <v>0</v>
      </c>
      <c r="J674" s="47">
        <v>7</v>
      </c>
      <c r="K674" s="47">
        <f>+Data[[#This Row],[BC Bed Change]]+Data[[#This Row],[NH Bed Change]]</f>
        <v>7</v>
      </c>
      <c r="L674" s="47">
        <f t="shared" si="44"/>
        <v>0</v>
      </c>
      <c r="M674" s="47">
        <f t="shared" si="45"/>
        <v>7</v>
      </c>
      <c r="N674" s="47">
        <f>+Data[[#This Row],[BC Active]]+Data[[#This Row],[NH Active]]</f>
        <v>7</v>
      </c>
      <c r="O674" s="47">
        <f t="shared" si="46"/>
        <v>0</v>
      </c>
      <c r="P674" s="47">
        <f t="shared" si="47"/>
        <v>-7</v>
      </c>
      <c r="Q674" s="47">
        <f>+Data[[#This Row],[BC Layaway]]+Data[[#This Row],[NH Layaway]]</f>
        <v>-7</v>
      </c>
      <c r="R674" s="47">
        <f>+Data[[#This Row],[BC Active]]+Data[[#This Row],[BC Layaway]]</f>
        <v>0</v>
      </c>
      <c r="S674" s="47">
        <f>+Data[[#This Row],[NH Active]]+Data[[#This Row],[NH Layaway]]</f>
        <v>0</v>
      </c>
      <c r="T674" s="47">
        <f>+Data[[#This Row],[BC Total]]+Data[[#This Row],[NH Total]]</f>
        <v>0</v>
      </c>
      <c r="Y674" s="53"/>
    </row>
    <row r="675" spans="1:25" x14ac:dyDescent="0.25">
      <c r="A675" s="47" t="str">
        <f>Data[[#This Row],[Text IID]]&amp;Data[[#This Row],[transaction number]]</f>
        <v>370026</v>
      </c>
      <c r="B675" s="48">
        <v>6</v>
      </c>
      <c r="C675" s="49">
        <v>37002</v>
      </c>
      <c r="D675" s="50" t="str">
        <f>Data[[#This Row],[Text IID]]&amp;" - "&amp;Data[[#This Row],[Facility Name]]</f>
        <v>37002 - Johnson Memorial Hosp &amp; Home</v>
      </c>
      <c r="E675" s="46">
        <v>37002</v>
      </c>
      <c r="F675" s="51" t="s">
        <v>204</v>
      </c>
      <c r="G675" s="52">
        <v>42338</v>
      </c>
      <c r="H675" s="51" t="s">
        <v>23</v>
      </c>
      <c r="I675" s="47">
        <v>0</v>
      </c>
      <c r="J675" s="47">
        <v>7</v>
      </c>
      <c r="K675" s="47">
        <f>+Data[[#This Row],[BC Bed Change]]+Data[[#This Row],[NH Bed Change]]</f>
        <v>7</v>
      </c>
      <c r="L675" s="47">
        <f t="shared" si="44"/>
        <v>0</v>
      </c>
      <c r="M675" s="47">
        <f t="shared" si="45"/>
        <v>-7</v>
      </c>
      <c r="N675" s="47">
        <f>+Data[[#This Row],[BC Active]]+Data[[#This Row],[NH Active]]</f>
        <v>-7</v>
      </c>
      <c r="O675" s="47">
        <f t="shared" si="46"/>
        <v>0</v>
      </c>
      <c r="P675" s="47">
        <f t="shared" si="47"/>
        <v>0</v>
      </c>
      <c r="Q675" s="47">
        <f>+Data[[#This Row],[BC Layaway]]+Data[[#This Row],[NH Layaway]]</f>
        <v>0</v>
      </c>
      <c r="R675" s="47">
        <f>+Data[[#This Row],[BC Active]]+Data[[#This Row],[BC Layaway]]</f>
        <v>0</v>
      </c>
      <c r="S675" s="47">
        <f>+Data[[#This Row],[NH Active]]+Data[[#This Row],[NH Layaway]]</f>
        <v>-7</v>
      </c>
      <c r="T675" s="47">
        <f>+Data[[#This Row],[BC Total]]+Data[[#This Row],[NH Total]]</f>
        <v>-7</v>
      </c>
      <c r="Y675" s="53"/>
    </row>
    <row r="676" spans="1:25" x14ac:dyDescent="0.25">
      <c r="A676" s="47" t="str">
        <f>Data[[#This Row],[Text IID]]&amp;Data[[#This Row],[transaction number]]</f>
        <v>380021</v>
      </c>
      <c r="B676" s="48">
        <v>1</v>
      </c>
      <c r="C676" s="49">
        <v>38002</v>
      </c>
      <c r="D676" s="50" t="str">
        <f>Data[[#This Row],[Text IID]]&amp;" - "&amp;Data[[#This Row],[Facility Name]]</f>
        <v>38002 - The Waterview Shores</v>
      </c>
      <c r="E676" s="46">
        <v>38002</v>
      </c>
      <c r="F676" s="51" t="s">
        <v>401</v>
      </c>
      <c r="G676" s="52">
        <v>40451</v>
      </c>
      <c r="H676" s="51" t="s">
        <v>17</v>
      </c>
      <c r="I676" s="47">
        <v>0</v>
      </c>
      <c r="J676" s="47">
        <v>55</v>
      </c>
      <c r="K676" s="47">
        <f>+Data[[#This Row],[BC Bed Change]]+Data[[#This Row],[NH Bed Change]]</f>
        <v>55</v>
      </c>
      <c r="L676" s="47">
        <f t="shared" si="44"/>
        <v>0</v>
      </c>
      <c r="M676" s="47">
        <f t="shared" si="45"/>
        <v>55</v>
      </c>
      <c r="N676" s="47">
        <f>+Data[[#This Row],[BC Active]]+Data[[#This Row],[NH Active]]</f>
        <v>55</v>
      </c>
      <c r="O676" s="47">
        <f t="shared" si="46"/>
        <v>0</v>
      </c>
      <c r="P676" s="47">
        <f t="shared" si="47"/>
        <v>0</v>
      </c>
      <c r="Q676" s="47">
        <f>+Data[[#This Row],[BC Layaway]]+Data[[#This Row],[NH Layaway]]</f>
        <v>0</v>
      </c>
      <c r="R676" s="47">
        <f>+Data[[#This Row],[BC Active]]+Data[[#This Row],[BC Layaway]]</f>
        <v>0</v>
      </c>
      <c r="S676" s="47">
        <f>+Data[[#This Row],[NH Active]]+Data[[#This Row],[NH Layaway]]</f>
        <v>55</v>
      </c>
      <c r="T676" s="47">
        <f>+Data[[#This Row],[BC Total]]+Data[[#This Row],[NH Total]]</f>
        <v>55</v>
      </c>
      <c r="Y676" s="53"/>
    </row>
    <row r="677" spans="1:25" x14ac:dyDescent="0.25">
      <c r="A677" s="47" t="str">
        <f>Data[[#This Row],[Text IID]]&amp;Data[[#This Row],[transaction number]]</f>
        <v>380022</v>
      </c>
      <c r="B677" s="48">
        <v>2</v>
      </c>
      <c r="C677" s="49">
        <v>38002</v>
      </c>
      <c r="D677" s="50" t="str">
        <f>Data[[#This Row],[Text IID]]&amp;" - "&amp;Data[[#This Row],[Facility Name]]</f>
        <v>38002 - The Waterview Shores</v>
      </c>
      <c r="E677" s="46">
        <v>38002</v>
      </c>
      <c r="F677" s="51" t="s">
        <v>401</v>
      </c>
      <c r="G677" s="52">
        <v>40848</v>
      </c>
      <c r="H677" s="51" t="s">
        <v>23</v>
      </c>
      <c r="I677" s="47">
        <v>0</v>
      </c>
      <c r="J677" s="47">
        <v>10</v>
      </c>
      <c r="K677" s="47">
        <f>+Data[[#This Row],[BC Bed Change]]+Data[[#This Row],[NH Bed Change]]</f>
        <v>10</v>
      </c>
      <c r="L677" s="47">
        <f t="shared" si="44"/>
        <v>0</v>
      </c>
      <c r="M677" s="47">
        <f t="shared" si="45"/>
        <v>-10</v>
      </c>
      <c r="N677" s="47">
        <f>+Data[[#This Row],[BC Active]]+Data[[#This Row],[NH Active]]</f>
        <v>-10</v>
      </c>
      <c r="O677" s="47">
        <f t="shared" si="46"/>
        <v>0</v>
      </c>
      <c r="P677" s="47">
        <f t="shared" si="47"/>
        <v>0</v>
      </c>
      <c r="Q677" s="47">
        <f>+Data[[#This Row],[BC Layaway]]+Data[[#This Row],[NH Layaway]]</f>
        <v>0</v>
      </c>
      <c r="R677" s="47">
        <f>+Data[[#This Row],[BC Active]]+Data[[#This Row],[BC Layaway]]</f>
        <v>0</v>
      </c>
      <c r="S677" s="47">
        <f>+Data[[#This Row],[NH Active]]+Data[[#This Row],[NH Layaway]]</f>
        <v>-10</v>
      </c>
      <c r="T677" s="47">
        <f>+Data[[#This Row],[BC Total]]+Data[[#This Row],[NH Total]]</f>
        <v>-10</v>
      </c>
      <c r="Y677" s="53"/>
    </row>
    <row r="678" spans="1:25" x14ac:dyDescent="0.25">
      <c r="A678" s="47" t="str">
        <f>Data[[#This Row],[Text IID]]&amp;Data[[#This Row],[transaction number]]</f>
        <v>380023</v>
      </c>
      <c r="B678" s="48">
        <v>3</v>
      </c>
      <c r="C678" s="49">
        <v>38002</v>
      </c>
      <c r="D678" s="50" t="str">
        <f>Data[[#This Row],[Text IID]]&amp;" - "&amp;Data[[#This Row],[Facility Name]]</f>
        <v>38002 - The Waterview Shores</v>
      </c>
      <c r="E678" s="46">
        <v>38002</v>
      </c>
      <c r="F678" s="51" t="s">
        <v>401</v>
      </c>
      <c r="G678" s="52">
        <v>42211</v>
      </c>
      <c r="H678" s="51" t="s">
        <v>20</v>
      </c>
      <c r="I678" s="47">
        <v>0</v>
      </c>
      <c r="J678" s="47">
        <v>1</v>
      </c>
      <c r="K678" s="47">
        <f>+Data[[#This Row],[BC Bed Change]]+Data[[#This Row],[NH Bed Change]]</f>
        <v>1</v>
      </c>
      <c r="L678" s="47">
        <f t="shared" si="44"/>
        <v>0</v>
      </c>
      <c r="M678" s="47">
        <f t="shared" si="45"/>
        <v>-1</v>
      </c>
      <c r="N678" s="47">
        <f>+Data[[#This Row],[BC Active]]+Data[[#This Row],[NH Active]]</f>
        <v>-1</v>
      </c>
      <c r="O678" s="47">
        <f t="shared" si="46"/>
        <v>0</v>
      </c>
      <c r="P678" s="47">
        <f t="shared" si="47"/>
        <v>1</v>
      </c>
      <c r="Q678" s="47">
        <f>+Data[[#This Row],[BC Layaway]]+Data[[#This Row],[NH Layaway]]</f>
        <v>1</v>
      </c>
      <c r="R678" s="47">
        <f>+Data[[#This Row],[BC Active]]+Data[[#This Row],[BC Layaway]]</f>
        <v>0</v>
      </c>
      <c r="S678" s="47">
        <f>+Data[[#This Row],[NH Active]]+Data[[#This Row],[NH Layaway]]</f>
        <v>0</v>
      </c>
      <c r="T678" s="47">
        <f>+Data[[#This Row],[BC Total]]+Data[[#This Row],[NH Total]]</f>
        <v>0</v>
      </c>
      <c r="Y678" s="53"/>
    </row>
    <row r="679" spans="1:25" x14ac:dyDescent="0.25">
      <c r="A679" s="47" t="str">
        <f>Data[[#This Row],[Text IID]]&amp;Data[[#This Row],[transaction number]]</f>
        <v>390011</v>
      </c>
      <c r="B679" s="48">
        <v>1</v>
      </c>
      <c r="C679" s="49">
        <v>39001</v>
      </c>
      <c r="D679" s="50" t="str">
        <f>Data[[#This Row],[Text IID]]&amp;" - "&amp;Data[[#This Row],[Facility Name]]</f>
        <v>39001 - Lakewood Care Center</v>
      </c>
      <c r="E679" s="46">
        <v>39001</v>
      </c>
      <c r="F679" s="51" t="s">
        <v>205</v>
      </c>
      <c r="G679" s="52">
        <v>40451</v>
      </c>
      <c r="H679" s="51" t="s">
        <v>17</v>
      </c>
      <c r="I679" s="47">
        <v>0</v>
      </c>
      <c r="J679" s="47">
        <v>44</v>
      </c>
      <c r="K679" s="47">
        <f>+Data[[#This Row],[BC Bed Change]]+Data[[#This Row],[NH Bed Change]]</f>
        <v>44</v>
      </c>
      <c r="L679" s="47">
        <f t="shared" si="44"/>
        <v>0</v>
      </c>
      <c r="M679" s="47">
        <f t="shared" si="45"/>
        <v>44</v>
      </c>
      <c r="N679" s="47">
        <f>+Data[[#This Row],[BC Active]]+Data[[#This Row],[NH Active]]</f>
        <v>44</v>
      </c>
      <c r="O679" s="47">
        <f t="shared" si="46"/>
        <v>0</v>
      </c>
      <c r="P679" s="47">
        <f t="shared" si="47"/>
        <v>0</v>
      </c>
      <c r="Q679" s="47">
        <f>+Data[[#This Row],[BC Layaway]]+Data[[#This Row],[NH Layaway]]</f>
        <v>0</v>
      </c>
      <c r="R679" s="47">
        <f>+Data[[#This Row],[BC Active]]+Data[[#This Row],[BC Layaway]]</f>
        <v>0</v>
      </c>
      <c r="S679" s="47">
        <f>+Data[[#This Row],[NH Active]]+Data[[#This Row],[NH Layaway]]</f>
        <v>44</v>
      </c>
      <c r="T679" s="47">
        <f>+Data[[#This Row],[BC Total]]+Data[[#This Row],[NH Total]]</f>
        <v>44</v>
      </c>
      <c r="Y679" s="53"/>
    </row>
    <row r="680" spans="1:25" x14ac:dyDescent="0.25">
      <c r="A680" s="47" t="str">
        <f>Data[[#This Row],[Text IID]]&amp;Data[[#This Row],[transaction number]]</f>
        <v>390012</v>
      </c>
      <c r="B680" s="48">
        <v>2</v>
      </c>
      <c r="C680" s="49">
        <v>39001</v>
      </c>
      <c r="D680" s="50" t="str">
        <f>Data[[#This Row],[Text IID]]&amp;" - "&amp;Data[[#This Row],[Facility Name]]</f>
        <v>39001 - Lakewood Care Center</v>
      </c>
      <c r="E680" s="46">
        <v>39001</v>
      </c>
      <c r="F680" s="51" t="s">
        <v>205</v>
      </c>
      <c r="G680" s="52">
        <v>40883</v>
      </c>
      <c r="H680" s="51" t="s">
        <v>20</v>
      </c>
      <c r="I680" s="47">
        <v>0</v>
      </c>
      <c r="J680" s="47">
        <v>2</v>
      </c>
      <c r="K680" s="47">
        <f>+Data[[#This Row],[BC Bed Change]]+Data[[#This Row],[NH Bed Change]]</f>
        <v>2</v>
      </c>
      <c r="L680" s="47">
        <f t="shared" si="44"/>
        <v>0</v>
      </c>
      <c r="M680" s="47">
        <f t="shared" si="45"/>
        <v>-2</v>
      </c>
      <c r="N680" s="47">
        <f>+Data[[#This Row],[BC Active]]+Data[[#This Row],[NH Active]]</f>
        <v>-2</v>
      </c>
      <c r="O680" s="47">
        <f t="shared" si="46"/>
        <v>0</v>
      </c>
      <c r="P680" s="47">
        <f t="shared" si="47"/>
        <v>2</v>
      </c>
      <c r="Q680" s="47">
        <f>+Data[[#This Row],[BC Layaway]]+Data[[#This Row],[NH Layaway]]</f>
        <v>2</v>
      </c>
      <c r="R680" s="47">
        <f>+Data[[#This Row],[BC Active]]+Data[[#This Row],[BC Layaway]]</f>
        <v>0</v>
      </c>
      <c r="S680" s="47">
        <f>+Data[[#This Row],[NH Active]]+Data[[#This Row],[NH Layaway]]</f>
        <v>0</v>
      </c>
      <c r="T680" s="47">
        <f>+Data[[#This Row],[BC Total]]+Data[[#This Row],[NH Total]]</f>
        <v>0</v>
      </c>
      <c r="Y680" s="53"/>
    </row>
    <row r="681" spans="1:25" x14ac:dyDescent="0.25">
      <c r="A681" s="47" t="str">
        <f>Data[[#This Row],[Text IID]]&amp;Data[[#This Row],[transaction number]]</f>
        <v>390013</v>
      </c>
      <c r="B681" s="48">
        <v>3</v>
      </c>
      <c r="C681" s="49">
        <v>39001</v>
      </c>
      <c r="D681" s="50" t="str">
        <f>Data[[#This Row],[Text IID]]&amp;" - "&amp;Data[[#This Row],[Facility Name]]</f>
        <v>39001 - Lakewood Care Center</v>
      </c>
      <c r="E681" s="46">
        <v>39001</v>
      </c>
      <c r="F681" s="51" t="s">
        <v>205</v>
      </c>
      <c r="G681" s="52">
        <v>41030</v>
      </c>
      <c r="H681" s="51" t="s">
        <v>20</v>
      </c>
      <c r="I681" s="47">
        <v>0</v>
      </c>
      <c r="J681" s="47">
        <v>2</v>
      </c>
      <c r="K681" s="47">
        <f>+Data[[#This Row],[BC Bed Change]]+Data[[#This Row],[NH Bed Change]]</f>
        <v>2</v>
      </c>
      <c r="L681" s="47">
        <f t="shared" si="44"/>
        <v>0</v>
      </c>
      <c r="M681" s="47">
        <f t="shared" si="45"/>
        <v>-2</v>
      </c>
      <c r="N681" s="47">
        <f>+Data[[#This Row],[BC Active]]+Data[[#This Row],[NH Active]]</f>
        <v>-2</v>
      </c>
      <c r="O681" s="47">
        <f t="shared" si="46"/>
        <v>0</v>
      </c>
      <c r="P681" s="47">
        <f t="shared" si="47"/>
        <v>2</v>
      </c>
      <c r="Q681" s="47">
        <f>+Data[[#This Row],[BC Layaway]]+Data[[#This Row],[NH Layaway]]</f>
        <v>2</v>
      </c>
      <c r="R681" s="47">
        <f>+Data[[#This Row],[BC Active]]+Data[[#This Row],[BC Layaway]]</f>
        <v>0</v>
      </c>
      <c r="S681" s="47">
        <f>+Data[[#This Row],[NH Active]]+Data[[#This Row],[NH Layaway]]</f>
        <v>0</v>
      </c>
      <c r="T681" s="47">
        <f>+Data[[#This Row],[BC Total]]+Data[[#This Row],[NH Total]]</f>
        <v>0</v>
      </c>
      <c r="Y681" s="53"/>
    </row>
    <row r="682" spans="1:25" x14ac:dyDescent="0.25">
      <c r="A682" s="47" t="str">
        <f>Data[[#This Row],[Text IID]]&amp;Data[[#This Row],[transaction number]]</f>
        <v>390014</v>
      </c>
      <c r="B682" s="48">
        <v>4</v>
      </c>
      <c r="C682" s="49">
        <v>39001</v>
      </c>
      <c r="D682" s="50" t="str">
        <f>Data[[#This Row],[Text IID]]&amp;" - "&amp;Data[[#This Row],[Facility Name]]</f>
        <v>39001 - Lakewood Care Center</v>
      </c>
      <c r="E682" s="46">
        <v>39001</v>
      </c>
      <c r="F682" s="51" t="s">
        <v>205</v>
      </c>
      <c r="G682" s="52">
        <v>41492</v>
      </c>
      <c r="H682" s="51" t="s">
        <v>20</v>
      </c>
      <c r="I682" s="47">
        <v>0</v>
      </c>
      <c r="J682" s="47">
        <v>4</v>
      </c>
      <c r="K682" s="47">
        <f>+Data[[#This Row],[BC Bed Change]]+Data[[#This Row],[NH Bed Change]]</f>
        <v>4</v>
      </c>
      <c r="L682" s="47">
        <f t="shared" si="44"/>
        <v>0</v>
      </c>
      <c r="M682" s="47">
        <f t="shared" si="45"/>
        <v>-4</v>
      </c>
      <c r="N682" s="47">
        <f>+Data[[#This Row],[BC Active]]+Data[[#This Row],[NH Active]]</f>
        <v>-4</v>
      </c>
      <c r="O682" s="47">
        <f t="shared" si="46"/>
        <v>0</v>
      </c>
      <c r="P682" s="47">
        <f t="shared" si="47"/>
        <v>4</v>
      </c>
      <c r="Q682" s="47">
        <f>+Data[[#This Row],[BC Layaway]]+Data[[#This Row],[NH Layaway]]</f>
        <v>4</v>
      </c>
      <c r="R682" s="47">
        <f>+Data[[#This Row],[BC Active]]+Data[[#This Row],[BC Layaway]]</f>
        <v>0</v>
      </c>
      <c r="S682" s="47">
        <f>+Data[[#This Row],[NH Active]]+Data[[#This Row],[NH Layaway]]</f>
        <v>0</v>
      </c>
      <c r="T682" s="47">
        <f>+Data[[#This Row],[BC Total]]+Data[[#This Row],[NH Total]]</f>
        <v>0</v>
      </c>
      <c r="Y682" s="53"/>
    </row>
    <row r="683" spans="1:25" x14ac:dyDescent="0.25">
      <c r="A683" s="47" t="str">
        <f>Data[[#This Row],[Text IID]]&amp;Data[[#This Row],[transaction number]]</f>
        <v>390015</v>
      </c>
      <c r="B683" s="48">
        <v>5</v>
      </c>
      <c r="C683" s="49">
        <v>39001</v>
      </c>
      <c r="D683" s="50" t="str">
        <f>Data[[#This Row],[Text IID]]&amp;" - "&amp;Data[[#This Row],[Facility Name]]</f>
        <v>39001 - Lakewood Care Center</v>
      </c>
      <c r="E683" s="46">
        <v>39001</v>
      </c>
      <c r="F683" s="51" t="s">
        <v>205</v>
      </c>
      <c r="G683" s="52">
        <v>43646</v>
      </c>
      <c r="H683" s="51" t="s">
        <v>22</v>
      </c>
      <c r="I683" s="47"/>
      <c r="J683" s="47">
        <v>8</v>
      </c>
      <c r="K683" s="47">
        <f>+Data[[#This Row],[BC Bed Change]]+Data[[#This Row],[NH Bed Change]]</f>
        <v>8</v>
      </c>
      <c r="L683" s="47">
        <f t="shared" si="44"/>
        <v>0</v>
      </c>
      <c r="M683" s="47">
        <f t="shared" si="45"/>
        <v>8</v>
      </c>
      <c r="N683" s="47">
        <f>+Data[[#This Row],[BC Active]]+Data[[#This Row],[NH Active]]</f>
        <v>8</v>
      </c>
      <c r="O683" s="47">
        <f t="shared" si="46"/>
        <v>0</v>
      </c>
      <c r="P683" s="47">
        <f t="shared" si="47"/>
        <v>-8</v>
      </c>
      <c r="Q683" s="47">
        <f>+Data[[#This Row],[BC Layaway]]+Data[[#This Row],[NH Layaway]]</f>
        <v>-8</v>
      </c>
      <c r="R683" s="47">
        <f>+Data[[#This Row],[BC Active]]+Data[[#This Row],[BC Layaway]]</f>
        <v>0</v>
      </c>
      <c r="S683" s="47">
        <f>+Data[[#This Row],[NH Active]]+Data[[#This Row],[NH Layaway]]</f>
        <v>0</v>
      </c>
      <c r="T683" s="47">
        <f>+Data[[#This Row],[BC Total]]+Data[[#This Row],[NH Total]]</f>
        <v>0</v>
      </c>
      <c r="Y683" s="53"/>
    </row>
    <row r="684" spans="1:25" x14ac:dyDescent="0.25">
      <c r="A684" s="47" t="str">
        <f>Data[[#This Row],[Text IID]]&amp;Data[[#This Row],[transaction number]]</f>
        <v>390016</v>
      </c>
      <c r="B684" s="48">
        <v>6</v>
      </c>
      <c r="C684" s="49">
        <v>39001</v>
      </c>
      <c r="D684" s="50" t="str">
        <f>Data[[#This Row],[Text IID]]&amp;" - "&amp;Data[[#This Row],[Facility Name]]</f>
        <v>39001 - Lakewood Care Center</v>
      </c>
      <c r="E684" s="46">
        <v>39001</v>
      </c>
      <c r="F684" s="51" t="s">
        <v>205</v>
      </c>
      <c r="G684" s="52">
        <v>43646</v>
      </c>
      <c r="H684" s="51" t="s">
        <v>23</v>
      </c>
      <c r="I684" s="47"/>
      <c r="J684" s="47">
        <v>12</v>
      </c>
      <c r="K684" s="47">
        <f>+Data[[#This Row],[BC Bed Change]]+Data[[#This Row],[NH Bed Change]]</f>
        <v>12</v>
      </c>
      <c r="L684" s="47">
        <f t="shared" si="44"/>
        <v>0</v>
      </c>
      <c r="M684" s="47">
        <f t="shared" si="45"/>
        <v>-12</v>
      </c>
      <c r="N684" s="47">
        <f>+Data[[#This Row],[BC Active]]+Data[[#This Row],[NH Active]]</f>
        <v>-12</v>
      </c>
      <c r="O684" s="47">
        <f t="shared" si="46"/>
        <v>0</v>
      </c>
      <c r="P684" s="47">
        <f t="shared" si="47"/>
        <v>0</v>
      </c>
      <c r="Q684" s="47">
        <f>+Data[[#This Row],[BC Layaway]]+Data[[#This Row],[NH Layaway]]</f>
        <v>0</v>
      </c>
      <c r="R684" s="47">
        <f>+Data[[#This Row],[BC Active]]+Data[[#This Row],[BC Layaway]]</f>
        <v>0</v>
      </c>
      <c r="S684" s="47">
        <f>+Data[[#This Row],[NH Active]]+Data[[#This Row],[NH Layaway]]</f>
        <v>-12</v>
      </c>
      <c r="T684" s="47">
        <f>+Data[[#This Row],[BC Total]]+Data[[#This Row],[NH Total]]</f>
        <v>-12</v>
      </c>
      <c r="Y684" s="53"/>
    </row>
    <row r="685" spans="1:25" x14ac:dyDescent="0.25">
      <c r="A685" s="47" t="str">
        <f>Data[[#This Row],[Text IID]]&amp;Data[[#This Row],[transaction number]]</f>
        <v>400031</v>
      </c>
      <c r="B685" s="48">
        <v>1</v>
      </c>
      <c r="C685" s="49">
        <v>40003</v>
      </c>
      <c r="D685" s="50" t="str">
        <f>Data[[#This Row],[Text IID]]&amp;" - "&amp;Data[[#This Row],[Facility Name]]</f>
        <v>40003 - RIDGEVIEW LESUEUR MEDICAL CTR</v>
      </c>
      <c r="E685" s="46">
        <v>40003</v>
      </c>
      <c r="F685" s="51" t="s">
        <v>206</v>
      </c>
      <c r="G685" s="52">
        <v>40451</v>
      </c>
      <c r="H685" s="51" t="s">
        <v>17</v>
      </c>
      <c r="I685" s="47">
        <v>0</v>
      </c>
      <c r="J685" s="47">
        <v>80</v>
      </c>
      <c r="K685" s="47">
        <f>+Data[[#This Row],[BC Bed Change]]+Data[[#This Row],[NH Bed Change]]</f>
        <v>80</v>
      </c>
      <c r="L685" s="47">
        <f t="shared" si="44"/>
        <v>0</v>
      </c>
      <c r="M685" s="47">
        <f t="shared" si="45"/>
        <v>80</v>
      </c>
      <c r="N685" s="47">
        <f>+Data[[#This Row],[BC Active]]+Data[[#This Row],[NH Active]]</f>
        <v>80</v>
      </c>
      <c r="O685" s="47">
        <f t="shared" si="46"/>
        <v>0</v>
      </c>
      <c r="P685" s="47">
        <f t="shared" si="47"/>
        <v>0</v>
      </c>
      <c r="Q685" s="47">
        <f>+Data[[#This Row],[BC Layaway]]+Data[[#This Row],[NH Layaway]]</f>
        <v>0</v>
      </c>
      <c r="R685" s="47">
        <f>+Data[[#This Row],[BC Active]]+Data[[#This Row],[BC Layaway]]</f>
        <v>0</v>
      </c>
      <c r="S685" s="47">
        <f>+Data[[#This Row],[NH Active]]+Data[[#This Row],[NH Layaway]]</f>
        <v>80</v>
      </c>
      <c r="T685" s="47">
        <f>+Data[[#This Row],[BC Total]]+Data[[#This Row],[NH Total]]</f>
        <v>80</v>
      </c>
      <c r="Y685" s="53"/>
    </row>
    <row r="686" spans="1:25" x14ac:dyDescent="0.25">
      <c r="A686" s="47" t="str">
        <f>Data[[#This Row],[Text IID]]&amp;Data[[#This Row],[transaction number]]</f>
        <v>400032</v>
      </c>
      <c r="B686" s="48">
        <v>2</v>
      </c>
      <c r="C686" s="49">
        <v>40003</v>
      </c>
      <c r="D686" s="50" t="str">
        <f>Data[[#This Row],[Text IID]]&amp;" - "&amp;Data[[#This Row],[Facility Name]]</f>
        <v>40003 - RIDGEVIEW LESUEUR MEDICAL CTR</v>
      </c>
      <c r="E686" s="46">
        <v>40003</v>
      </c>
      <c r="F686" s="51" t="s">
        <v>206</v>
      </c>
      <c r="G686" s="52">
        <v>40684</v>
      </c>
      <c r="H686" s="51" t="s">
        <v>20</v>
      </c>
      <c r="I686" s="47">
        <v>0</v>
      </c>
      <c r="J686" s="47">
        <v>2</v>
      </c>
      <c r="K686" s="47">
        <f>+Data[[#This Row],[BC Bed Change]]+Data[[#This Row],[NH Bed Change]]</f>
        <v>2</v>
      </c>
      <c r="L686" s="47">
        <f t="shared" si="44"/>
        <v>0</v>
      </c>
      <c r="M686" s="47">
        <f t="shared" si="45"/>
        <v>-2</v>
      </c>
      <c r="N686" s="47">
        <f>+Data[[#This Row],[BC Active]]+Data[[#This Row],[NH Active]]</f>
        <v>-2</v>
      </c>
      <c r="O686" s="47">
        <f t="shared" si="46"/>
        <v>0</v>
      </c>
      <c r="P686" s="47">
        <f t="shared" si="47"/>
        <v>2</v>
      </c>
      <c r="Q686" s="47">
        <f>+Data[[#This Row],[BC Layaway]]+Data[[#This Row],[NH Layaway]]</f>
        <v>2</v>
      </c>
      <c r="R686" s="47">
        <f>+Data[[#This Row],[BC Active]]+Data[[#This Row],[BC Layaway]]</f>
        <v>0</v>
      </c>
      <c r="S686" s="47">
        <f>+Data[[#This Row],[NH Active]]+Data[[#This Row],[NH Layaway]]</f>
        <v>0</v>
      </c>
      <c r="T686" s="47">
        <f>+Data[[#This Row],[BC Total]]+Data[[#This Row],[NH Total]]</f>
        <v>0</v>
      </c>
      <c r="Y686" s="53"/>
    </row>
    <row r="687" spans="1:25" x14ac:dyDescent="0.25">
      <c r="A687" s="47" t="str">
        <f>Data[[#This Row],[Text IID]]&amp;Data[[#This Row],[transaction number]]</f>
        <v>400033</v>
      </c>
      <c r="B687" s="48">
        <v>3</v>
      </c>
      <c r="C687" s="49">
        <v>40003</v>
      </c>
      <c r="D687" s="50" t="str">
        <f>Data[[#This Row],[Text IID]]&amp;" - "&amp;Data[[#This Row],[Facility Name]]</f>
        <v>40003 - RIDGEVIEW LESUEUR MEDICAL CTR</v>
      </c>
      <c r="E687" s="46">
        <v>40003</v>
      </c>
      <c r="F687" s="51" t="s">
        <v>206</v>
      </c>
      <c r="G687" s="52">
        <v>40817</v>
      </c>
      <c r="H687" s="51" t="s">
        <v>23</v>
      </c>
      <c r="I687" s="47">
        <v>0</v>
      </c>
      <c r="J687" s="47">
        <v>10</v>
      </c>
      <c r="K687" s="47">
        <f>+Data[[#This Row],[BC Bed Change]]+Data[[#This Row],[NH Bed Change]]</f>
        <v>10</v>
      </c>
      <c r="L687" s="47">
        <f t="shared" si="44"/>
        <v>0</v>
      </c>
      <c r="M687" s="47">
        <f t="shared" si="45"/>
        <v>-10</v>
      </c>
      <c r="N687" s="47">
        <f>+Data[[#This Row],[BC Active]]+Data[[#This Row],[NH Active]]</f>
        <v>-10</v>
      </c>
      <c r="O687" s="47">
        <f t="shared" si="46"/>
        <v>0</v>
      </c>
      <c r="P687" s="47">
        <f t="shared" si="47"/>
        <v>0</v>
      </c>
      <c r="Q687" s="47">
        <f>+Data[[#This Row],[BC Layaway]]+Data[[#This Row],[NH Layaway]]</f>
        <v>0</v>
      </c>
      <c r="R687" s="47">
        <f>+Data[[#This Row],[BC Active]]+Data[[#This Row],[BC Layaway]]</f>
        <v>0</v>
      </c>
      <c r="S687" s="47">
        <f>+Data[[#This Row],[NH Active]]+Data[[#This Row],[NH Layaway]]</f>
        <v>-10</v>
      </c>
      <c r="T687" s="47">
        <f>+Data[[#This Row],[BC Total]]+Data[[#This Row],[NH Total]]</f>
        <v>-10</v>
      </c>
      <c r="Y687" s="53"/>
    </row>
    <row r="688" spans="1:25" x14ac:dyDescent="0.25">
      <c r="A688" s="47" t="str">
        <f>Data[[#This Row],[Text IID]]&amp;Data[[#This Row],[transaction number]]</f>
        <v>400034</v>
      </c>
      <c r="B688" s="48">
        <v>4</v>
      </c>
      <c r="C688" s="49">
        <v>40003</v>
      </c>
      <c r="D688" s="50" t="str">
        <f>Data[[#This Row],[Text IID]]&amp;" - "&amp;Data[[#This Row],[Facility Name]]</f>
        <v>40003 - RIDGEVIEW LESUEUR MEDICAL CTR</v>
      </c>
      <c r="E688" s="46">
        <v>40003</v>
      </c>
      <c r="F688" s="51" t="s">
        <v>206</v>
      </c>
      <c r="G688" s="52">
        <v>41548</v>
      </c>
      <c r="H688" s="51" t="s">
        <v>22</v>
      </c>
      <c r="I688" s="47">
        <v>0</v>
      </c>
      <c r="J688" s="47">
        <v>2</v>
      </c>
      <c r="K688" s="47">
        <f>+Data[[#This Row],[BC Bed Change]]+Data[[#This Row],[NH Bed Change]]</f>
        <v>2</v>
      </c>
      <c r="L688" s="47">
        <f t="shared" si="44"/>
        <v>0</v>
      </c>
      <c r="M688" s="47">
        <f t="shared" si="45"/>
        <v>2</v>
      </c>
      <c r="N688" s="47">
        <f>+Data[[#This Row],[BC Active]]+Data[[#This Row],[NH Active]]</f>
        <v>2</v>
      </c>
      <c r="O688" s="47">
        <f t="shared" si="46"/>
        <v>0</v>
      </c>
      <c r="P688" s="47">
        <f t="shared" si="47"/>
        <v>-2</v>
      </c>
      <c r="Q688" s="47">
        <f>+Data[[#This Row],[BC Layaway]]+Data[[#This Row],[NH Layaway]]</f>
        <v>-2</v>
      </c>
      <c r="R688" s="47">
        <f>+Data[[#This Row],[BC Active]]+Data[[#This Row],[BC Layaway]]</f>
        <v>0</v>
      </c>
      <c r="S688" s="47">
        <f>+Data[[#This Row],[NH Active]]+Data[[#This Row],[NH Layaway]]</f>
        <v>0</v>
      </c>
      <c r="T688" s="47">
        <f>+Data[[#This Row],[BC Total]]+Data[[#This Row],[NH Total]]</f>
        <v>0</v>
      </c>
      <c r="Y688" s="53"/>
    </row>
    <row r="689" spans="1:25" x14ac:dyDescent="0.25">
      <c r="A689" s="47" t="str">
        <f>Data[[#This Row],[Text IID]]&amp;Data[[#This Row],[transaction number]]</f>
        <v>400035</v>
      </c>
      <c r="B689" s="48">
        <v>5</v>
      </c>
      <c r="C689" s="49">
        <v>40003</v>
      </c>
      <c r="D689" s="50" t="str">
        <f>Data[[#This Row],[Text IID]]&amp;" - "&amp;Data[[#This Row],[Facility Name]]</f>
        <v>40003 - RIDGEVIEW LESUEUR MEDICAL CTR</v>
      </c>
      <c r="E689" s="46">
        <v>40003</v>
      </c>
      <c r="F689" s="51" t="s">
        <v>206</v>
      </c>
      <c r="G689" s="52">
        <v>41548</v>
      </c>
      <c r="H689" s="51" t="s">
        <v>23</v>
      </c>
      <c r="I689" s="47">
        <v>0</v>
      </c>
      <c r="J689" s="47">
        <v>15</v>
      </c>
      <c r="K689" s="47">
        <f>+Data[[#This Row],[BC Bed Change]]+Data[[#This Row],[NH Bed Change]]</f>
        <v>15</v>
      </c>
      <c r="L689" s="47">
        <f t="shared" si="44"/>
        <v>0</v>
      </c>
      <c r="M689" s="47">
        <f t="shared" si="45"/>
        <v>-15</v>
      </c>
      <c r="N689" s="47">
        <f>+Data[[#This Row],[BC Active]]+Data[[#This Row],[NH Active]]</f>
        <v>-15</v>
      </c>
      <c r="O689" s="47">
        <f t="shared" si="46"/>
        <v>0</v>
      </c>
      <c r="P689" s="47">
        <f t="shared" si="47"/>
        <v>0</v>
      </c>
      <c r="Q689" s="47">
        <f>+Data[[#This Row],[BC Layaway]]+Data[[#This Row],[NH Layaway]]</f>
        <v>0</v>
      </c>
      <c r="R689" s="47">
        <f>+Data[[#This Row],[BC Active]]+Data[[#This Row],[BC Layaway]]</f>
        <v>0</v>
      </c>
      <c r="S689" s="47">
        <f>+Data[[#This Row],[NH Active]]+Data[[#This Row],[NH Layaway]]</f>
        <v>-15</v>
      </c>
      <c r="T689" s="47">
        <f>+Data[[#This Row],[BC Total]]+Data[[#This Row],[NH Total]]</f>
        <v>-15</v>
      </c>
      <c r="Y689" s="53"/>
    </row>
    <row r="690" spans="1:25" x14ac:dyDescent="0.25">
      <c r="A690" s="47" t="str">
        <f>Data[[#This Row],[Text IID]]&amp;Data[[#This Row],[transaction number]]</f>
        <v>400036</v>
      </c>
      <c r="B690" s="48">
        <v>6</v>
      </c>
      <c r="C690" s="49">
        <v>40003</v>
      </c>
      <c r="D690" s="50" t="str">
        <f>Data[[#This Row],[Text IID]]&amp;" - "&amp;Data[[#This Row],[Facility Name]]</f>
        <v>40003 - RIDGEVIEW LESUEUR MEDICAL CTR</v>
      </c>
      <c r="E690" s="46">
        <v>40003</v>
      </c>
      <c r="F690" s="51" t="s">
        <v>206</v>
      </c>
      <c r="G690" s="52">
        <v>43830</v>
      </c>
      <c r="H690" s="51" t="s">
        <v>20</v>
      </c>
      <c r="I690" s="47"/>
      <c r="J690" s="47">
        <v>5</v>
      </c>
      <c r="K690" s="47">
        <f>+Data[[#This Row],[BC Bed Change]]+Data[[#This Row],[NH Bed Change]]</f>
        <v>5</v>
      </c>
      <c r="L690" s="47">
        <f t="shared" si="44"/>
        <v>0</v>
      </c>
      <c r="M690" s="47">
        <f t="shared" si="45"/>
        <v>-5</v>
      </c>
      <c r="N690" s="47">
        <f>+Data[[#This Row],[BC Active]]+Data[[#This Row],[NH Active]]</f>
        <v>-5</v>
      </c>
      <c r="O690" s="47">
        <f t="shared" si="46"/>
        <v>0</v>
      </c>
      <c r="P690" s="47">
        <f t="shared" si="47"/>
        <v>5</v>
      </c>
      <c r="Q690" s="47">
        <f>+Data[[#This Row],[BC Layaway]]+Data[[#This Row],[NH Layaway]]</f>
        <v>5</v>
      </c>
      <c r="R690" s="47">
        <f>+Data[[#This Row],[BC Active]]+Data[[#This Row],[BC Layaway]]</f>
        <v>0</v>
      </c>
      <c r="S690" s="47">
        <f>+Data[[#This Row],[NH Active]]+Data[[#This Row],[NH Layaway]]</f>
        <v>0</v>
      </c>
      <c r="T690" s="47">
        <f>+Data[[#This Row],[BC Total]]+Data[[#This Row],[NH Total]]</f>
        <v>0</v>
      </c>
      <c r="Y690" s="53"/>
    </row>
    <row r="691" spans="1:25" x14ac:dyDescent="0.25">
      <c r="A691" s="47" t="str">
        <f>Data[[#This Row],[Text IID]]&amp;Data[[#This Row],[transaction number]]</f>
        <v>400041</v>
      </c>
      <c r="B691" s="48">
        <v>1</v>
      </c>
      <c r="C691" s="49">
        <v>40004</v>
      </c>
      <c r="D691" s="50" t="str">
        <f>Data[[#This Row],[Text IID]]&amp;" - "&amp;Data[[#This Row],[Facility Name]]</f>
        <v>40004 - Central Health Care</v>
      </c>
      <c r="E691" s="46">
        <v>40004</v>
      </c>
      <c r="F691" s="51" t="s">
        <v>207</v>
      </c>
      <c r="G691" s="52">
        <v>40451</v>
      </c>
      <c r="H691" s="51" t="s">
        <v>17</v>
      </c>
      <c r="I691" s="47">
        <v>0</v>
      </c>
      <c r="J691" s="47">
        <v>74</v>
      </c>
      <c r="K691" s="47">
        <f>+Data[[#This Row],[BC Bed Change]]+Data[[#This Row],[NH Bed Change]]</f>
        <v>74</v>
      </c>
      <c r="L691" s="47">
        <f t="shared" si="44"/>
        <v>0</v>
      </c>
      <c r="M691" s="47">
        <f t="shared" si="45"/>
        <v>74</v>
      </c>
      <c r="N691" s="47">
        <f>+Data[[#This Row],[BC Active]]+Data[[#This Row],[NH Active]]</f>
        <v>74</v>
      </c>
      <c r="O691" s="47">
        <f t="shared" si="46"/>
        <v>0</v>
      </c>
      <c r="P691" s="47">
        <f t="shared" si="47"/>
        <v>0</v>
      </c>
      <c r="Q691" s="47">
        <f>+Data[[#This Row],[BC Layaway]]+Data[[#This Row],[NH Layaway]]</f>
        <v>0</v>
      </c>
      <c r="R691" s="47">
        <f>+Data[[#This Row],[BC Active]]+Data[[#This Row],[BC Layaway]]</f>
        <v>0</v>
      </c>
      <c r="S691" s="47">
        <f>+Data[[#This Row],[NH Active]]+Data[[#This Row],[NH Layaway]]</f>
        <v>74</v>
      </c>
      <c r="T691" s="47">
        <f>+Data[[#This Row],[BC Total]]+Data[[#This Row],[NH Total]]</f>
        <v>74</v>
      </c>
      <c r="Y691" s="53"/>
    </row>
    <row r="692" spans="1:25" x14ac:dyDescent="0.25">
      <c r="A692" s="47" t="str">
        <f>Data[[#This Row],[Text IID]]&amp;Data[[#This Row],[transaction number]]</f>
        <v>400042</v>
      </c>
      <c r="B692" s="48">
        <v>2</v>
      </c>
      <c r="C692" s="49">
        <v>40004</v>
      </c>
      <c r="D692" s="50" t="str">
        <f>Data[[#This Row],[Text IID]]&amp;" - "&amp;Data[[#This Row],[Facility Name]]</f>
        <v>40004 - Central Health Care</v>
      </c>
      <c r="E692" s="46">
        <v>40004</v>
      </c>
      <c r="F692" s="51" t="s">
        <v>207</v>
      </c>
      <c r="G692" s="52">
        <v>40812</v>
      </c>
      <c r="H692" s="51" t="s">
        <v>23</v>
      </c>
      <c r="I692" s="47">
        <v>0</v>
      </c>
      <c r="J692" s="47">
        <v>20</v>
      </c>
      <c r="K692" s="47">
        <f>+Data[[#This Row],[BC Bed Change]]+Data[[#This Row],[NH Bed Change]]</f>
        <v>20</v>
      </c>
      <c r="L692" s="47">
        <f t="shared" si="44"/>
        <v>0</v>
      </c>
      <c r="M692" s="47">
        <f t="shared" si="45"/>
        <v>-20</v>
      </c>
      <c r="N692" s="47">
        <f>+Data[[#This Row],[BC Active]]+Data[[#This Row],[NH Active]]</f>
        <v>-20</v>
      </c>
      <c r="O692" s="47">
        <f t="shared" si="46"/>
        <v>0</v>
      </c>
      <c r="P692" s="47">
        <f t="shared" si="47"/>
        <v>0</v>
      </c>
      <c r="Q692" s="47">
        <f>+Data[[#This Row],[BC Layaway]]+Data[[#This Row],[NH Layaway]]</f>
        <v>0</v>
      </c>
      <c r="R692" s="47">
        <f>+Data[[#This Row],[BC Active]]+Data[[#This Row],[BC Layaway]]</f>
        <v>0</v>
      </c>
      <c r="S692" s="47">
        <f>+Data[[#This Row],[NH Active]]+Data[[#This Row],[NH Layaway]]</f>
        <v>-20</v>
      </c>
      <c r="T692" s="47">
        <f>+Data[[#This Row],[BC Total]]+Data[[#This Row],[NH Total]]</f>
        <v>-20</v>
      </c>
      <c r="Y692" s="53"/>
    </row>
    <row r="693" spans="1:25" x14ac:dyDescent="0.25">
      <c r="A693" s="47" t="str">
        <f>Data[[#This Row],[Text IID]]&amp;Data[[#This Row],[transaction number]]</f>
        <v>400043</v>
      </c>
      <c r="B693" s="48">
        <v>3</v>
      </c>
      <c r="C693" s="49">
        <v>40004</v>
      </c>
      <c r="D693" s="50" t="str">
        <f>Data[[#This Row],[Text IID]]&amp;" - "&amp;Data[[#This Row],[Facility Name]]</f>
        <v>40004 - Central Health Care</v>
      </c>
      <c r="E693" s="46">
        <v>40004</v>
      </c>
      <c r="F693" s="51" t="s">
        <v>207</v>
      </c>
      <c r="G693" s="52">
        <v>42064</v>
      </c>
      <c r="H693" s="51" t="s">
        <v>20</v>
      </c>
      <c r="I693" s="47">
        <v>0</v>
      </c>
      <c r="J693" s="47">
        <v>14</v>
      </c>
      <c r="K693" s="47">
        <f>+Data[[#This Row],[BC Bed Change]]+Data[[#This Row],[NH Bed Change]]</f>
        <v>14</v>
      </c>
      <c r="L693" s="47">
        <f t="shared" si="44"/>
        <v>0</v>
      </c>
      <c r="M693" s="47">
        <f t="shared" si="45"/>
        <v>-14</v>
      </c>
      <c r="N693" s="47">
        <f>+Data[[#This Row],[BC Active]]+Data[[#This Row],[NH Active]]</f>
        <v>-14</v>
      </c>
      <c r="O693" s="47">
        <f t="shared" si="46"/>
        <v>0</v>
      </c>
      <c r="P693" s="47">
        <f t="shared" si="47"/>
        <v>14</v>
      </c>
      <c r="Q693" s="47">
        <f>+Data[[#This Row],[BC Layaway]]+Data[[#This Row],[NH Layaway]]</f>
        <v>14</v>
      </c>
      <c r="R693" s="47">
        <f>+Data[[#This Row],[BC Active]]+Data[[#This Row],[BC Layaway]]</f>
        <v>0</v>
      </c>
      <c r="S693" s="47">
        <f>+Data[[#This Row],[NH Active]]+Data[[#This Row],[NH Layaway]]</f>
        <v>0</v>
      </c>
      <c r="T693" s="47">
        <f>+Data[[#This Row],[BC Total]]+Data[[#This Row],[NH Total]]</f>
        <v>0</v>
      </c>
      <c r="Y693" s="53"/>
    </row>
    <row r="694" spans="1:25" x14ac:dyDescent="0.25">
      <c r="A694" s="47" t="str">
        <f>Data[[#This Row],[Text IID]]&amp;Data[[#This Row],[transaction number]]</f>
        <v>410011</v>
      </c>
      <c r="B694" s="48">
        <v>1</v>
      </c>
      <c r="C694" s="49">
        <v>41001</v>
      </c>
      <c r="D694" s="50" t="str">
        <f>Data[[#This Row],[Text IID]]&amp;" - "&amp;Data[[#This Row],[Facility Name]]</f>
        <v>41001 - Divine Providence Health Center</v>
      </c>
      <c r="E694" s="46">
        <v>41001</v>
      </c>
      <c r="F694" s="51" t="s">
        <v>208</v>
      </c>
      <c r="G694" s="52">
        <v>40451</v>
      </c>
      <c r="H694" s="51" t="s">
        <v>17</v>
      </c>
      <c r="I694" s="47">
        <v>0</v>
      </c>
      <c r="J694" s="47">
        <v>25</v>
      </c>
      <c r="K694" s="47">
        <f>+Data[[#This Row],[BC Bed Change]]+Data[[#This Row],[NH Bed Change]]</f>
        <v>25</v>
      </c>
      <c r="L694" s="47">
        <f t="shared" si="44"/>
        <v>0</v>
      </c>
      <c r="M694" s="47">
        <f t="shared" si="45"/>
        <v>25</v>
      </c>
      <c r="N694" s="47">
        <f>+Data[[#This Row],[BC Active]]+Data[[#This Row],[NH Active]]</f>
        <v>25</v>
      </c>
      <c r="O694" s="47">
        <f t="shared" si="46"/>
        <v>0</v>
      </c>
      <c r="P694" s="47">
        <f t="shared" si="47"/>
        <v>0</v>
      </c>
      <c r="Q694" s="47">
        <f>+Data[[#This Row],[BC Layaway]]+Data[[#This Row],[NH Layaway]]</f>
        <v>0</v>
      </c>
      <c r="R694" s="47">
        <f>+Data[[#This Row],[BC Active]]+Data[[#This Row],[BC Layaway]]</f>
        <v>0</v>
      </c>
      <c r="S694" s="47">
        <f>+Data[[#This Row],[NH Active]]+Data[[#This Row],[NH Layaway]]</f>
        <v>25</v>
      </c>
      <c r="T694" s="47">
        <f>+Data[[#This Row],[BC Total]]+Data[[#This Row],[NH Total]]</f>
        <v>25</v>
      </c>
      <c r="Y694" s="53"/>
    </row>
    <row r="695" spans="1:25" x14ac:dyDescent="0.25">
      <c r="A695" s="47" t="str">
        <f>Data[[#This Row],[Text IID]]&amp;Data[[#This Row],[transaction number]]</f>
        <v>410021</v>
      </c>
      <c r="B695" s="48">
        <v>1</v>
      </c>
      <c r="C695" s="49">
        <v>41002</v>
      </c>
      <c r="D695" s="50" t="str">
        <f>Data[[#This Row],[Text IID]]&amp;" - "&amp;Data[[#This Row],[Facility Name]]</f>
        <v>41002 - Hendricks Comm Hosp</v>
      </c>
      <c r="E695" s="46">
        <v>41002</v>
      </c>
      <c r="F695" s="51" t="s">
        <v>209</v>
      </c>
      <c r="G695" s="52">
        <v>40451</v>
      </c>
      <c r="H695" s="51" t="s">
        <v>17</v>
      </c>
      <c r="I695" s="47">
        <v>0</v>
      </c>
      <c r="J695" s="47">
        <v>58</v>
      </c>
      <c r="K695" s="47">
        <f>+Data[[#This Row],[BC Bed Change]]+Data[[#This Row],[NH Bed Change]]</f>
        <v>58</v>
      </c>
      <c r="L695" s="47">
        <f t="shared" si="44"/>
        <v>0</v>
      </c>
      <c r="M695" s="47">
        <f t="shared" si="45"/>
        <v>58</v>
      </c>
      <c r="N695" s="47">
        <f>+Data[[#This Row],[BC Active]]+Data[[#This Row],[NH Active]]</f>
        <v>58</v>
      </c>
      <c r="O695" s="47">
        <f t="shared" si="46"/>
        <v>0</v>
      </c>
      <c r="P695" s="47">
        <f t="shared" si="47"/>
        <v>0</v>
      </c>
      <c r="Q695" s="47">
        <f>+Data[[#This Row],[BC Layaway]]+Data[[#This Row],[NH Layaway]]</f>
        <v>0</v>
      </c>
      <c r="R695" s="47">
        <f>+Data[[#This Row],[BC Active]]+Data[[#This Row],[BC Layaway]]</f>
        <v>0</v>
      </c>
      <c r="S695" s="47">
        <f>+Data[[#This Row],[NH Active]]+Data[[#This Row],[NH Layaway]]</f>
        <v>58</v>
      </c>
      <c r="T695" s="47">
        <f>+Data[[#This Row],[BC Total]]+Data[[#This Row],[NH Total]]</f>
        <v>58</v>
      </c>
      <c r="Y695" s="53"/>
    </row>
    <row r="696" spans="1:25" x14ac:dyDescent="0.25">
      <c r="A696" s="47" t="str">
        <f>Data[[#This Row],[Text IID]]&amp;Data[[#This Row],[transaction number]]</f>
        <v>410022</v>
      </c>
      <c r="B696" s="48">
        <v>2</v>
      </c>
      <c r="C696" s="49">
        <v>41002</v>
      </c>
      <c r="D696" s="50" t="str">
        <f>Data[[#This Row],[Text IID]]&amp;" - "&amp;Data[[#This Row],[Facility Name]]</f>
        <v>41002 - Hendricks Comm Hosp</v>
      </c>
      <c r="E696" s="46">
        <v>41002</v>
      </c>
      <c r="F696" s="51" t="s">
        <v>209</v>
      </c>
      <c r="G696" s="52">
        <v>43530</v>
      </c>
      <c r="H696" s="51" t="s">
        <v>23</v>
      </c>
      <c r="I696" s="47"/>
      <c r="J696" s="47">
        <v>4</v>
      </c>
      <c r="K696" s="47">
        <f>+Data[[#This Row],[BC Bed Change]]+Data[[#This Row],[NH Bed Change]]</f>
        <v>4</v>
      </c>
      <c r="L696" s="47">
        <f t="shared" si="44"/>
        <v>0</v>
      </c>
      <c r="M696" s="47">
        <f t="shared" si="45"/>
        <v>-4</v>
      </c>
      <c r="N696" s="47">
        <f>+Data[[#This Row],[BC Active]]+Data[[#This Row],[NH Active]]</f>
        <v>-4</v>
      </c>
      <c r="O696" s="47">
        <f t="shared" si="46"/>
        <v>0</v>
      </c>
      <c r="P696" s="47">
        <f t="shared" si="47"/>
        <v>0</v>
      </c>
      <c r="Q696" s="47">
        <f>+Data[[#This Row],[BC Layaway]]+Data[[#This Row],[NH Layaway]]</f>
        <v>0</v>
      </c>
      <c r="R696" s="47">
        <f>+Data[[#This Row],[BC Active]]+Data[[#This Row],[BC Layaway]]</f>
        <v>0</v>
      </c>
      <c r="S696" s="47">
        <f>+Data[[#This Row],[NH Active]]+Data[[#This Row],[NH Layaway]]</f>
        <v>-4</v>
      </c>
      <c r="T696" s="47">
        <f>+Data[[#This Row],[BC Total]]+Data[[#This Row],[NH Total]]</f>
        <v>-4</v>
      </c>
      <c r="Y696" s="53"/>
    </row>
    <row r="697" spans="1:25" x14ac:dyDescent="0.25">
      <c r="A697" s="47" t="str">
        <f>Data[[#This Row],[Text IID]]&amp;Data[[#This Row],[transaction number]]</f>
        <v>410023</v>
      </c>
      <c r="B697" s="48">
        <v>3</v>
      </c>
      <c r="C697" s="49">
        <v>41002</v>
      </c>
      <c r="D697" s="50" t="str">
        <f>Data[[#This Row],[Text IID]]&amp;" - "&amp;Data[[#This Row],[Facility Name]]</f>
        <v>41002 - Hendricks Comm Hosp</v>
      </c>
      <c r="E697" s="46">
        <v>41002</v>
      </c>
      <c r="F697" s="51" t="s">
        <v>209</v>
      </c>
      <c r="G697" s="52">
        <v>43590</v>
      </c>
      <c r="H697" s="51" t="s">
        <v>20</v>
      </c>
      <c r="I697" s="47"/>
      <c r="J697" s="47">
        <v>6</v>
      </c>
      <c r="K697" s="47">
        <f>+Data[[#This Row],[BC Bed Change]]+Data[[#This Row],[NH Bed Change]]</f>
        <v>6</v>
      </c>
      <c r="L697" s="47">
        <f t="shared" si="44"/>
        <v>0</v>
      </c>
      <c r="M697" s="47">
        <f t="shared" si="45"/>
        <v>-6</v>
      </c>
      <c r="N697" s="47">
        <f>+Data[[#This Row],[BC Active]]+Data[[#This Row],[NH Active]]</f>
        <v>-6</v>
      </c>
      <c r="O697" s="47">
        <f t="shared" si="46"/>
        <v>0</v>
      </c>
      <c r="P697" s="47">
        <f t="shared" si="47"/>
        <v>6</v>
      </c>
      <c r="Q697" s="47">
        <f>+Data[[#This Row],[BC Layaway]]+Data[[#This Row],[NH Layaway]]</f>
        <v>6</v>
      </c>
      <c r="R697" s="47">
        <f>+Data[[#This Row],[BC Active]]+Data[[#This Row],[BC Layaway]]</f>
        <v>0</v>
      </c>
      <c r="S697" s="47">
        <f>+Data[[#This Row],[NH Active]]+Data[[#This Row],[NH Layaway]]</f>
        <v>0</v>
      </c>
      <c r="T697" s="47">
        <f>+Data[[#This Row],[BC Total]]+Data[[#This Row],[NH Total]]</f>
        <v>0</v>
      </c>
      <c r="Y697" s="53"/>
    </row>
    <row r="698" spans="1:25" x14ac:dyDescent="0.25">
      <c r="A698" s="47" t="str">
        <f>Data[[#This Row],[Text IID]]&amp;Data[[#This Row],[transaction number]]</f>
        <v>410031</v>
      </c>
      <c r="B698" s="48">
        <v>1</v>
      </c>
      <c r="C698" s="49">
        <v>41003</v>
      </c>
      <c r="D698" s="50" t="str">
        <f>Data[[#This Row],[Text IID]]&amp;" - "&amp;Data[[#This Row],[Facility Name]]</f>
        <v>41003 - AVERA TYLER HOSPITAL</v>
      </c>
      <c r="E698" s="46">
        <v>41003</v>
      </c>
      <c r="F698" s="51" t="s">
        <v>210</v>
      </c>
      <c r="G698" s="52">
        <v>40451</v>
      </c>
      <c r="H698" s="51" t="s">
        <v>17</v>
      </c>
      <c r="I698" s="47">
        <v>0</v>
      </c>
      <c r="J698" s="47">
        <v>38</v>
      </c>
      <c r="K698" s="47">
        <f>+Data[[#This Row],[BC Bed Change]]+Data[[#This Row],[NH Bed Change]]</f>
        <v>38</v>
      </c>
      <c r="L698" s="47">
        <f t="shared" si="44"/>
        <v>0</v>
      </c>
      <c r="M698" s="47">
        <f t="shared" si="45"/>
        <v>38</v>
      </c>
      <c r="N698" s="47">
        <f>+Data[[#This Row],[BC Active]]+Data[[#This Row],[NH Active]]</f>
        <v>38</v>
      </c>
      <c r="O698" s="47">
        <f t="shared" si="46"/>
        <v>0</v>
      </c>
      <c r="P698" s="47">
        <f t="shared" si="47"/>
        <v>0</v>
      </c>
      <c r="Q698" s="47">
        <f>+Data[[#This Row],[BC Layaway]]+Data[[#This Row],[NH Layaway]]</f>
        <v>0</v>
      </c>
      <c r="R698" s="47">
        <f>+Data[[#This Row],[BC Active]]+Data[[#This Row],[BC Layaway]]</f>
        <v>0</v>
      </c>
      <c r="S698" s="47">
        <f>+Data[[#This Row],[NH Active]]+Data[[#This Row],[NH Layaway]]</f>
        <v>38</v>
      </c>
      <c r="T698" s="47">
        <f>+Data[[#This Row],[BC Total]]+Data[[#This Row],[NH Total]]</f>
        <v>38</v>
      </c>
      <c r="Y698" s="53"/>
    </row>
    <row r="699" spans="1:25" x14ac:dyDescent="0.25">
      <c r="A699" s="47" t="str">
        <f>Data[[#This Row],[Text IID]]&amp;Data[[#This Row],[transaction number]]</f>
        <v>410032</v>
      </c>
      <c r="B699" s="48">
        <v>2</v>
      </c>
      <c r="C699" s="49">
        <v>41003</v>
      </c>
      <c r="D699" s="50" t="str">
        <f>Data[[#This Row],[Text IID]]&amp;" - "&amp;Data[[#This Row],[Facility Name]]</f>
        <v>41003 - AVERA TYLER HOSPITAL</v>
      </c>
      <c r="E699" s="46">
        <v>41003</v>
      </c>
      <c r="F699" s="51" t="s">
        <v>210</v>
      </c>
      <c r="G699" s="52">
        <v>43084</v>
      </c>
      <c r="H699" s="51" t="s">
        <v>23</v>
      </c>
      <c r="I699" s="47"/>
      <c r="J699" s="47">
        <v>8</v>
      </c>
      <c r="K699" s="47">
        <f>+Data[[#This Row],[BC Bed Change]]+Data[[#This Row],[NH Bed Change]]</f>
        <v>8</v>
      </c>
      <c r="L699" s="47">
        <f t="shared" si="44"/>
        <v>0</v>
      </c>
      <c r="M699" s="47">
        <f t="shared" si="45"/>
        <v>-8</v>
      </c>
      <c r="N699" s="47">
        <f>+Data[[#This Row],[BC Active]]+Data[[#This Row],[NH Active]]</f>
        <v>-8</v>
      </c>
      <c r="O699" s="47">
        <f t="shared" si="46"/>
        <v>0</v>
      </c>
      <c r="P699" s="47">
        <f t="shared" si="47"/>
        <v>0</v>
      </c>
      <c r="Q699" s="47">
        <f>+Data[[#This Row],[BC Layaway]]+Data[[#This Row],[NH Layaway]]</f>
        <v>0</v>
      </c>
      <c r="R699" s="47">
        <f>+Data[[#This Row],[BC Active]]+Data[[#This Row],[BC Layaway]]</f>
        <v>0</v>
      </c>
      <c r="S699" s="47">
        <f>+Data[[#This Row],[NH Active]]+Data[[#This Row],[NH Layaway]]</f>
        <v>-8</v>
      </c>
      <c r="T699" s="47">
        <f>+Data[[#This Row],[BC Total]]+Data[[#This Row],[NH Total]]</f>
        <v>-8</v>
      </c>
      <c r="Y699" s="53"/>
    </row>
    <row r="700" spans="1:25" x14ac:dyDescent="0.25">
      <c r="A700" s="47" t="str">
        <f>Data[[#This Row],[Text IID]]&amp;Data[[#This Row],[transaction number]]</f>
        <v>420011</v>
      </c>
      <c r="B700" s="48">
        <v>1</v>
      </c>
      <c r="C700" s="49">
        <v>42001</v>
      </c>
      <c r="D700" s="50" t="str">
        <f>Data[[#This Row],[Text IID]]&amp;" - "&amp;Data[[#This Row],[Facility Name]]</f>
        <v>42001 - Prairie View Senior Living</v>
      </c>
      <c r="E700" s="46">
        <v>42001</v>
      </c>
      <c r="F700" s="51" t="s">
        <v>211</v>
      </c>
      <c r="G700" s="52">
        <v>40451</v>
      </c>
      <c r="H700" s="51" t="s">
        <v>17</v>
      </c>
      <c r="I700" s="47">
        <v>0</v>
      </c>
      <c r="J700" s="47">
        <v>65</v>
      </c>
      <c r="K700" s="47">
        <f>+Data[[#This Row],[BC Bed Change]]+Data[[#This Row],[NH Bed Change]]</f>
        <v>65</v>
      </c>
      <c r="L700" s="47">
        <f t="shared" si="44"/>
        <v>0</v>
      </c>
      <c r="M700" s="47">
        <f t="shared" si="45"/>
        <v>65</v>
      </c>
      <c r="N700" s="47">
        <f>+Data[[#This Row],[BC Active]]+Data[[#This Row],[NH Active]]</f>
        <v>65</v>
      </c>
      <c r="O700" s="47">
        <f t="shared" si="46"/>
        <v>0</v>
      </c>
      <c r="P700" s="47">
        <f t="shared" si="47"/>
        <v>0</v>
      </c>
      <c r="Q700" s="47">
        <f>+Data[[#This Row],[BC Layaway]]+Data[[#This Row],[NH Layaway]]</f>
        <v>0</v>
      </c>
      <c r="R700" s="47">
        <f>+Data[[#This Row],[BC Active]]+Data[[#This Row],[BC Layaway]]</f>
        <v>0</v>
      </c>
      <c r="S700" s="47">
        <f>+Data[[#This Row],[NH Active]]+Data[[#This Row],[NH Layaway]]</f>
        <v>65</v>
      </c>
      <c r="T700" s="47">
        <f>+Data[[#This Row],[BC Total]]+Data[[#This Row],[NH Total]]</f>
        <v>65</v>
      </c>
      <c r="Y700" s="53"/>
    </row>
    <row r="701" spans="1:25" x14ac:dyDescent="0.25">
      <c r="A701" s="47" t="str">
        <f>Data[[#This Row],[Text IID]]&amp;Data[[#This Row],[transaction number]]</f>
        <v>420012</v>
      </c>
      <c r="B701" s="48">
        <v>2</v>
      </c>
      <c r="C701" s="49">
        <v>42001</v>
      </c>
      <c r="D701" s="50" t="str">
        <f>Data[[#This Row],[Text IID]]&amp;" - "&amp;Data[[#This Row],[Facility Name]]</f>
        <v>42001 - Prairie View Senior Living</v>
      </c>
      <c r="E701" s="46">
        <v>42001</v>
      </c>
      <c r="F701" s="51" t="s">
        <v>211</v>
      </c>
      <c r="G701" s="52">
        <v>40451</v>
      </c>
      <c r="H701" s="51" t="s">
        <v>19</v>
      </c>
      <c r="I701" s="47">
        <v>0</v>
      </c>
      <c r="J701" s="47">
        <v>10</v>
      </c>
      <c r="K701" s="47">
        <f>+Data[[#This Row],[BC Bed Change]]+Data[[#This Row],[NH Bed Change]]</f>
        <v>10</v>
      </c>
      <c r="L701" s="47">
        <f t="shared" si="44"/>
        <v>0</v>
      </c>
      <c r="M701" s="47">
        <f t="shared" si="45"/>
        <v>0</v>
      </c>
      <c r="N701" s="47">
        <f>+Data[[#This Row],[BC Active]]+Data[[#This Row],[NH Active]]</f>
        <v>0</v>
      </c>
      <c r="O701" s="47">
        <f t="shared" si="46"/>
        <v>0</v>
      </c>
      <c r="P701" s="47">
        <f t="shared" si="47"/>
        <v>10</v>
      </c>
      <c r="Q701" s="47">
        <f>+Data[[#This Row],[BC Layaway]]+Data[[#This Row],[NH Layaway]]</f>
        <v>10</v>
      </c>
      <c r="R701" s="47">
        <f>+Data[[#This Row],[BC Active]]+Data[[#This Row],[BC Layaway]]</f>
        <v>0</v>
      </c>
      <c r="S701" s="47">
        <f>+Data[[#This Row],[NH Active]]+Data[[#This Row],[NH Layaway]]</f>
        <v>10</v>
      </c>
      <c r="T701" s="47">
        <f>+Data[[#This Row],[BC Total]]+Data[[#This Row],[NH Total]]</f>
        <v>10</v>
      </c>
      <c r="Y701" s="53"/>
    </row>
    <row r="702" spans="1:25" x14ac:dyDescent="0.25">
      <c r="A702" s="47" t="str">
        <f>Data[[#This Row],[Text IID]]&amp;Data[[#This Row],[transaction number]]</f>
        <v>420013</v>
      </c>
      <c r="B702" s="48">
        <v>3</v>
      </c>
      <c r="C702" s="49">
        <v>42001</v>
      </c>
      <c r="D702" s="50" t="str">
        <f>Data[[#This Row],[Text IID]]&amp;" - "&amp;Data[[#This Row],[Facility Name]]</f>
        <v>42001 - Prairie View Senior Living</v>
      </c>
      <c r="E702" s="46">
        <v>42001</v>
      </c>
      <c r="F702" s="51" t="s">
        <v>211</v>
      </c>
      <c r="G702" s="52">
        <v>40664</v>
      </c>
      <c r="H702" s="51" t="s">
        <v>23</v>
      </c>
      <c r="I702" s="47">
        <v>0</v>
      </c>
      <c r="J702" s="47">
        <v>4</v>
      </c>
      <c r="K702" s="47">
        <f>+Data[[#This Row],[BC Bed Change]]+Data[[#This Row],[NH Bed Change]]</f>
        <v>4</v>
      </c>
      <c r="L702" s="47">
        <f t="shared" si="44"/>
        <v>0</v>
      </c>
      <c r="M702" s="47">
        <f t="shared" si="45"/>
        <v>-4</v>
      </c>
      <c r="N702" s="47">
        <f>+Data[[#This Row],[BC Active]]+Data[[#This Row],[NH Active]]</f>
        <v>-4</v>
      </c>
      <c r="O702" s="47">
        <f t="shared" si="46"/>
        <v>0</v>
      </c>
      <c r="P702" s="47">
        <f t="shared" si="47"/>
        <v>0</v>
      </c>
      <c r="Q702" s="47">
        <f>+Data[[#This Row],[BC Layaway]]+Data[[#This Row],[NH Layaway]]</f>
        <v>0</v>
      </c>
      <c r="R702" s="47">
        <f>+Data[[#This Row],[BC Active]]+Data[[#This Row],[BC Layaway]]</f>
        <v>0</v>
      </c>
      <c r="S702" s="47">
        <f>+Data[[#This Row],[NH Active]]+Data[[#This Row],[NH Layaway]]</f>
        <v>-4</v>
      </c>
      <c r="T702" s="47">
        <f>+Data[[#This Row],[BC Total]]+Data[[#This Row],[NH Total]]</f>
        <v>-4</v>
      </c>
      <c r="Y702" s="53"/>
    </row>
    <row r="703" spans="1:25" x14ac:dyDescent="0.25">
      <c r="A703" s="47" t="str">
        <f>Data[[#This Row],[Text IID]]&amp;Data[[#This Row],[transaction number]]</f>
        <v>420014</v>
      </c>
      <c r="B703" s="48">
        <v>4</v>
      </c>
      <c r="C703" s="49">
        <v>42001</v>
      </c>
      <c r="D703" s="50" t="str">
        <f>Data[[#This Row],[Text IID]]&amp;" - "&amp;Data[[#This Row],[Facility Name]]</f>
        <v>42001 - Prairie View Senior Living</v>
      </c>
      <c r="E703" s="46">
        <v>42001</v>
      </c>
      <c r="F703" s="51" t="s">
        <v>211</v>
      </c>
      <c r="G703" s="52">
        <v>41288</v>
      </c>
      <c r="H703" s="51" t="s">
        <v>20</v>
      </c>
      <c r="I703" s="47">
        <v>0</v>
      </c>
      <c r="J703" s="47">
        <v>6</v>
      </c>
      <c r="K703" s="47">
        <f>+Data[[#This Row],[BC Bed Change]]+Data[[#This Row],[NH Bed Change]]</f>
        <v>6</v>
      </c>
      <c r="L703" s="47">
        <f t="shared" si="44"/>
        <v>0</v>
      </c>
      <c r="M703" s="47">
        <f t="shared" si="45"/>
        <v>-6</v>
      </c>
      <c r="N703" s="47">
        <f>+Data[[#This Row],[BC Active]]+Data[[#This Row],[NH Active]]</f>
        <v>-6</v>
      </c>
      <c r="O703" s="47">
        <f t="shared" si="46"/>
        <v>0</v>
      </c>
      <c r="P703" s="47">
        <f t="shared" si="47"/>
        <v>6</v>
      </c>
      <c r="Q703" s="47">
        <f>+Data[[#This Row],[BC Layaway]]+Data[[#This Row],[NH Layaway]]</f>
        <v>6</v>
      </c>
      <c r="R703" s="47">
        <f>+Data[[#This Row],[BC Active]]+Data[[#This Row],[BC Layaway]]</f>
        <v>0</v>
      </c>
      <c r="S703" s="47">
        <f>+Data[[#This Row],[NH Active]]+Data[[#This Row],[NH Layaway]]</f>
        <v>0</v>
      </c>
      <c r="T703" s="47">
        <f>+Data[[#This Row],[BC Total]]+Data[[#This Row],[NH Total]]</f>
        <v>0</v>
      </c>
      <c r="Y703" s="53"/>
    </row>
    <row r="704" spans="1:25" x14ac:dyDescent="0.25">
      <c r="A704" s="47" t="str">
        <f>Data[[#This Row],[Text IID]]&amp;Data[[#This Row],[transaction number]]</f>
        <v>420015</v>
      </c>
      <c r="B704" s="48">
        <v>5</v>
      </c>
      <c r="C704" s="49">
        <v>42001</v>
      </c>
      <c r="D704" s="50" t="str">
        <f>Data[[#This Row],[Text IID]]&amp;" - "&amp;Data[[#This Row],[Facility Name]]</f>
        <v>42001 - Prairie View Senior Living</v>
      </c>
      <c r="E704" s="46">
        <v>42001</v>
      </c>
      <c r="F704" s="51" t="s">
        <v>211</v>
      </c>
      <c r="G704" s="52">
        <v>42727</v>
      </c>
      <c r="H704" s="51" t="s">
        <v>22</v>
      </c>
      <c r="I704" s="47"/>
      <c r="J704" s="47">
        <v>3</v>
      </c>
      <c r="K704" s="47">
        <f>+Data[[#This Row],[BC Bed Change]]+Data[[#This Row],[NH Bed Change]]</f>
        <v>3</v>
      </c>
      <c r="L704" s="47">
        <f t="shared" si="44"/>
        <v>0</v>
      </c>
      <c r="M704" s="47">
        <f t="shared" si="45"/>
        <v>3</v>
      </c>
      <c r="N704" s="47">
        <f>+Data[[#This Row],[BC Active]]+Data[[#This Row],[NH Active]]</f>
        <v>3</v>
      </c>
      <c r="O704" s="47">
        <f t="shared" si="46"/>
        <v>0</v>
      </c>
      <c r="P704" s="47">
        <f t="shared" si="47"/>
        <v>-3</v>
      </c>
      <c r="Q704" s="47">
        <f>+Data[[#This Row],[BC Layaway]]+Data[[#This Row],[NH Layaway]]</f>
        <v>-3</v>
      </c>
      <c r="R704" s="47">
        <f>+Data[[#This Row],[BC Active]]+Data[[#This Row],[BC Layaway]]</f>
        <v>0</v>
      </c>
      <c r="S704" s="47">
        <f>+Data[[#This Row],[NH Active]]+Data[[#This Row],[NH Layaway]]</f>
        <v>0</v>
      </c>
      <c r="T704" s="47">
        <f>+Data[[#This Row],[BC Total]]+Data[[#This Row],[NH Total]]</f>
        <v>0</v>
      </c>
      <c r="Y704" s="53"/>
    </row>
    <row r="705" spans="1:25" x14ac:dyDescent="0.25">
      <c r="A705" s="47" t="str">
        <f>Data[[#This Row],[Text IID]]&amp;Data[[#This Row],[transaction number]]</f>
        <v>420016</v>
      </c>
      <c r="B705" s="48">
        <v>6</v>
      </c>
      <c r="C705" s="49">
        <v>42001</v>
      </c>
      <c r="D705" s="50" t="str">
        <f>Data[[#This Row],[Text IID]]&amp;" - "&amp;Data[[#This Row],[Facility Name]]</f>
        <v>42001 - Prairie View Senior Living</v>
      </c>
      <c r="E705" s="46">
        <v>42001</v>
      </c>
      <c r="F705" s="51" t="s">
        <v>211</v>
      </c>
      <c r="G705" s="52">
        <v>42727</v>
      </c>
      <c r="H705" s="51" t="s">
        <v>23</v>
      </c>
      <c r="I705" s="47"/>
      <c r="J705" s="47">
        <v>3</v>
      </c>
      <c r="K705" s="47">
        <f>+Data[[#This Row],[BC Bed Change]]+Data[[#This Row],[NH Bed Change]]</f>
        <v>3</v>
      </c>
      <c r="L705" s="47">
        <f t="shared" si="44"/>
        <v>0</v>
      </c>
      <c r="M705" s="47">
        <f t="shared" si="45"/>
        <v>-3</v>
      </c>
      <c r="N705" s="47">
        <f>+Data[[#This Row],[BC Active]]+Data[[#This Row],[NH Active]]</f>
        <v>-3</v>
      </c>
      <c r="O705" s="47">
        <f t="shared" si="46"/>
        <v>0</v>
      </c>
      <c r="P705" s="47">
        <f t="shared" si="47"/>
        <v>0</v>
      </c>
      <c r="Q705" s="47">
        <f>+Data[[#This Row],[BC Layaway]]+Data[[#This Row],[NH Layaway]]</f>
        <v>0</v>
      </c>
      <c r="R705" s="47">
        <f>+Data[[#This Row],[BC Active]]+Data[[#This Row],[BC Layaway]]</f>
        <v>0</v>
      </c>
      <c r="S705" s="47">
        <f>+Data[[#This Row],[NH Active]]+Data[[#This Row],[NH Layaway]]</f>
        <v>-3</v>
      </c>
      <c r="T705" s="47">
        <f>+Data[[#This Row],[BC Total]]+Data[[#This Row],[NH Total]]</f>
        <v>-3</v>
      </c>
      <c r="Y705" s="53"/>
    </row>
    <row r="706" spans="1:25" x14ac:dyDescent="0.25">
      <c r="A706" s="47" t="str">
        <f>Data[[#This Row],[Text IID]]&amp;Data[[#This Row],[transaction number]]</f>
        <v>420017</v>
      </c>
      <c r="B706" s="48">
        <v>7</v>
      </c>
      <c r="C706" s="49">
        <v>42001</v>
      </c>
      <c r="D706" s="50" t="str">
        <f>Data[[#This Row],[Text IID]]&amp;" - "&amp;Data[[#This Row],[Facility Name]]</f>
        <v>42001 - Prairie View Senior Living</v>
      </c>
      <c r="E706" s="46">
        <v>42001</v>
      </c>
      <c r="F706" s="51" t="s">
        <v>211</v>
      </c>
      <c r="G706" s="52">
        <v>43069</v>
      </c>
      <c r="H706" s="51" t="s">
        <v>22</v>
      </c>
      <c r="I706" s="47"/>
      <c r="J706" s="47">
        <v>6</v>
      </c>
      <c r="K706" s="47">
        <f>+Data[[#This Row],[BC Bed Change]]+Data[[#This Row],[NH Bed Change]]</f>
        <v>6</v>
      </c>
      <c r="L706" s="47">
        <f t="shared" si="44"/>
        <v>0</v>
      </c>
      <c r="M706" s="47">
        <f t="shared" si="45"/>
        <v>6</v>
      </c>
      <c r="N706" s="47">
        <f>+Data[[#This Row],[BC Active]]+Data[[#This Row],[NH Active]]</f>
        <v>6</v>
      </c>
      <c r="O706" s="47">
        <f t="shared" si="46"/>
        <v>0</v>
      </c>
      <c r="P706" s="47">
        <f t="shared" si="47"/>
        <v>-6</v>
      </c>
      <c r="Q706" s="47">
        <f>+Data[[#This Row],[BC Layaway]]+Data[[#This Row],[NH Layaway]]</f>
        <v>-6</v>
      </c>
      <c r="R706" s="47">
        <f>+Data[[#This Row],[BC Active]]+Data[[#This Row],[BC Layaway]]</f>
        <v>0</v>
      </c>
      <c r="S706" s="47">
        <f>+Data[[#This Row],[NH Active]]+Data[[#This Row],[NH Layaway]]</f>
        <v>0</v>
      </c>
      <c r="T706" s="47">
        <f>+Data[[#This Row],[BC Total]]+Data[[#This Row],[NH Total]]</f>
        <v>0</v>
      </c>
      <c r="Y706" s="53"/>
    </row>
    <row r="707" spans="1:25" x14ac:dyDescent="0.25">
      <c r="A707" s="47" t="str">
        <f>Data[[#This Row],[Text IID]]&amp;Data[[#This Row],[transaction number]]</f>
        <v>420018</v>
      </c>
      <c r="B707" s="48">
        <v>8</v>
      </c>
      <c r="C707" s="49">
        <v>42001</v>
      </c>
      <c r="D707" s="50" t="str">
        <f>Data[[#This Row],[Text IID]]&amp;" - "&amp;Data[[#This Row],[Facility Name]]</f>
        <v>42001 - Prairie View Senior Living</v>
      </c>
      <c r="E707" s="46">
        <v>42001</v>
      </c>
      <c r="F707" s="51" t="s">
        <v>211</v>
      </c>
      <c r="G707" s="52">
        <v>43069</v>
      </c>
      <c r="H707" s="51" t="s">
        <v>23</v>
      </c>
      <c r="I707" s="47"/>
      <c r="J707" s="47">
        <v>6</v>
      </c>
      <c r="K707" s="47">
        <f>+Data[[#This Row],[BC Bed Change]]+Data[[#This Row],[NH Bed Change]]</f>
        <v>6</v>
      </c>
      <c r="L707" s="47">
        <f t="shared" ref="L707:L770" si="48">IF(OR($H707=$W$1,$H707=$W$4,$H707=$W$6),I707,IF($H707=$W$2,0,-I707))</f>
        <v>0</v>
      </c>
      <c r="M707" s="47">
        <f t="shared" ref="M707:M770" si="49">IF(OR($H707=$W$1,$H707=$W$4,$H707=$W$6),J707,IF($H707=$W$2,0,-J707))</f>
        <v>-6</v>
      </c>
      <c r="N707" s="47">
        <f>+Data[[#This Row],[BC Active]]+Data[[#This Row],[NH Active]]</f>
        <v>-6</v>
      </c>
      <c r="O707" s="47">
        <f t="shared" ref="O707:O770" si="50">IF(OR($H707=$W$3,$H707=$W$2),I707,IF($H707=$W$4,-I707,0))</f>
        <v>0</v>
      </c>
      <c r="P707" s="47">
        <f t="shared" ref="P707:P770" si="51">IF(OR($H707=$W$3,$H707=$W$2),J707,IF($H707=$W$4,-J707,0))</f>
        <v>0</v>
      </c>
      <c r="Q707" s="47">
        <f>+Data[[#This Row],[BC Layaway]]+Data[[#This Row],[NH Layaway]]</f>
        <v>0</v>
      </c>
      <c r="R707" s="47">
        <f>+Data[[#This Row],[BC Active]]+Data[[#This Row],[BC Layaway]]</f>
        <v>0</v>
      </c>
      <c r="S707" s="47">
        <f>+Data[[#This Row],[NH Active]]+Data[[#This Row],[NH Layaway]]</f>
        <v>-6</v>
      </c>
      <c r="T707" s="47">
        <f>+Data[[#This Row],[BC Total]]+Data[[#This Row],[NH Total]]</f>
        <v>-6</v>
      </c>
      <c r="Y707" s="53"/>
    </row>
    <row r="708" spans="1:25" x14ac:dyDescent="0.25">
      <c r="A708" s="47" t="str">
        <f>Data[[#This Row],[Text IID]]&amp;Data[[#This Row],[transaction number]]</f>
        <v>420019</v>
      </c>
      <c r="B708" s="48">
        <v>9</v>
      </c>
      <c r="C708" s="49">
        <v>42001</v>
      </c>
      <c r="D708" s="50" t="str">
        <f>Data[[#This Row],[Text IID]]&amp;" - "&amp;Data[[#This Row],[Facility Name]]</f>
        <v>42001 - Prairie View Senior Living</v>
      </c>
      <c r="E708" s="46">
        <v>42001</v>
      </c>
      <c r="F708" s="51" t="s">
        <v>211</v>
      </c>
      <c r="G708" s="52">
        <v>43069</v>
      </c>
      <c r="H708" s="51" t="s">
        <v>23</v>
      </c>
      <c r="I708" s="47"/>
      <c r="J708" s="47">
        <v>7</v>
      </c>
      <c r="K708" s="47">
        <f>+Data[[#This Row],[BC Bed Change]]+Data[[#This Row],[NH Bed Change]]</f>
        <v>7</v>
      </c>
      <c r="L708" s="47">
        <f t="shared" si="48"/>
        <v>0</v>
      </c>
      <c r="M708" s="47">
        <f t="shared" si="49"/>
        <v>-7</v>
      </c>
      <c r="N708" s="47">
        <f>+Data[[#This Row],[BC Active]]+Data[[#This Row],[NH Active]]</f>
        <v>-7</v>
      </c>
      <c r="O708" s="47">
        <f t="shared" si="50"/>
        <v>0</v>
      </c>
      <c r="P708" s="47">
        <f t="shared" si="51"/>
        <v>0</v>
      </c>
      <c r="Q708" s="47">
        <f>+Data[[#This Row],[BC Layaway]]+Data[[#This Row],[NH Layaway]]</f>
        <v>0</v>
      </c>
      <c r="R708" s="47">
        <f>+Data[[#This Row],[BC Active]]+Data[[#This Row],[BC Layaway]]</f>
        <v>0</v>
      </c>
      <c r="S708" s="47">
        <f>+Data[[#This Row],[NH Active]]+Data[[#This Row],[NH Layaway]]</f>
        <v>-7</v>
      </c>
      <c r="T708" s="47">
        <f>+Data[[#This Row],[BC Total]]+Data[[#This Row],[NH Total]]</f>
        <v>-7</v>
      </c>
      <c r="Y708" s="53"/>
    </row>
    <row r="709" spans="1:25" x14ac:dyDescent="0.25">
      <c r="A709" s="47" t="str">
        <f>Data[[#This Row],[Text IID]]&amp;Data[[#This Row],[transaction number]]</f>
        <v>4200110</v>
      </c>
      <c r="B709" s="48">
        <v>10</v>
      </c>
      <c r="C709" s="49">
        <v>42001</v>
      </c>
      <c r="D709" s="50" t="str">
        <f>Data[[#This Row],[Text IID]]&amp;" - "&amp;Data[[#This Row],[Facility Name]]</f>
        <v>42001 - Prairie View Senior Living</v>
      </c>
      <c r="E709" s="46">
        <v>42001</v>
      </c>
      <c r="F709" s="51" t="s">
        <v>211</v>
      </c>
      <c r="G709" s="52">
        <v>43214</v>
      </c>
      <c r="H709" s="51" t="s">
        <v>22</v>
      </c>
      <c r="I709" s="47"/>
      <c r="J709" s="47">
        <v>7</v>
      </c>
      <c r="K709" s="47">
        <f>+Data[[#This Row],[BC Bed Change]]+Data[[#This Row],[NH Bed Change]]</f>
        <v>7</v>
      </c>
      <c r="L709" s="47">
        <f t="shared" si="48"/>
        <v>0</v>
      </c>
      <c r="M709" s="47">
        <f t="shared" si="49"/>
        <v>7</v>
      </c>
      <c r="N709" s="47">
        <f>+Data[[#This Row],[BC Active]]+Data[[#This Row],[NH Active]]</f>
        <v>7</v>
      </c>
      <c r="O709" s="47">
        <f t="shared" si="50"/>
        <v>0</v>
      </c>
      <c r="P709" s="47">
        <f t="shared" si="51"/>
        <v>-7</v>
      </c>
      <c r="Q709" s="47">
        <f>+Data[[#This Row],[BC Layaway]]+Data[[#This Row],[NH Layaway]]</f>
        <v>-7</v>
      </c>
      <c r="R709" s="47">
        <f>+Data[[#This Row],[BC Active]]+Data[[#This Row],[BC Layaway]]</f>
        <v>0</v>
      </c>
      <c r="S709" s="47">
        <f>+Data[[#This Row],[NH Active]]+Data[[#This Row],[NH Layaway]]</f>
        <v>0</v>
      </c>
      <c r="T709" s="47">
        <f>+Data[[#This Row],[BC Total]]+Data[[#This Row],[NH Total]]</f>
        <v>0</v>
      </c>
      <c r="Y709" s="53"/>
    </row>
    <row r="710" spans="1:25" x14ac:dyDescent="0.25">
      <c r="A710" s="47" t="str">
        <f>Data[[#This Row],[Text IID]]&amp;Data[[#This Row],[transaction number]]</f>
        <v>4200111</v>
      </c>
      <c r="B710" s="48">
        <v>11</v>
      </c>
      <c r="C710" s="49">
        <v>42001</v>
      </c>
      <c r="D710" s="50" t="str">
        <f>Data[[#This Row],[Text IID]]&amp;" - "&amp;Data[[#This Row],[Facility Name]]</f>
        <v>42001 - Prairie View Senior Living</v>
      </c>
      <c r="E710" s="46">
        <v>42001</v>
      </c>
      <c r="F710" s="51" t="s">
        <v>211</v>
      </c>
      <c r="G710" s="52">
        <v>43214</v>
      </c>
      <c r="H710" s="51" t="s">
        <v>23</v>
      </c>
      <c r="I710" s="47"/>
      <c r="J710" s="47">
        <v>7</v>
      </c>
      <c r="K710" s="47">
        <f>+Data[[#This Row],[BC Bed Change]]+Data[[#This Row],[NH Bed Change]]</f>
        <v>7</v>
      </c>
      <c r="L710" s="47">
        <f t="shared" si="48"/>
        <v>0</v>
      </c>
      <c r="M710" s="47">
        <f t="shared" si="49"/>
        <v>-7</v>
      </c>
      <c r="N710" s="47">
        <f>+Data[[#This Row],[BC Active]]+Data[[#This Row],[NH Active]]</f>
        <v>-7</v>
      </c>
      <c r="O710" s="47">
        <f t="shared" si="50"/>
        <v>0</v>
      </c>
      <c r="P710" s="47">
        <f t="shared" si="51"/>
        <v>0</v>
      </c>
      <c r="Q710" s="47">
        <f>+Data[[#This Row],[BC Layaway]]+Data[[#This Row],[NH Layaway]]</f>
        <v>0</v>
      </c>
      <c r="R710" s="47">
        <f>+Data[[#This Row],[BC Active]]+Data[[#This Row],[BC Layaway]]</f>
        <v>0</v>
      </c>
      <c r="S710" s="47">
        <f>+Data[[#This Row],[NH Active]]+Data[[#This Row],[NH Layaway]]</f>
        <v>-7</v>
      </c>
      <c r="T710" s="47">
        <f>+Data[[#This Row],[BC Total]]+Data[[#This Row],[NH Total]]</f>
        <v>-7</v>
      </c>
      <c r="Y710" s="53"/>
    </row>
    <row r="711" spans="1:25" x14ac:dyDescent="0.25">
      <c r="A711" s="47" t="str">
        <f>Data[[#This Row],[Text IID]]&amp;Data[[#This Row],[transaction number]]</f>
        <v>4200112</v>
      </c>
      <c r="B711" s="48">
        <v>12</v>
      </c>
      <c r="C711" s="49">
        <v>42001</v>
      </c>
      <c r="D711" s="50" t="str">
        <f>Data[[#This Row],[Text IID]]&amp;" - "&amp;Data[[#This Row],[Facility Name]]</f>
        <v>42001 - Prairie View Senior Living</v>
      </c>
      <c r="E711" s="46">
        <v>42001</v>
      </c>
      <c r="F711" s="51" t="s">
        <v>211</v>
      </c>
      <c r="G711" s="52">
        <v>43265</v>
      </c>
      <c r="H711" s="51" t="s">
        <v>20</v>
      </c>
      <c r="I711" s="47"/>
      <c r="J711" s="47">
        <v>5</v>
      </c>
      <c r="K711" s="47">
        <f>+Data[[#This Row],[BC Bed Change]]+Data[[#This Row],[NH Bed Change]]</f>
        <v>5</v>
      </c>
      <c r="L711" s="47">
        <f t="shared" si="48"/>
        <v>0</v>
      </c>
      <c r="M711" s="47">
        <f t="shared" si="49"/>
        <v>-5</v>
      </c>
      <c r="N711" s="47">
        <f>+Data[[#This Row],[BC Active]]+Data[[#This Row],[NH Active]]</f>
        <v>-5</v>
      </c>
      <c r="O711" s="47">
        <f t="shared" si="50"/>
        <v>0</v>
      </c>
      <c r="P711" s="47">
        <f t="shared" si="51"/>
        <v>5</v>
      </c>
      <c r="Q711" s="47">
        <f>+Data[[#This Row],[BC Layaway]]+Data[[#This Row],[NH Layaway]]</f>
        <v>5</v>
      </c>
      <c r="R711" s="47">
        <f>+Data[[#This Row],[BC Active]]+Data[[#This Row],[BC Layaway]]</f>
        <v>0</v>
      </c>
      <c r="S711" s="47">
        <f>+Data[[#This Row],[NH Active]]+Data[[#This Row],[NH Layaway]]</f>
        <v>0</v>
      </c>
      <c r="T711" s="47">
        <f>+Data[[#This Row],[BC Total]]+Data[[#This Row],[NH Total]]</f>
        <v>0</v>
      </c>
      <c r="Y711" s="53"/>
    </row>
    <row r="712" spans="1:25" x14ac:dyDescent="0.25">
      <c r="A712" s="47" t="str">
        <f>Data[[#This Row],[Text IID]]&amp;Data[[#This Row],[transaction number]]</f>
        <v>4200113</v>
      </c>
      <c r="B712" s="48">
        <v>13</v>
      </c>
      <c r="C712" s="49">
        <v>42001</v>
      </c>
      <c r="D712" s="50" t="str">
        <f>Data[[#This Row],[Text IID]]&amp;" - "&amp;Data[[#This Row],[Facility Name]]</f>
        <v>42001 - Prairie View Senior Living</v>
      </c>
      <c r="E712" s="46">
        <v>42001</v>
      </c>
      <c r="F712" s="51" t="s">
        <v>211</v>
      </c>
      <c r="G712" s="52">
        <v>43998</v>
      </c>
      <c r="H712" s="51" t="s">
        <v>22</v>
      </c>
      <c r="I712" s="47"/>
      <c r="J712" s="47">
        <v>2</v>
      </c>
      <c r="K712" s="47">
        <f>+Data[[#This Row],[BC Bed Change]]+Data[[#This Row],[NH Bed Change]]</f>
        <v>2</v>
      </c>
      <c r="L712" s="47">
        <f t="shared" si="48"/>
        <v>0</v>
      </c>
      <c r="M712" s="47">
        <f t="shared" si="49"/>
        <v>2</v>
      </c>
      <c r="N712" s="47">
        <f>+Data[[#This Row],[BC Active]]+Data[[#This Row],[NH Active]]</f>
        <v>2</v>
      </c>
      <c r="O712" s="47">
        <f t="shared" si="50"/>
        <v>0</v>
      </c>
      <c r="P712" s="47">
        <f t="shared" si="51"/>
        <v>-2</v>
      </c>
      <c r="Q712" s="47">
        <f>+Data[[#This Row],[BC Layaway]]+Data[[#This Row],[NH Layaway]]</f>
        <v>-2</v>
      </c>
      <c r="R712" s="47">
        <f>+Data[[#This Row],[BC Active]]+Data[[#This Row],[BC Layaway]]</f>
        <v>0</v>
      </c>
      <c r="S712" s="47">
        <f>+Data[[#This Row],[NH Active]]+Data[[#This Row],[NH Layaway]]</f>
        <v>0</v>
      </c>
      <c r="T712" s="47">
        <f>+Data[[#This Row],[BC Total]]+Data[[#This Row],[NH Total]]</f>
        <v>0</v>
      </c>
      <c r="Y712" s="53"/>
    </row>
    <row r="713" spans="1:25" x14ac:dyDescent="0.25">
      <c r="A713" s="47" t="str">
        <f>Data[[#This Row],[Text IID]]&amp;Data[[#This Row],[transaction number]]</f>
        <v>420021</v>
      </c>
      <c r="B713" s="48">
        <v>1</v>
      </c>
      <c r="C713" s="49">
        <v>42002</v>
      </c>
      <c r="D713" s="50" t="str">
        <f>Data[[#This Row],[Text IID]]&amp;" - "&amp;Data[[#This Row],[Facility Name]]</f>
        <v>42002 - Minneota Manor HCC</v>
      </c>
      <c r="E713" s="46">
        <v>42002</v>
      </c>
      <c r="F713" s="51" t="s">
        <v>212</v>
      </c>
      <c r="G713" s="52">
        <v>40451</v>
      </c>
      <c r="H713" s="51" t="s">
        <v>17</v>
      </c>
      <c r="I713" s="47">
        <v>0</v>
      </c>
      <c r="J713" s="47">
        <v>73</v>
      </c>
      <c r="K713" s="47">
        <f>+Data[[#This Row],[BC Bed Change]]+Data[[#This Row],[NH Bed Change]]</f>
        <v>73</v>
      </c>
      <c r="L713" s="47">
        <f t="shared" si="48"/>
        <v>0</v>
      </c>
      <c r="M713" s="47">
        <f t="shared" si="49"/>
        <v>73</v>
      </c>
      <c r="N713" s="47">
        <f>+Data[[#This Row],[BC Active]]+Data[[#This Row],[NH Active]]</f>
        <v>73</v>
      </c>
      <c r="O713" s="47">
        <f t="shared" si="50"/>
        <v>0</v>
      </c>
      <c r="P713" s="47">
        <f t="shared" si="51"/>
        <v>0</v>
      </c>
      <c r="Q713" s="47">
        <f>+Data[[#This Row],[BC Layaway]]+Data[[#This Row],[NH Layaway]]</f>
        <v>0</v>
      </c>
      <c r="R713" s="47">
        <f>+Data[[#This Row],[BC Active]]+Data[[#This Row],[BC Layaway]]</f>
        <v>0</v>
      </c>
      <c r="S713" s="47">
        <f>+Data[[#This Row],[NH Active]]+Data[[#This Row],[NH Layaway]]</f>
        <v>73</v>
      </c>
      <c r="T713" s="47">
        <f>+Data[[#This Row],[BC Total]]+Data[[#This Row],[NH Total]]</f>
        <v>73</v>
      </c>
      <c r="Y713" s="53"/>
    </row>
    <row r="714" spans="1:25" x14ac:dyDescent="0.25">
      <c r="A714" s="47" t="str">
        <f>Data[[#This Row],[Text IID]]&amp;Data[[#This Row],[transaction number]]</f>
        <v>420022</v>
      </c>
      <c r="B714" s="48">
        <v>2</v>
      </c>
      <c r="C714" s="49">
        <v>42002</v>
      </c>
      <c r="D714" s="50" t="str">
        <f>Data[[#This Row],[Text IID]]&amp;" - "&amp;Data[[#This Row],[Facility Name]]</f>
        <v>42002 - Minneota Manor HCC</v>
      </c>
      <c r="E714" s="46">
        <v>42002</v>
      </c>
      <c r="F714" s="51" t="s">
        <v>212</v>
      </c>
      <c r="G714" s="52">
        <v>40544</v>
      </c>
      <c r="H714" s="51" t="s">
        <v>23</v>
      </c>
      <c r="I714" s="47">
        <v>0</v>
      </c>
      <c r="J714" s="47">
        <v>6</v>
      </c>
      <c r="K714" s="47">
        <f>+Data[[#This Row],[BC Bed Change]]+Data[[#This Row],[NH Bed Change]]</f>
        <v>6</v>
      </c>
      <c r="L714" s="47">
        <f t="shared" si="48"/>
        <v>0</v>
      </c>
      <c r="M714" s="47">
        <f t="shared" si="49"/>
        <v>-6</v>
      </c>
      <c r="N714" s="47">
        <f>+Data[[#This Row],[BC Active]]+Data[[#This Row],[NH Active]]</f>
        <v>-6</v>
      </c>
      <c r="O714" s="47">
        <f t="shared" si="50"/>
        <v>0</v>
      </c>
      <c r="P714" s="47">
        <f t="shared" si="51"/>
        <v>0</v>
      </c>
      <c r="Q714" s="47">
        <f>+Data[[#This Row],[BC Layaway]]+Data[[#This Row],[NH Layaway]]</f>
        <v>0</v>
      </c>
      <c r="R714" s="47">
        <f>+Data[[#This Row],[BC Active]]+Data[[#This Row],[BC Layaway]]</f>
        <v>0</v>
      </c>
      <c r="S714" s="47">
        <f>+Data[[#This Row],[NH Active]]+Data[[#This Row],[NH Layaway]]</f>
        <v>-6</v>
      </c>
      <c r="T714" s="47">
        <f>+Data[[#This Row],[BC Total]]+Data[[#This Row],[NH Total]]</f>
        <v>-6</v>
      </c>
      <c r="Y714" s="53"/>
    </row>
    <row r="715" spans="1:25" x14ac:dyDescent="0.25">
      <c r="A715" s="47" t="str">
        <f>Data[[#This Row],[Text IID]]&amp;Data[[#This Row],[transaction number]]</f>
        <v>420023</v>
      </c>
      <c r="B715" s="48">
        <v>3</v>
      </c>
      <c r="C715" s="49">
        <v>42002</v>
      </c>
      <c r="D715" s="50" t="str">
        <f>Data[[#This Row],[Text IID]]&amp;" - "&amp;Data[[#This Row],[Facility Name]]</f>
        <v>42002 - Minneota Manor HCC</v>
      </c>
      <c r="E715" s="46">
        <v>42002</v>
      </c>
      <c r="F715" s="51" t="s">
        <v>212</v>
      </c>
      <c r="G715" s="52">
        <v>43099</v>
      </c>
      <c r="H715" s="51" t="s">
        <v>23</v>
      </c>
      <c r="I715" s="47"/>
      <c r="J715" s="47">
        <v>10</v>
      </c>
      <c r="K715" s="47">
        <f>+Data[[#This Row],[BC Bed Change]]+Data[[#This Row],[NH Bed Change]]</f>
        <v>10</v>
      </c>
      <c r="L715" s="47">
        <f t="shared" si="48"/>
        <v>0</v>
      </c>
      <c r="M715" s="47">
        <f t="shared" si="49"/>
        <v>-10</v>
      </c>
      <c r="N715" s="47">
        <f>+Data[[#This Row],[BC Active]]+Data[[#This Row],[NH Active]]</f>
        <v>-10</v>
      </c>
      <c r="O715" s="47">
        <f t="shared" si="50"/>
        <v>0</v>
      </c>
      <c r="P715" s="47">
        <f t="shared" si="51"/>
        <v>0</v>
      </c>
      <c r="Q715" s="47">
        <f>+Data[[#This Row],[BC Layaway]]+Data[[#This Row],[NH Layaway]]</f>
        <v>0</v>
      </c>
      <c r="R715" s="47">
        <f>+Data[[#This Row],[BC Active]]+Data[[#This Row],[BC Layaway]]</f>
        <v>0</v>
      </c>
      <c r="S715" s="47">
        <f>+Data[[#This Row],[NH Active]]+Data[[#This Row],[NH Layaway]]</f>
        <v>-10</v>
      </c>
      <c r="T715" s="47">
        <f>+Data[[#This Row],[BC Total]]+Data[[#This Row],[NH Total]]</f>
        <v>-10</v>
      </c>
      <c r="Y715" s="53"/>
    </row>
    <row r="716" spans="1:25" x14ac:dyDescent="0.25">
      <c r="A716" s="47" t="str">
        <f>Data[[#This Row],[Text IID]]&amp;Data[[#This Row],[transaction number]]</f>
        <v>420024</v>
      </c>
      <c r="B716" s="48">
        <v>4</v>
      </c>
      <c r="C716" s="49">
        <v>42002</v>
      </c>
      <c r="D716" s="50" t="str">
        <f>Data[[#This Row],[Text IID]]&amp;" - "&amp;Data[[#This Row],[Facility Name]]</f>
        <v>42002 - Minneota Manor HCC</v>
      </c>
      <c r="E716" s="46">
        <v>42002</v>
      </c>
      <c r="F716" s="51" t="s">
        <v>212</v>
      </c>
      <c r="G716" s="52">
        <v>43105</v>
      </c>
      <c r="H716" s="51" t="s">
        <v>20</v>
      </c>
      <c r="I716" s="47"/>
      <c r="J716" s="47">
        <v>2</v>
      </c>
      <c r="K716" s="47">
        <f>+Data[[#This Row],[BC Bed Change]]+Data[[#This Row],[NH Bed Change]]</f>
        <v>2</v>
      </c>
      <c r="L716" s="47">
        <f t="shared" si="48"/>
        <v>0</v>
      </c>
      <c r="M716" s="47">
        <f t="shared" si="49"/>
        <v>-2</v>
      </c>
      <c r="N716" s="47">
        <f>+Data[[#This Row],[BC Active]]+Data[[#This Row],[NH Active]]</f>
        <v>-2</v>
      </c>
      <c r="O716" s="47">
        <f t="shared" si="50"/>
        <v>0</v>
      </c>
      <c r="P716" s="47">
        <f t="shared" si="51"/>
        <v>2</v>
      </c>
      <c r="Q716" s="47">
        <f>+Data[[#This Row],[BC Layaway]]+Data[[#This Row],[NH Layaway]]</f>
        <v>2</v>
      </c>
      <c r="R716" s="47">
        <f>+Data[[#This Row],[BC Active]]+Data[[#This Row],[BC Layaway]]</f>
        <v>0</v>
      </c>
      <c r="S716" s="47">
        <f>+Data[[#This Row],[NH Active]]+Data[[#This Row],[NH Layaway]]</f>
        <v>0</v>
      </c>
      <c r="T716" s="47">
        <f>+Data[[#This Row],[BC Total]]+Data[[#This Row],[NH Total]]</f>
        <v>0</v>
      </c>
      <c r="Y716" s="53"/>
    </row>
    <row r="717" spans="1:25" x14ac:dyDescent="0.25">
      <c r="A717" s="47" t="str">
        <f>Data[[#This Row],[Text IID]]&amp;Data[[#This Row],[transaction number]]</f>
        <v>420051</v>
      </c>
      <c r="B717" s="48">
        <v>1</v>
      </c>
      <c r="C717" s="49">
        <v>42005</v>
      </c>
      <c r="D717" s="50" t="str">
        <f>Data[[#This Row],[Text IID]]&amp;" - "&amp;Data[[#This Row],[Facility Name]]</f>
        <v>42005 - Avera Marshall Reg Med Center</v>
      </c>
      <c r="E717" s="46">
        <v>42005</v>
      </c>
      <c r="F717" s="51" t="s">
        <v>213</v>
      </c>
      <c r="G717" s="52">
        <v>40451</v>
      </c>
      <c r="H717" s="51" t="s">
        <v>17</v>
      </c>
      <c r="I717" s="47">
        <v>0</v>
      </c>
      <c r="J717" s="47">
        <v>76</v>
      </c>
      <c r="K717" s="47">
        <f>+Data[[#This Row],[BC Bed Change]]+Data[[#This Row],[NH Bed Change]]</f>
        <v>76</v>
      </c>
      <c r="L717" s="47">
        <f t="shared" si="48"/>
        <v>0</v>
      </c>
      <c r="M717" s="47">
        <f t="shared" si="49"/>
        <v>76</v>
      </c>
      <c r="N717" s="47">
        <f>+Data[[#This Row],[BC Active]]+Data[[#This Row],[NH Active]]</f>
        <v>76</v>
      </c>
      <c r="O717" s="47">
        <f t="shared" si="50"/>
        <v>0</v>
      </c>
      <c r="P717" s="47">
        <f t="shared" si="51"/>
        <v>0</v>
      </c>
      <c r="Q717" s="47">
        <f>+Data[[#This Row],[BC Layaway]]+Data[[#This Row],[NH Layaway]]</f>
        <v>0</v>
      </c>
      <c r="R717" s="47">
        <f>+Data[[#This Row],[BC Active]]+Data[[#This Row],[BC Layaway]]</f>
        <v>0</v>
      </c>
      <c r="S717" s="47">
        <f>+Data[[#This Row],[NH Active]]+Data[[#This Row],[NH Layaway]]</f>
        <v>76</v>
      </c>
      <c r="T717" s="47">
        <f>+Data[[#This Row],[BC Total]]+Data[[#This Row],[NH Total]]</f>
        <v>76</v>
      </c>
      <c r="Y717" s="53"/>
    </row>
    <row r="718" spans="1:25" x14ac:dyDescent="0.25">
      <c r="A718" s="47" t="str">
        <f>Data[[#This Row],[Text IID]]&amp;Data[[#This Row],[transaction number]]</f>
        <v>430011</v>
      </c>
      <c r="B718" s="48">
        <v>1</v>
      </c>
      <c r="C718" s="49">
        <v>43001</v>
      </c>
      <c r="D718" s="50" t="str">
        <f>Data[[#This Row],[Text IID]]&amp;" - "&amp;Data[[#This Row],[Facility Name]]</f>
        <v>43001 - The Gardens at Winsted LLC</v>
      </c>
      <c r="E718" s="46">
        <v>43001</v>
      </c>
      <c r="F718" s="51" t="s">
        <v>402</v>
      </c>
      <c r="G718" s="52">
        <v>40451</v>
      </c>
      <c r="H718" s="51" t="s">
        <v>17</v>
      </c>
      <c r="I718" s="47">
        <v>0</v>
      </c>
      <c r="J718" s="47">
        <v>70</v>
      </c>
      <c r="K718" s="47">
        <f>+Data[[#This Row],[BC Bed Change]]+Data[[#This Row],[NH Bed Change]]</f>
        <v>70</v>
      </c>
      <c r="L718" s="47">
        <f t="shared" si="48"/>
        <v>0</v>
      </c>
      <c r="M718" s="47">
        <f t="shared" si="49"/>
        <v>70</v>
      </c>
      <c r="N718" s="47">
        <f>+Data[[#This Row],[BC Active]]+Data[[#This Row],[NH Active]]</f>
        <v>70</v>
      </c>
      <c r="O718" s="47">
        <f t="shared" si="50"/>
        <v>0</v>
      </c>
      <c r="P718" s="47">
        <f t="shared" si="51"/>
        <v>0</v>
      </c>
      <c r="Q718" s="47">
        <f>+Data[[#This Row],[BC Layaway]]+Data[[#This Row],[NH Layaway]]</f>
        <v>0</v>
      </c>
      <c r="R718" s="47">
        <f>+Data[[#This Row],[BC Active]]+Data[[#This Row],[BC Layaway]]</f>
        <v>0</v>
      </c>
      <c r="S718" s="47">
        <f>+Data[[#This Row],[NH Active]]+Data[[#This Row],[NH Layaway]]</f>
        <v>70</v>
      </c>
      <c r="T718" s="47">
        <f>+Data[[#This Row],[BC Total]]+Data[[#This Row],[NH Total]]</f>
        <v>70</v>
      </c>
      <c r="Y718" s="53"/>
    </row>
    <row r="719" spans="1:25" x14ac:dyDescent="0.25">
      <c r="A719" s="47" t="str">
        <f>Data[[#This Row],[Text IID]]&amp;Data[[#This Row],[transaction number]]</f>
        <v>430012</v>
      </c>
      <c r="B719" s="48">
        <v>2</v>
      </c>
      <c r="C719" s="49">
        <v>43001</v>
      </c>
      <c r="D719" s="50" t="str">
        <f>Data[[#This Row],[Text IID]]&amp;" - "&amp;Data[[#This Row],[Facility Name]]</f>
        <v>43001 - The Gardens at Winsted LLC</v>
      </c>
      <c r="E719" s="46">
        <v>43001</v>
      </c>
      <c r="F719" s="51" t="s">
        <v>402</v>
      </c>
      <c r="G719" s="52">
        <v>41671</v>
      </c>
      <c r="H719" s="51" t="s">
        <v>20</v>
      </c>
      <c r="I719" s="47">
        <v>0</v>
      </c>
      <c r="J719" s="47">
        <v>5</v>
      </c>
      <c r="K719" s="47">
        <f>+Data[[#This Row],[BC Bed Change]]+Data[[#This Row],[NH Bed Change]]</f>
        <v>5</v>
      </c>
      <c r="L719" s="47">
        <f t="shared" si="48"/>
        <v>0</v>
      </c>
      <c r="M719" s="47">
        <f t="shared" si="49"/>
        <v>-5</v>
      </c>
      <c r="N719" s="47">
        <f>+Data[[#This Row],[BC Active]]+Data[[#This Row],[NH Active]]</f>
        <v>-5</v>
      </c>
      <c r="O719" s="47">
        <f t="shared" si="50"/>
        <v>0</v>
      </c>
      <c r="P719" s="47">
        <f t="shared" si="51"/>
        <v>5</v>
      </c>
      <c r="Q719" s="47">
        <f>+Data[[#This Row],[BC Layaway]]+Data[[#This Row],[NH Layaway]]</f>
        <v>5</v>
      </c>
      <c r="R719" s="47">
        <f>+Data[[#This Row],[BC Active]]+Data[[#This Row],[BC Layaway]]</f>
        <v>0</v>
      </c>
      <c r="S719" s="47">
        <f>+Data[[#This Row],[NH Active]]+Data[[#This Row],[NH Layaway]]</f>
        <v>0</v>
      </c>
      <c r="T719" s="47">
        <f>+Data[[#This Row],[BC Total]]+Data[[#This Row],[NH Total]]</f>
        <v>0</v>
      </c>
      <c r="Y719" s="53"/>
    </row>
    <row r="720" spans="1:25" x14ac:dyDescent="0.25">
      <c r="A720" s="47" t="str">
        <f>Data[[#This Row],[Text IID]]&amp;Data[[#This Row],[transaction number]]</f>
        <v>430021</v>
      </c>
      <c r="B720" s="48">
        <v>1</v>
      </c>
      <c r="C720" s="49">
        <v>43002</v>
      </c>
      <c r="D720" s="50" t="str">
        <f>Data[[#This Row],[Text IID]]&amp;" - "&amp;Data[[#This Row],[Facility Name]]</f>
        <v>43002 - Harmony River Living Center</v>
      </c>
      <c r="E720" s="54">
        <v>43002</v>
      </c>
      <c r="F720" s="51" t="s">
        <v>214</v>
      </c>
      <c r="G720" s="52">
        <v>40451</v>
      </c>
      <c r="H720" s="51" t="s">
        <v>17</v>
      </c>
      <c r="I720" s="47">
        <v>0</v>
      </c>
      <c r="J720" s="47">
        <v>120</v>
      </c>
      <c r="K720" s="47">
        <f>+Data[[#This Row],[BC Bed Change]]+Data[[#This Row],[NH Bed Change]]</f>
        <v>120</v>
      </c>
      <c r="L720" s="47">
        <f t="shared" si="48"/>
        <v>0</v>
      </c>
      <c r="M720" s="47">
        <f t="shared" si="49"/>
        <v>120</v>
      </c>
      <c r="N720" s="47">
        <f>+Data[[#This Row],[BC Active]]+Data[[#This Row],[NH Active]]</f>
        <v>120</v>
      </c>
      <c r="O720" s="47">
        <f t="shared" si="50"/>
        <v>0</v>
      </c>
      <c r="P720" s="47">
        <f t="shared" si="51"/>
        <v>0</v>
      </c>
      <c r="Q720" s="47">
        <f>+Data[[#This Row],[BC Layaway]]+Data[[#This Row],[NH Layaway]]</f>
        <v>0</v>
      </c>
      <c r="R720" s="47">
        <f>+Data[[#This Row],[BC Active]]+Data[[#This Row],[BC Layaway]]</f>
        <v>0</v>
      </c>
      <c r="S720" s="47">
        <f>+Data[[#This Row],[NH Active]]+Data[[#This Row],[NH Layaway]]</f>
        <v>120</v>
      </c>
      <c r="T720" s="47">
        <f>+Data[[#This Row],[BC Total]]+Data[[#This Row],[NH Total]]</f>
        <v>120</v>
      </c>
      <c r="Y720" s="53"/>
    </row>
    <row r="721" spans="1:25" x14ac:dyDescent="0.25">
      <c r="A721" s="47" t="str">
        <f>Data[[#This Row],[Text IID]]&amp;Data[[#This Row],[transaction number]]</f>
        <v>430031</v>
      </c>
      <c r="B721" s="48">
        <v>1</v>
      </c>
      <c r="C721" s="49">
        <v>43003</v>
      </c>
      <c r="D721" s="50" t="str">
        <f>Data[[#This Row],[Text IID]]&amp;" - "&amp;Data[[#This Row],[Facility Name]]</f>
        <v>43003 - Glencoe Regional Health Srvcs</v>
      </c>
      <c r="E721" s="54">
        <v>43003</v>
      </c>
      <c r="F721" s="51" t="s">
        <v>215</v>
      </c>
      <c r="G721" s="52">
        <v>40451</v>
      </c>
      <c r="H721" s="51" t="s">
        <v>17</v>
      </c>
      <c r="I721" s="47">
        <v>0</v>
      </c>
      <c r="J721" s="47">
        <v>110</v>
      </c>
      <c r="K721" s="47">
        <f>+Data[[#This Row],[BC Bed Change]]+Data[[#This Row],[NH Bed Change]]</f>
        <v>110</v>
      </c>
      <c r="L721" s="47">
        <f t="shared" si="48"/>
        <v>0</v>
      </c>
      <c r="M721" s="47">
        <f t="shared" si="49"/>
        <v>110</v>
      </c>
      <c r="N721" s="47">
        <f>+Data[[#This Row],[BC Active]]+Data[[#This Row],[NH Active]]</f>
        <v>110</v>
      </c>
      <c r="O721" s="47">
        <f t="shared" si="50"/>
        <v>0</v>
      </c>
      <c r="P721" s="47">
        <f t="shared" si="51"/>
        <v>0</v>
      </c>
      <c r="Q721" s="47">
        <f>+Data[[#This Row],[BC Layaway]]+Data[[#This Row],[NH Layaway]]</f>
        <v>0</v>
      </c>
      <c r="R721" s="47">
        <f>+Data[[#This Row],[BC Active]]+Data[[#This Row],[BC Layaway]]</f>
        <v>0</v>
      </c>
      <c r="S721" s="47">
        <f>+Data[[#This Row],[NH Active]]+Data[[#This Row],[NH Layaway]]</f>
        <v>110</v>
      </c>
      <c r="T721" s="47">
        <f>+Data[[#This Row],[BC Total]]+Data[[#This Row],[NH Total]]</f>
        <v>110</v>
      </c>
      <c r="Y721" s="53"/>
    </row>
    <row r="722" spans="1:25" x14ac:dyDescent="0.25">
      <c r="A722" s="47" t="str">
        <f>Data[[#This Row],[Text IID]]&amp;Data[[#This Row],[transaction number]]</f>
        <v>430032</v>
      </c>
      <c r="B722" s="48">
        <v>2</v>
      </c>
      <c r="C722" s="49">
        <v>43003</v>
      </c>
      <c r="D722" s="50" t="str">
        <f>Data[[#This Row],[Text IID]]&amp;" - "&amp;Data[[#This Row],[Facility Name]]</f>
        <v>43003 - Glencoe Regional Health Srvcs</v>
      </c>
      <c r="E722" s="46">
        <v>43003</v>
      </c>
      <c r="F722" s="51" t="s">
        <v>215</v>
      </c>
      <c r="G722" s="52">
        <v>43098</v>
      </c>
      <c r="H722" s="51" t="s">
        <v>20</v>
      </c>
      <c r="I722" s="47"/>
      <c r="J722" s="47">
        <v>11</v>
      </c>
      <c r="K722" s="47">
        <f>+Data[[#This Row],[BC Bed Change]]+Data[[#This Row],[NH Bed Change]]</f>
        <v>11</v>
      </c>
      <c r="L722" s="47">
        <f t="shared" si="48"/>
        <v>0</v>
      </c>
      <c r="M722" s="47">
        <f t="shared" si="49"/>
        <v>-11</v>
      </c>
      <c r="N722" s="47">
        <f>+Data[[#This Row],[BC Active]]+Data[[#This Row],[NH Active]]</f>
        <v>-11</v>
      </c>
      <c r="O722" s="47">
        <f t="shared" si="50"/>
        <v>0</v>
      </c>
      <c r="P722" s="47">
        <f t="shared" si="51"/>
        <v>11</v>
      </c>
      <c r="Q722" s="47">
        <f>+Data[[#This Row],[BC Layaway]]+Data[[#This Row],[NH Layaway]]</f>
        <v>11</v>
      </c>
      <c r="R722" s="47">
        <f>+Data[[#This Row],[BC Active]]+Data[[#This Row],[BC Layaway]]</f>
        <v>0</v>
      </c>
      <c r="S722" s="47">
        <f>+Data[[#This Row],[NH Active]]+Data[[#This Row],[NH Layaway]]</f>
        <v>0</v>
      </c>
      <c r="T722" s="47">
        <f>+Data[[#This Row],[BC Total]]+Data[[#This Row],[NH Total]]</f>
        <v>0</v>
      </c>
      <c r="Y722" s="53"/>
    </row>
    <row r="723" spans="1:25" x14ac:dyDescent="0.25">
      <c r="A723" s="47" t="str">
        <f>Data[[#This Row],[Text IID]]&amp;Data[[#This Row],[transaction number]]</f>
        <v>430033</v>
      </c>
      <c r="B723" s="48">
        <v>3</v>
      </c>
      <c r="C723" s="49">
        <v>43003</v>
      </c>
      <c r="D723" s="50" t="str">
        <f>Data[[#This Row],[Text IID]]&amp;" - "&amp;Data[[#This Row],[Facility Name]]</f>
        <v>43003 - Glencoe Regional Health Srvcs</v>
      </c>
      <c r="E723" s="46">
        <v>43003</v>
      </c>
      <c r="F723" s="51" t="s">
        <v>215</v>
      </c>
      <c r="G723" s="52">
        <v>43784</v>
      </c>
      <c r="H723" s="51" t="s">
        <v>22</v>
      </c>
      <c r="I723" s="47"/>
      <c r="J723" s="47">
        <v>11</v>
      </c>
      <c r="K723" s="47">
        <f>+Data[[#This Row],[BC Bed Change]]+Data[[#This Row],[NH Bed Change]]</f>
        <v>11</v>
      </c>
      <c r="L723" s="47">
        <f t="shared" si="48"/>
        <v>0</v>
      </c>
      <c r="M723" s="47">
        <f t="shared" si="49"/>
        <v>11</v>
      </c>
      <c r="N723" s="47">
        <f>+Data[[#This Row],[BC Active]]+Data[[#This Row],[NH Active]]</f>
        <v>11</v>
      </c>
      <c r="O723" s="47">
        <f t="shared" si="50"/>
        <v>0</v>
      </c>
      <c r="P723" s="47">
        <f t="shared" si="51"/>
        <v>-11</v>
      </c>
      <c r="Q723" s="47">
        <f>+Data[[#This Row],[BC Layaway]]+Data[[#This Row],[NH Layaway]]</f>
        <v>-11</v>
      </c>
      <c r="R723" s="47">
        <f>+Data[[#This Row],[BC Active]]+Data[[#This Row],[BC Layaway]]</f>
        <v>0</v>
      </c>
      <c r="S723" s="47">
        <f>+Data[[#This Row],[NH Active]]+Data[[#This Row],[NH Layaway]]</f>
        <v>0</v>
      </c>
      <c r="T723" s="47">
        <f>+Data[[#This Row],[BC Total]]+Data[[#This Row],[NH Total]]</f>
        <v>0</v>
      </c>
      <c r="Y723" s="53"/>
    </row>
    <row r="724" spans="1:25" x14ac:dyDescent="0.25">
      <c r="A724" s="47" t="str">
        <f>Data[[#This Row],[Text IID]]&amp;Data[[#This Row],[transaction number]]</f>
        <v>430034</v>
      </c>
      <c r="B724" s="48">
        <v>4</v>
      </c>
      <c r="C724" s="49">
        <v>43003</v>
      </c>
      <c r="D724" s="50" t="str">
        <f>Data[[#This Row],[Text IID]]&amp;" - "&amp;Data[[#This Row],[Facility Name]]</f>
        <v>43003 - Glencoe Regional Health Srvcs</v>
      </c>
      <c r="E724" s="46">
        <v>43003</v>
      </c>
      <c r="F724" s="51" t="s">
        <v>215</v>
      </c>
      <c r="G724" s="52">
        <v>43784</v>
      </c>
      <c r="H724" s="51" t="s">
        <v>23</v>
      </c>
      <c r="I724" s="47"/>
      <c r="J724" s="47">
        <v>2</v>
      </c>
      <c r="K724" s="47">
        <f>+Data[[#This Row],[BC Bed Change]]+Data[[#This Row],[NH Bed Change]]</f>
        <v>2</v>
      </c>
      <c r="L724" s="47">
        <f t="shared" si="48"/>
        <v>0</v>
      </c>
      <c r="M724" s="47">
        <f t="shared" si="49"/>
        <v>-2</v>
      </c>
      <c r="N724" s="47">
        <f>+Data[[#This Row],[BC Active]]+Data[[#This Row],[NH Active]]</f>
        <v>-2</v>
      </c>
      <c r="O724" s="47">
        <f t="shared" si="50"/>
        <v>0</v>
      </c>
      <c r="P724" s="47">
        <f t="shared" si="51"/>
        <v>0</v>
      </c>
      <c r="Q724" s="47">
        <f>+Data[[#This Row],[BC Layaway]]+Data[[#This Row],[NH Layaway]]</f>
        <v>0</v>
      </c>
      <c r="R724" s="47">
        <f>+Data[[#This Row],[BC Active]]+Data[[#This Row],[BC Layaway]]</f>
        <v>0</v>
      </c>
      <c r="S724" s="47">
        <f>+Data[[#This Row],[NH Active]]+Data[[#This Row],[NH Layaway]]</f>
        <v>-2</v>
      </c>
      <c r="T724" s="47">
        <f>+Data[[#This Row],[BC Total]]+Data[[#This Row],[NH Total]]</f>
        <v>-2</v>
      </c>
      <c r="Y724" s="53"/>
    </row>
    <row r="725" spans="1:25" x14ac:dyDescent="0.25">
      <c r="A725" s="47" t="str">
        <f>Data[[#This Row],[Text IID]]&amp;Data[[#This Row],[transaction number]]</f>
        <v>440011</v>
      </c>
      <c r="B725" s="48">
        <v>1</v>
      </c>
      <c r="C725" s="49">
        <v>44001</v>
      </c>
      <c r="D725" s="50" t="str">
        <f>Data[[#This Row],[Text IID]]&amp;" - "&amp;Data[[#This Row],[Facility Name]]</f>
        <v>44001 - Mahnomen Health Center</v>
      </c>
      <c r="E725" s="46">
        <v>44001</v>
      </c>
      <c r="F725" s="51" t="s">
        <v>216</v>
      </c>
      <c r="G725" s="52">
        <v>40451</v>
      </c>
      <c r="H725" s="51" t="s">
        <v>17</v>
      </c>
      <c r="I725" s="47">
        <v>0</v>
      </c>
      <c r="J725" s="47">
        <v>48</v>
      </c>
      <c r="K725" s="47">
        <f>+Data[[#This Row],[BC Bed Change]]+Data[[#This Row],[NH Bed Change]]</f>
        <v>48</v>
      </c>
      <c r="L725" s="47">
        <f t="shared" si="48"/>
        <v>0</v>
      </c>
      <c r="M725" s="47">
        <f t="shared" si="49"/>
        <v>48</v>
      </c>
      <c r="N725" s="47">
        <f>+Data[[#This Row],[BC Active]]+Data[[#This Row],[NH Active]]</f>
        <v>48</v>
      </c>
      <c r="O725" s="47">
        <f t="shared" si="50"/>
        <v>0</v>
      </c>
      <c r="P725" s="47">
        <f t="shared" si="51"/>
        <v>0</v>
      </c>
      <c r="Q725" s="47">
        <f>+Data[[#This Row],[BC Layaway]]+Data[[#This Row],[NH Layaway]]</f>
        <v>0</v>
      </c>
      <c r="R725" s="47">
        <f>+Data[[#This Row],[BC Active]]+Data[[#This Row],[BC Layaway]]</f>
        <v>0</v>
      </c>
      <c r="S725" s="47">
        <f>+Data[[#This Row],[NH Active]]+Data[[#This Row],[NH Layaway]]</f>
        <v>48</v>
      </c>
      <c r="T725" s="47">
        <f>+Data[[#This Row],[BC Total]]+Data[[#This Row],[NH Total]]</f>
        <v>48</v>
      </c>
      <c r="Y725" s="53"/>
    </row>
    <row r="726" spans="1:25" x14ac:dyDescent="0.25">
      <c r="A726" s="47" t="str">
        <f>Data[[#This Row],[Text IID]]&amp;Data[[#This Row],[transaction number]]</f>
        <v>440012</v>
      </c>
      <c r="B726" s="48">
        <v>2</v>
      </c>
      <c r="C726" s="49">
        <v>44001</v>
      </c>
      <c r="D726" s="50" t="str">
        <f>Data[[#This Row],[Text IID]]&amp;" - "&amp;Data[[#This Row],[Facility Name]]</f>
        <v>44001 - Mahnomen Health Center</v>
      </c>
      <c r="E726" s="46">
        <v>44001</v>
      </c>
      <c r="F726" s="51" t="s">
        <v>216</v>
      </c>
      <c r="G726" s="52">
        <v>42004</v>
      </c>
      <c r="H726" s="51" t="s">
        <v>23</v>
      </c>
      <c r="I726" s="47">
        <v>0</v>
      </c>
      <c r="J726" s="47">
        <v>6</v>
      </c>
      <c r="K726" s="47">
        <f>+Data[[#This Row],[BC Bed Change]]+Data[[#This Row],[NH Bed Change]]</f>
        <v>6</v>
      </c>
      <c r="L726" s="47">
        <f t="shared" si="48"/>
        <v>0</v>
      </c>
      <c r="M726" s="47">
        <f t="shared" si="49"/>
        <v>-6</v>
      </c>
      <c r="N726" s="47">
        <f>+Data[[#This Row],[BC Active]]+Data[[#This Row],[NH Active]]</f>
        <v>-6</v>
      </c>
      <c r="O726" s="47">
        <f t="shared" si="50"/>
        <v>0</v>
      </c>
      <c r="P726" s="47">
        <f t="shared" si="51"/>
        <v>0</v>
      </c>
      <c r="Q726" s="47">
        <f>+Data[[#This Row],[BC Layaway]]+Data[[#This Row],[NH Layaway]]</f>
        <v>0</v>
      </c>
      <c r="R726" s="47">
        <f>+Data[[#This Row],[BC Active]]+Data[[#This Row],[BC Layaway]]</f>
        <v>0</v>
      </c>
      <c r="S726" s="47">
        <f>+Data[[#This Row],[NH Active]]+Data[[#This Row],[NH Layaway]]</f>
        <v>-6</v>
      </c>
      <c r="T726" s="47">
        <f>+Data[[#This Row],[BC Total]]+Data[[#This Row],[NH Total]]</f>
        <v>-6</v>
      </c>
      <c r="Y726" s="53"/>
    </row>
    <row r="727" spans="1:25" x14ac:dyDescent="0.25">
      <c r="A727" s="47" t="str">
        <f>Data[[#This Row],[Text IID]]&amp;Data[[#This Row],[transaction number]]</f>
        <v>440013</v>
      </c>
      <c r="B727" s="48">
        <v>3</v>
      </c>
      <c r="C727" s="49">
        <v>44001</v>
      </c>
      <c r="D727" s="50" t="str">
        <f>Data[[#This Row],[Text IID]]&amp;" - "&amp;Data[[#This Row],[Facility Name]]</f>
        <v>44001 - Mahnomen Health Center</v>
      </c>
      <c r="E727" s="46">
        <v>44001</v>
      </c>
      <c r="F727" s="51" t="s">
        <v>216</v>
      </c>
      <c r="G727" s="52">
        <v>42369</v>
      </c>
      <c r="H727" s="51" t="s">
        <v>23</v>
      </c>
      <c r="I727" s="47">
        <v>0</v>
      </c>
      <c r="J727" s="47">
        <v>10</v>
      </c>
      <c r="K727" s="47">
        <f>+Data[[#This Row],[BC Bed Change]]+Data[[#This Row],[NH Bed Change]]</f>
        <v>10</v>
      </c>
      <c r="L727" s="47">
        <f t="shared" si="48"/>
        <v>0</v>
      </c>
      <c r="M727" s="47">
        <f t="shared" si="49"/>
        <v>-10</v>
      </c>
      <c r="N727" s="47">
        <f>+Data[[#This Row],[BC Active]]+Data[[#This Row],[NH Active]]</f>
        <v>-10</v>
      </c>
      <c r="O727" s="47">
        <f t="shared" si="50"/>
        <v>0</v>
      </c>
      <c r="P727" s="47">
        <f t="shared" si="51"/>
        <v>0</v>
      </c>
      <c r="Q727" s="47">
        <f>+Data[[#This Row],[BC Layaway]]+Data[[#This Row],[NH Layaway]]</f>
        <v>0</v>
      </c>
      <c r="R727" s="47">
        <f>+Data[[#This Row],[BC Active]]+Data[[#This Row],[BC Layaway]]</f>
        <v>0</v>
      </c>
      <c r="S727" s="47">
        <f>+Data[[#This Row],[NH Active]]+Data[[#This Row],[NH Layaway]]</f>
        <v>-10</v>
      </c>
      <c r="T727" s="47">
        <f>+Data[[#This Row],[BC Total]]+Data[[#This Row],[NH Total]]</f>
        <v>-10</v>
      </c>
      <c r="Y727" s="53"/>
    </row>
    <row r="728" spans="1:25" x14ac:dyDescent="0.25">
      <c r="A728" s="47" t="str">
        <f>Data[[#This Row],[Text IID]]&amp;Data[[#This Row],[transaction number]]</f>
        <v>450011</v>
      </c>
      <c r="B728" s="48">
        <v>1</v>
      </c>
      <c r="C728" s="49">
        <v>45001</v>
      </c>
      <c r="D728" s="50" t="str">
        <f>Data[[#This Row],[Text IID]]&amp;" - "&amp;Data[[#This Row],[Facility Name]]</f>
        <v>45001 - North Star Manor</v>
      </c>
      <c r="E728" s="46">
        <v>45001</v>
      </c>
      <c r="F728" s="51" t="s">
        <v>217</v>
      </c>
      <c r="G728" s="52">
        <v>40451</v>
      </c>
      <c r="H728" s="51" t="s">
        <v>17</v>
      </c>
      <c r="I728" s="47">
        <v>0</v>
      </c>
      <c r="J728" s="47">
        <v>60</v>
      </c>
      <c r="K728" s="47">
        <f>+Data[[#This Row],[BC Bed Change]]+Data[[#This Row],[NH Bed Change]]</f>
        <v>60</v>
      </c>
      <c r="L728" s="47">
        <f t="shared" si="48"/>
        <v>0</v>
      </c>
      <c r="M728" s="47">
        <f t="shared" si="49"/>
        <v>60</v>
      </c>
      <c r="N728" s="47">
        <f>+Data[[#This Row],[BC Active]]+Data[[#This Row],[NH Active]]</f>
        <v>60</v>
      </c>
      <c r="O728" s="47">
        <f t="shared" si="50"/>
        <v>0</v>
      </c>
      <c r="P728" s="47">
        <f t="shared" si="51"/>
        <v>0</v>
      </c>
      <c r="Q728" s="47">
        <f>+Data[[#This Row],[BC Layaway]]+Data[[#This Row],[NH Layaway]]</f>
        <v>0</v>
      </c>
      <c r="R728" s="47">
        <f>+Data[[#This Row],[BC Active]]+Data[[#This Row],[BC Layaway]]</f>
        <v>0</v>
      </c>
      <c r="S728" s="47">
        <f>+Data[[#This Row],[NH Active]]+Data[[#This Row],[NH Layaway]]</f>
        <v>60</v>
      </c>
      <c r="T728" s="47">
        <f>+Data[[#This Row],[BC Total]]+Data[[#This Row],[NH Total]]</f>
        <v>60</v>
      </c>
      <c r="Y728" s="53"/>
    </row>
    <row r="729" spans="1:25" x14ac:dyDescent="0.25">
      <c r="A729" s="47" t="str">
        <f>Data[[#This Row],[Text IID]]&amp;Data[[#This Row],[transaction number]]</f>
        <v>450012</v>
      </c>
      <c r="B729" s="48">
        <v>2</v>
      </c>
      <c r="C729" s="49">
        <v>45001</v>
      </c>
      <c r="D729" s="50" t="str">
        <f>Data[[#This Row],[Text IID]]&amp;" - "&amp;Data[[#This Row],[Facility Name]]</f>
        <v>45001 - North Star Manor</v>
      </c>
      <c r="E729" s="46">
        <v>45001</v>
      </c>
      <c r="F729" s="51" t="s">
        <v>217</v>
      </c>
      <c r="G729" s="52">
        <v>41639</v>
      </c>
      <c r="H729" s="51" t="s">
        <v>20</v>
      </c>
      <c r="I729" s="47">
        <v>0</v>
      </c>
      <c r="J729" s="47">
        <v>8</v>
      </c>
      <c r="K729" s="47">
        <f>+Data[[#This Row],[BC Bed Change]]+Data[[#This Row],[NH Bed Change]]</f>
        <v>8</v>
      </c>
      <c r="L729" s="47">
        <f t="shared" si="48"/>
        <v>0</v>
      </c>
      <c r="M729" s="47">
        <f t="shared" si="49"/>
        <v>-8</v>
      </c>
      <c r="N729" s="47">
        <f>+Data[[#This Row],[BC Active]]+Data[[#This Row],[NH Active]]</f>
        <v>-8</v>
      </c>
      <c r="O729" s="47">
        <f t="shared" si="50"/>
        <v>0</v>
      </c>
      <c r="P729" s="47">
        <f t="shared" si="51"/>
        <v>8</v>
      </c>
      <c r="Q729" s="47">
        <f>+Data[[#This Row],[BC Layaway]]+Data[[#This Row],[NH Layaway]]</f>
        <v>8</v>
      </c>
      <c r="R729" s="47">
        <f>+Data[[#This Row],[BC Active]]+Data[[#This Row],[BC Layaway]]</f>
        <v>0</v>
      </c>
      <c r="S729" s="47">
        <f>+Data[[#This Row],[NH Active]]+Data[[#This Row],[NH Layaway]]</f>
        <v>0</v>
      </c>
      <c r="T729" s="47">
        <f>+Data[[#This Row],[BC Total]]+Data[[#This Row],[NH Total]]</f>
        <v>0</v>
      </c>
      <c r="Y729" s="53"/>
    </row>
    <row r="730" spans="1:25" x14ac:dyDescent="0.25">
      <c r="A730" s="47" t="str">
        <f>Data[[#This Row],[Text IID]]&amp;Data[[#This Row],[transaction number]]</f>
        <v>450013</v>
      </c>
      <c r="B730" s="48">
        <v>3</v>
      </c>
      <c r="C730" s="49">
        <v>45001</v>
      </c>
      <c r="D730" s="50" t="str">
        <f>Data[[#This Row],[Text IID]]&amp;" - "&amp;Data[[#This Row],[Facility Name]]</f>
        <v>45001 - North Star Manor</v>
      </c>
      <c r="E730" s="46">
        <v>45001</v>
      </c>
      <c r="F730" s="51" t="s">
        <v>217</v>
      </c>
      <c r="G730" s="52">
        <v>42549</v>
      </c>
      <c r="H730" s="51" t="s">
        <v>20</v>
      </c>
      <c r="I730" s="47">
        <v>0</v>
      </c>
      <c r="J730" s="47">
        <v>7</v>
      </c>
      <c r="K730" s="47">
        <f>+Data[[#This Row],[BC Bed Change]]+Data[[#This Row],[NH Bed Change]]</f>
        <v>7</v>
      </c>
      <c r="L730" s="47">
        <f t="shared" si="48"/>
        <v>0</v>
      </c>
      <c r="M730" s="47">
        <f t="shared" si="49"/>
        <v>-7</v>
      </c>
      <c r="N730" s="47">
        <f>+Data[[#This Row],[BC Active]]+Data[[#This Row],[NH Active]]</f>
        <v>-7</v>
      </c>
      <c r="O730" s="47">
        <f t="shared" si="50"/>
        <v>0</v>
      </c>
      <c r="P730" s="47">
        <f t="shared" si="51"/>
        <v>7</v>
      </c>
      <c r="Q730" s="47">
        <f>+Data[[#This Row],[BC Layaway]]+Data[[#This Row],[NH Layaway]]</f>
        <v>7</v>
      </c>
      <c r="R730" s="47">
        <f>+Data[[#This Row],[BC Active]]+Data[[#This Row],[BC Layaway]]</f>
        <v>0</v>
      </c>
      <c r="S730" s="47">
        <f>+Data[[#This Row],[NH Active]]+Data[[#This Row],[NH Layaway]]</f>
        <v>0</v>
      </c>
      <c r="T730" s="47">
        <f>+Data[[#This Row],[BC Total]]+Data[[#This Row],[NH Total]]</f>
        <v>0</v>
      </c>
      <c r="Y730" s="53"/>
    </row>
    <row r="731" spans="1:25" x14ac:dyDescent="0.25">
      <c r="A731" s="47" t="str">
        <f>Data[[#This Row],[Text IID]]&amp;Data[[#This Row],[transaction number]]</f>
        <v>460021</v>
      </c>
      <c r="B731" s="48">
        <v>1</v>
      </c>
      <c r="C731" s="49">
        <v>46002</v>
      </c>
      <c r="D731" s="50" t="str">
        <f>Data[[#This Row],[Text IID]]&amp;" - "&amp;Data[[#This Row],[Facility Name]]</f>
        <v>46002 - Lakeview Methodist HCC</v>
      </c>
      <c r="E731" s="46">
        <v>46002</v>
      </c>
      <c r="F731" s="51" t="s">
        <v>218</v>
      </c>
      <c r="G731" s="52">
        <v>40451</v>
      </c>
      <c r="H731" s="51" t="s">
        <v>17</v>
      </c>
      <c r="I731" s="47">
        <v>0</v>
      </c>
      <c r="J731" s="47">
        <v>101</v>
      </c>
      <c r="K731" s="47">
        <f>+Data[[#This Row],[BC Bed Change]]+Data[[#This Row],[NH Bed Change]]</f>
        <v>101</v>
      </c>
      <c r="L731" s="47">
        <f t="shared" si="48"/>
        <v>0</v>
      </c>
      <c r="M731" s="47">
        <f t="shared" si="49"/>
        <v>101</v>
      </c>
      <c r="N731" s="47">
        <f>+Data[[#This Row],[BC Active]]+Data[[#This Row],[NH Active]]</f>
        <v>101</v>
      </c>
      <c r="O731" s="47">
        <f t="shared" si="50"/>
        <v>0</v>
      </c>
      <c r="P731" s="47">
        <f t="shared" si="51"/>
        <v>0</v>
      </c>
      <c r="Q731" s="47">
        <f>+Data[[#This Row],[BC Layaway]]+Data[[#This Row],[NH Layaway]]</f>
        <v>0</v>
      </c>
      <c r="R731" s="47">
        <f>+Data[[#This Row],[BC Active]]+Data[[#This Row],[BC Layaway]]</f>
        <v>0</v>
      </c>
      <c r="S731" s="47">
        <f>+Data[[#This Row],[NH Active]]+Data[[#This Row],[NH Layaway]]</f>
        <v>101</v>
      </c>
      <c r="T731" s="47">
        <f>+Data[[#This Row],[BC Total]]+Data[[#This Row],[NH Total]]</f>
        <v>101</v>
      </c>
      <c r="Y731" s="53"/>
    </row>
    <row r="732" spans="1:25" x14ac:dyDescent="0.25">
      <c r="A732" s="47" t="str">
        <f>Data[[#This Row],[Text IID]]&amp;Data[[#This Row],[transaction number]]</f>
        <v>460022</v>
      </c>
      <c r="B732" s="48">
        <v>2</v>
      </c>
      <c r="C732" s="49">
        <v>46002</v>
      </c>
      <c r="D732" s="50" t="str">
        <f>Data[[#This Row],[Text IID]]&amp;" - "&amp;Data[[#This Row],[Facility Name]]</f>
        <v>46002 - Lakeview Methodist HCC</v>
      </c>
      <c r="E732" s="46">
        <v>46002</v>
      </c>
      <c r="F732" s="51" t="s">
        <v>218</v>
      </c>
      <c r="G732" s="52">
        <v>40695</v>
      </c>
      <c r="H732" s="51" t="s">
        <v>23</v>
      </c>
      <c r="I732" s="47">
        <v>0</v>
      </c>
      <c r="J732" s="47">
        <v>6</v>
      </c>
      <c r="K732" s="47">
        <f>+Data[[#This Row],[BC Bed Change]]+Data[[#This Row],[NH Bed Change]]</f>
        <v>6</v>
      </c>
      <c r="L732" s="47">
        <f t="shared" si="48"/>
        <v>0</v>
      </c>
      <c r="M732" s="47">
        <f t="shared" si="49"/>
        <v>-6</v>
      </c>
      <c r="N732" s="47">
        <f>+Data[[#This Row],[BC Active]]+Data[[#This Row],[NH Active]]</f>
        <v>-6</v>
      </c>
      <c r="O732" s="47">
        <f t="shared" si="50"/>
        <v>0</v>
      </c>
      <c r="P732" s="47">
        <f t="shared" si="51"/>
        <v>0</v>
      </c>
      <c r="Q732" s="47">
        <f>+Data[[#This Row],[BC Layaway]]+Data[[#This Row],[NH Layaway]]</f>
        <v>0</v>
      </c>
      <c r="R732" s="47">
        <f>+Data[[#This Row],[BC Active]]+Data[[#This Row],[BC Layaway]]</f>
        <v>0</v>
      </c>
      <c r="S732" s="47">
        <f>+Data[[#This Row],[NH Active]]+Data[[#This Row],[NH Layaway]]</f>
        <v>-6</v>
      </c>
      <c r="T732" s="47">
        <f>+Data[[#This Row],[BC Total]]+Data[[#This Row],[NH Total]]</f>
        <v>-6</v>
      </c>
      <c r="Y732" s="53"/>
    </row>
    <row r="733" spans="1:25" x14ac:dyDescent="0.25">
      <c r="A733" s="47" t="str">
        <f>Data[[#This Row],[Text IID]]&amp;Data[[#This Row],[transaction number]]</f>
        <v>460023</v>
      </c>
      <c r="B733" s="48">
        <v>3</v>
      </c>
      <c r="C733" s="49">
        <v>46002</v>
      </c>
      <c r="D733" s="50" t="str">
        <f>Data[[#This Row],[Text IID]]&amp;" - "&amp;Data[[#This Row],[Facility Name]]</f>
        <v>46002 - Lakeview Methodist HCC</v>
      </c>
      <c r="E733" s="46">
        <v>46002</v>
      </c>
      <c r="F733" s="51" t="s">
        <v>218</v>
      </c>
      <c r="G733" s="52">
        <v>41336</v>
      </c>
      <c r="H733" s="51" t="s">
        <v>20</v>
      </c>
      <c r="I733" s="47">
        <v>0</v>
      </c>
      <c r="J733" s="47">
        <v>10</v>
      </c>
      <c r="K733" s="47">
        <f>+Data[[#This Row],[BC Bed Change]]+Data[[#This Row],[NH Bed Change]]</f>
        <v>10</v>
      </c>
      <c r="L733" s="47">
        <f t="shared" si="48"/>
        <v>0</v>
      </c>
      <c r="M733" s="47">
        <f t="shared" si="49"/>
        <v>-10</v>
      </c>
      <c r="N733" s="47">
        <f>+Data[[#This Row],[BC Active]]+Data[[#This Row],[NH Active]]</f>
        <v>-10</v>
      </c>
      <c r="O733" s="47">
        <f t="shared" si="50"/>
        <v>0</v>
      </c>
      <c r="P733" s="47">
        <f t="shared" si="51"/>
        <v>10</v>
      </c>
      <c r="Q733" s="47">
        <f>+Data[[#This Row],[BC Layaway]]+Data[[#This Row],[NH Layaway]]</f>
        <v>10</v>
      </c>
      <c r="R733" s="47">
        <f>+Data[[#This Row],[BC Active]]+Data[[#This Row],[BC Layaway]]</f>
        <v>0</v>
      </c>
      <c r="S733" s="47">
        <f>+Data[[#This Row],[NH Active]]+Data[[#This Row],[NH Layaway]]</f>
        <v>0</v>
      </c>
      <c r="T733" s="47">
        <f>+Data[[#This Row],[BC Total]]+Data[[#This Row],[NH Total]]</f>
        <v>0</v>
      </c>
      <c r="Y733" s="53"/>
    </row>
    <row r="734" spans="1:25" x14ac:dyDescent="0.25">
      <c r="A734" s="47" t="str">
        <f>Data[[#This Row],[Text IID]]&amp;Data[[#This Row],[transaction number]]</f>
        <v>460024</v>
      </c>
      <c r="B734" s="48">
        <v>4</v>
      </c>
      <c r="C734" s="49">
        <v>46002</v>
      </c>
      <c r="D734" s="50" t="str">
        <f>Data[[#This Row],[Text IID]]&amp;" - "&amp;Data[[#This Row],[Facility Name]]</f>
        <v>46002 - Lakeview Methodist HCC</v>
      </c>
      <c r="E734" s="46">
        <v>46002</v>
      </c>
      <c r="F734" s="51" t="s">
        <v>218</v>
      </c>
      <c r="G734" s="52">
        <v>42644</v>
      </c>
      <c r="H734" s="51" t="s">
        <v>20</v>
      </c>
      <c r="I734" s="47"/>
      <c r="J734" s="47">
        <v>15</v>
      </c>
      <c r="K734" s="47">
        <f>+Data[[#This Row],[BC Bed Change]]+Data[[#This Row],[NH Bed Change]]</f>
        <v>15</v>
      </c>
      <c r="L734" s="47">
        <f t="shared" si="48"/>
        <v>0</v>
      </c>
      <c r="M734" s="47">
        <f t="shared" si="49"/>
        <v>-15</v>
      </c>
      <c r="N734" s="47">
        <f>+Data[[#This Row],[BC Active]]+Data[[#This Row],[NH Active]]</f>
        <v>-15</v>
      </c>
      <c r="O734" s="47">
        <f t="shared" si="50"/>
        <v>0</v>
      </c>
      <c r="P734" s="47">
        <f t="shared" si="51"/>
        <v>15</v>
      </c>
      <c r="Q734" s="47">
        <f>+Data[[#This Row],[BC Layaway]]+Data[[#This Row],[NH Layaway]]</f>
        <v>15</v>
      </c>
      <c r="R734" s="47">
        <f>+Data[[#This Row],[BC Active]]+Data[[#This Row],[BC Layaway]]</f>
        <v>0</v>
      </c>
      <c r="S734" s="47">
        <f>+Data[[#This Row],[NH Active]]+Data[[#This Row],[NH Layaway]]</f>
        <v>0</v>
      </c>
      <c r="T734" s="47">
        <f>+Data[[#This Row],[BC Total]]+Data[[#This Row],[NH Total]]</f>
        <v>0</v>
      </c>
      <c r="Y734" s="53"/>
    </row>
    <row r="735" spans="1:25" x14ac:dyDescent="0.25">
      <c r="A735" s="47" t="str">
        <f>Data[[#This Row],[Text IID]]&amp;Data[[#This Row],[transaction number]]</f>
        <v>460025</v>
      </c>
      <c r="B735" s="48">
        <v>5</v>
      </c>
      <c r="C735" s="49">
        <v>46002</v>
      </c>
      <c r="D735" s="50" t="str">
        <f>Data[[#This Row],[Text IID]]&amp;" - "&amp;Data[[#This Row],[Facility Name]]</f>
        <v>46002 - Lakeview Methodist HCC</v>
      </c>
      <c r="E735" s="46">
        <v>46002</v>
      </c>
      <c r="F735" s="51" t="s">
        <v>218</v>
      </c>
      <c r="G735" s="52">
        <v>42988</v>
      </c>
      <c r="H735" s="51" t="s">
        <v>22</v>
      </c>
      <c r="I735" s="47"/>
      <c r="J735" s="47">
        <v>12</v>
      </c>
      <c r="K735" s="47">
        <f>+Data[[#This Row],[BC Bed Change]]+Data[[#This Row],[NH Bed Change]]</f>
        <v>12</v>
      </c>
      <c r="L735" s="47">
        <f t="shared" si="48"/>
        <v>0</v>
      </c>
      <c r="M735" s="47">
        <f t="shared" si="49"/>
        <v>12</v>
      </c>
      <c r="N735" s="47">
        <f>+Data[[#This Row],[BC Active]]+Data[[#This Row],[NH Active]]</f>
        <v>12</v>
      </c>
      <c r="O735" s="47">
        <f t="shared" si="50"/>
        <v>0</v>
      </c>
      <c r="P735" s="47">
        <f t="shared" si="51"/>
        <v>-12</v>
      </c>
      <c r="Q735" s="47">
        <f>+Data[[#This Row],[BC Layaway]]+Data[[#This Row],[NH Layaway]]</f>
        <v>-12</v>
      </c>
      <c r="R735" s="47">
        <f>+Data[[#This Row],[BC Active]]+Data[[#This Row],[BC Layaway]]</f>
        <v>0</v>
      </c>
      <c r="S735" s="47">
        <f>+Data[[#This Row],[NH Active]]+Data[[#This Row],[NH Layaway]]</f>
        <v>0</v>
      </c>
      <c r="T735" s="47">
        <f>+Data[[#This Row],[BC Total]]+Data[[#This Row],[NH Total]]</f>
        <v>0</v>
      </c>
      <c r="Y735" s="53"/>
    </row>
    <row r="736" spans="1:25" x14ac:dyDescent="0.25">
      <c r="A736" s="47" t="str">
        <f>Data[[#This Row],[Text IID]]&amp;Data[[#This Row],[transaction number]]</f>
        <v>460031</v>
      </c>
      <c r="B736" s="48">
        <v>1</v>
      </c>
      <c r="C736" s="49">
        <v>46003</v>
      </c>
      <c r="D736" s="50" t="str">
        <f>Data[[#This Row],[Text IID]]&amp;" - "&amp;Data[[#This Row],[Facility Name]]</f>
        <v>46003 - Truman Senior Living</v>
      </c>
      <c r="E736" s="46">
        <v>46003</v>
      </c>
      <c r="F736" s="51" t="s">
        <v>219</v>
      </c>
      <c r="G736" s="52">
        <v>40451</v>
      </c>
      <c r="H736" s="51" t="s">
        <v>17</v>
      </c>
      <c r="I736" s="47">
        <v>0</v>
      </c>
      <c r="J736" s="47">
        <v>50</v>
      </c>
      <c r="K736" s="47">
        <f>+Data[[#This Row],[BC Bed Change]]+Data[[#This Row],[NH Bed Change]]</f>
        <v>50</v>
      </c>
      <c r="L736" s="47">
        <f t="shared" si="48"/>
        <v>0</v>
      </c>
      <c r="M736" s="47">
        <f t="shared" si="49"/>
        <v>50</v>
      </c>
      <c r="N736" s="47">
        <f>+Data[[#This Row],[BC Active]]+Data[[#This Row],[NH Active]]</f>
        <v>50</v>
      </c>
      <c r="O736" s="47">
        <f t="shared" si="50"/>
        <v>0</v>
      </c>
      <c r="P736" s="47">
        <f t="shared" si="51"/>
        <v>0</v>
      </c>
      <c r="Q736" s="47">
        <f>+Data[[#This Row],[BC Layaway]]+Data[[#This Row],[NH Layaway]]</f>
        <v>0</v>
      </c>
      <c r="R736" s="47">
        <f>+Data[[#This Row],[BC Active]]+Data[[#This Row],[BC Layaway]]</f>
        <v>0</v>
      </c>
      <c r="S736" s="47">
        <f>+Data[[#This Row],[NH Active]]+Data[[#This Row],[NH Layaway]]</f>
        <v>50</v>
      </c>
      <c r="T736" s="47">
        <f>+Data[[#This Row],[BC Total]]+Data[[#This Row],[NH Total]]</f>
        <v>50</v>
      </c>
      <c r="Y736" s="53"/>
    </row>
    <row r="737" spans="1:25" x14ac:dyDescent="0.25">
      <c r="A737" s="47" t="str">
        <f>Data[[#This Row],[Text IID]]&amp;Data[[#This Row],[transaction number]]</f>
        <v>460032</v>
      </c>
      <c r="B737" s="48">
        <v>2</v>
      </c>
      <c r="C737" s="49">
        <v>46003</v>
      </c>
      <c r="D737" s="50" t="str">
        <f>Data[[#This Row],[Text IID]]&amp;" - "&amp;Data[[#This Row],[Facility Name]]</f>
        <v>46003 - Truman Senior Living</v>
      </c>
      <c r="E737" s="46">
        <v>46003</v>
      </c>
      <c r="F737" s="51" t="s">
        <v>219</v>
      </c>
      <c r="G737" s="52">
        <v>43344</v>
      </c>
      <c r="H737" s="51" t="s">
        <v>20</v>
      </c>
      <c r="I737" s="47"/>
      <c r="J737" s="47">
        <v>10</v>
      </c>
      <c r="K737" s="47">
        <f>+Data[[#This Row],[BC Bed Change]]+Data[[#This Row],[NH Bed Change]]</f>
        <v>10</v>
      </c>
      <c r="L737" s="47">
        <f t="shared" si="48"/>
        <v>0</v>
      </c>
      <c r="M737" s="47">
        <f t="shared" si="49"/>
        <v>-10</v>
      </c>
      <c r="N737" s="47">
        <f>+Data[[#This Row],[BC Active]]+Data[[#This Row],[NH Active]]</f>
        <v>-10</v>
      </c>
      <c r="O737" s="47">
        <f t="shared" si="50"/>
        <v>0</v>
      </c>
      <c r="P737" s="47">
        <f t="shared" si="51"/>
        <v>10</v>
      </c>
      <c r="Q737" s="47">
        <f>+Data[[#This Row],[BC Layaway]]+Data[[#This Row],[NH Layaway]]</f>
        <v>10</v>
      </c>
      <c r="R737" s="47">
        <f>+Data[[#This Row],[BC Active]]+Data[[#This Row],[BC Layaway]]</f>
        <v>0</v>
      </c>
      <c r="S737" s="47">
        <f>+Data[[#This Row],[NH Active]]+Data[[#This Row],[NH Layaway]]</f>
        <v>0</v>
      </c>
      <c r="T737" s="47">
        <f>+Data[[#This Row],[BC Total]]+Data[[#This Row],[NH Total]]</f>
        <v>0</v>
      </c>
      <c r="Y737" s="53"/>
    </row>
    <row r="738" spans="1:25" x14ac:dyDescent="0.25">
      <c r="A738" s="47" t="str">
        <f>Data[[#This Row],[Text IID]]&amp;Data[[#This Row],[transaction number]]</f>
        <v>460033</v>
      </c>
      <c r="B738" s="48">
        <v>3</v>
      </c>
      <c r="C738" s="49">
        <v>46003</v>
      </c>
      <c r="D738" s="50" t="str">
        <f>Data[[#This Row],[Text IID]]&amp;" - "&amp;Data[[#This Row],[Facility Name]]</f>
        <v>46003 - Truman Senior Living</v>
      </c>
      <c r="E738" s="46">
        <v>46003</v>
      </c>
      <c r="F738" s="51" t="s">
        <v>219</v>
      </c>
      <c r="G738" s="52">
        <v>44197</v>
      </c>
      <c r="H738" s="51" t="s">
        <v>133</v>
      </c>
      <c r="I738" s="47"/>
      <c r="J738" s="47">
        <v>5</v>
      </c>
      <c r="K738" s="47">
        <f>+Data[[#This Row],[BC Bed Change]]+Data[[#This Row],[NH Bed Change]]</f>
        <v>5</v>
      </c>
      <c r="L738" s="47">
        <f t="shared" si="48"/>
        <v>0</v>
      </c>
      <c r="M738" s="47">
        <f t="shared" si="49"/>
        <v>-5</v>
      </c>
      <c r="N738" s="47">
        <f>+Data[[#This Row],[BC Active]]+Data[[#This Row],[NH Active]]</f>
        <v>-5</v>
      </c>
      <c r="O738" s="47">
        <f t="shared" si="50"/>
        <v>0</v>
      </c>
      <c r="P738" s="47">
        <f t="shared" si="51"/>
        <v>5</v>
      </c>
      <c r="Q738" s="47">
        <f>+Data[[#This Row],[BC Layaway]]+Data[[#This Row],[NH Layaway]]</f>
        <v>5</v>
      </c>
      <c r="R738" s="47">
        <f>+Data[[#This Row],[BC Active]]+Data[[#This Row],[BC Layaway]]</f>
        <v>0</v>
      </c>
      <c r="S738" s="47">
        <f>+Data[[#This Row],[NH Active]]+Data[[#This Row],[NH Layaway]]</f>
        <v>0</v>
      </c>
      <c r="T738" s="47">
        <f>+Data[[#This Row],[BC Total]]+Data[[#This Row],[NH Total]]</f>
        <v>0</v>
      </c>
      <c r="Y738" s="53"/>
    </row>
    <row r="739" spans="1:25" x14ac:dyDescent="0.25">
      <c r="A739" s="47" t="str">
        <f>Data[[#This Row],[Text IID]]&amp;Data[[#This Row],[transaction number]]</f>
        <v>460041</v>
      </c>
      <c r="B739" s="48">
        <v>1</v>
      </c>
      <c r="C739" s="49">
        <v>46004</v>
      </c>
      <c r="D739" s="50" t="str">
        <f>Data[[#This Row],[Text IID]]&amp;" - "&amp;Data[[#This Row],[Facility Name]]</f>
        <v>46004 - Seasons Healthcare</v>
      </c>
      <c r="E739" s="46">
        <v>46004</v>
      </c>
      <c r="F739" s="51" t="s">
        <v>220</v>
      </c>
      <c r="G739" s="52">
        <v>40451</v>
      </c>
      <c r="H739" s="51" t="s">
        <v>17</v>
      </c>
      <c r="I739" s="47">
        <v>0</v>
      </c>
      <c r="J739" s="47">
        <v>36</v>
      </c>
      <c r="K739" s="47">
        <f>+Data[[#This Row],[BC Bed Change]]+Data[[#This Row],[NH Bed Change]]</f>
        <v>36</v>
      </c>
      <c r="L739" s="47">
        <f t="shared" si="48"/>
        <v>0</v>
      </c>
      <c r="M739" s="47">
        <f t="shared" si="49"/>
        <v>36</v>
      </c>
      <c r="N739" s="47">
        <f>+Data[[#This Row],[BC Active]]+Data[[#This Row],[NH Active]]</f>
        <v>36</v>
      </c>
      <c r="O739" s="47">
        <f t="shared" si="50"/>
        <v>0</v>
      </c>
      <c r="P739" s="47">
        <f t="shared" si="51"/>
        <v>0</v>
      </c>
      <c r="Q739" s="47">
        <f>+Data[[#This Row],[BC Layaway]]+Data[[#This Row],[NH Layaway]]</f>
        <v>0</v>
      </c>
      <c r="R739" s="47">
        <f>+Data[[#This Row],[BC Active]]+Data[[#This Row],[BC Layaway]]</f>
        <v>0</v>
      </c>
      <c r="S739" s="47">
        <f>+Data[[#This Row],[NH Active]]+Data[[#This Row],[NH Layaway]]</f>
        <v>36</v>
      </c>
      <c r="T739" s="47">
        <f>+Data[[#This Row],[BC Total]]+Data[[#This Row],[NH Total]]</f>
        <v>36</v>
      </c>
      <c r="Y739" s="53"/>
    </row>
    <row r="740" spans="1:25" x14ac:dyDescent="0.25">
      <c r="A740" s="47" t="str">
        <f>Data[[#This Row],[Text IID]]&amp;Data[[#This Row],[transaction number]]</f>
        <v>460042</v>
      </c>
      <c r="B740" s="48">
        <v>2</v>
      </c>
      <c r="C740" s="49">
        <v>46004</v>
      </c>
      <c r="D740" s="50" t="str">
        <f>Data[[#This Row],[Text IID]]&amp;" - "&amp;Data[[#This Row],[Facility Name]]</f>
        <v>46004 - Seasons Healthcare</v>
      </c>
      <c r="E740" s="46">
        <v>46004</v>
      </c>
      <c r="F740" s="51" t="s">
        <v>220</v>
      </c>
      <c r="G740" s="52">
        <v>40451</v>
      </c>
      <c r="H740" s="51" t="s">
        <v>19</v>
      </c>
      <c r="I740" s="47">
        <v>0</v>
      </c>
      <c r="J740" s="47">
        <v>5</v>
      </c>
      <c r="K740" s="47">
        <f>+Data[[#This Row],[BC Bed Change]]+Data[[#This Row],[NH Bed Change]]</f>
        <v>5</v>
      </c>
      <c r="L740" s="47">
        <f t="shared" si="48"/>
        <v>0</v>
      </c>
      <c r="M740" s="47">
        <f t="shared" si="49"/>
        <v>0</v>
      </c>
      <c r="N740" s="47">
        <f>+Data[[#This Row],[BC Active]]+Data[[#This Row],[NH Active]]</f>
        <v>0</v>
      </c>
      <c r="O740" s="47">
        <f t="shared" si="50"/>
        <v>0</v>
      </c>
      <c r="P740" s="47">
        <f t="shared" si="51"/>
        <v>5</v>
      </c>
      <c r="Q740" s="47">
        <f>+Data[[#This Row],[BC Layaway]]+Data[[#This Row],[NH Layaway]]</f>
        <v>5</v>
      </c>
      <c r="R740" s="47">
        <f>+Data[[#This Row],[BC Active]]+Data[[#This Row],[BC Layaway]]</f>
        <v>0</v>
      </c>
      <c r="S740" s="47">
        <f>+Data[[#This Row],[NH Active]]+Data[[#This Row],[NH Layaway]]</f>
        <v>5</v>
      </c>
      <c r="T740" s="47">
        <f>+Data[[#This Row],[BC Total]]+Data[[#This Row],[NH Total]]</f>
        <v>5</v>
      </c>
      <c r="Y740" s="53"/>
    </row>
    <row r="741" spans="1:25" x14ac:dyDescent="0.25">
      <c r="A741" s="47" t="str">
        <f>Data[[#This Row],[Text IID]]&amp;Data[[#This Row],[transaction number]]</f>
        <v>460043</v>
      </c>
      <c r="B741" s="48">
        <v>3</v>
      </c>
      <c r="C741" s="49">
        <v>46004</v>
      </c>
      <c r="D741" s="50" t="str">
        <f>Data[[#This Row],[Text IID]]&amp;" - "&amp;Data[[#This Row],[Facility Name]]</f>
        <v>46004 - Seasons Healthcare</v>
      </c>
      <c r="E741" s="46">
        <v>46004</v>
      </c>
      <c r="F741" s="51" t="s">
        <v>220</v>
      </c>
      <c r="G741" s="52">
        <v>40746</v>
      </c>
      <c r="H741" s="51" t="s">
        <v>22</v>
      </c>
      <c r="I741" s="47">
        <v>0</v>
      </c>
      <c r="J741" s="47">
        <v>2</v>
      </c>
      <c r="K741" s="47">
        <f>+Data[[#This Row],[BC Bed Change]]+Data[[#This Row],[NH Bed Change]]</f>
        <v>2</v>
      </c>
      <c r="L741" s="47">
        <f t="shared" si="48"/>
        <v>0</v>
      </c>
      <c r="M741" s="47">
        <f t="shared" si="49"/>
        <v>2</v>
      </c>
      <c r="N741" s="47">
        <f>+Data[[#This Row],[BC Active]]+Data[[#This Row],[NH Active]]</f>
        <v>2</v>
      </c>
      <c r="O741" s="47">
        <f t="shared" si="50"/>
        <v>0</v>
      </c>
      <c r="P741" s="47">
        <f t="shared" si="51"/>
        <v>-2</v>
      </c>
      <c r="Q741" s="47">
        <f>+Data[[#This Row],[BC Layaway]]+Data[[#This Row],[NH Layaway]]</f>
        <v>-2</v>
      </c>
      <c r="R741" s="47">
        <f>+Data[[#This Row],[BC Active]]+Data[[#This Row],[BC Layaway]]</f>
        <v>0</v>
      </c>
      <c r="S741" s="47">
        <f>+Data[[#This Row],[NH Active]]+Data[[#This Row],[NH Layaway]]</f>
        <v>0</v>
      </c>
      <c r="T741" s="47">
        <f>+Data[[#This Row],[BC Total]]+Data[[#This Row],[NH Total]]</f>
        <v>0</v>
      </c>
      <c r="Y741" s="53"/>
    </row>
    <row r="742" spans="1:25" x14ac:dyDescent="0.25">
      <c r="A742" s="47" t="str">
        <f>Data[[#This Row],[Text IID]]&amp;Data[[#This Row],[transaction number]]</f>
        <v>460044</v>
      </c>
      <c r="B742" s="48">
        <v>4</v>
      </c>
      <c r="C742" s="49">
        <v>46004</v>
      </c>
      <c r="D742" s="50" t="str">
        <f>Data[[#This Row],[Text IID]]&amp;" - "&amp;Data[[#This Row],[Facility Name]]</f>
        <v>46004 - Seasons Healthcare</v>
      </c>
      <c r="E742" s="46">
        <v>46004</v>
      </c>
      <c r="F742" s="51" t="s">
        <v>220</v>
      </c>
      <c r="G742" s="52">
        <v>40746</v>
      </c>
      <c r="H742" s="51" t="s">
        <v>23</v>
      </c>
      <c r="I742" s="47">
        <v>0</v>
      </c>
      <c r="J742" s="47">
        <v>2</v>
      </c>
      <c r="K742" s="47">
        <f>+Data[[#This Row],[BC Bed Change]]+Data[[#This Row],[NH Bed Change]]</f>
        <v>2</v>
      </c>
      <c r="L742" s="47">
        <f t="shared" si="48"/>
        <v>0</v>
      </c>
      <c r="M742" s="47">
        <f t="shared" si="49"/>
        <v>-2</v>
      </c>
      <c r="N742" s="47">
        <f>+Data[[#This Row],[BC Active]]+Data[[#This Row],[NH Active]]</f>
        <v>-2</v>
      </c>
      <c r="O742" s="47">
        <f t="shared" si="50"/>
        <v>0</v>
      </c>
      <c r="P742" s="47">
        <f t="shared" si="51"/>
        <v>0</v>
      </c>
      <c r="Q742" s="47">
        <f>+Data[[#This Row],[BC Layaway]]+Data[[#This Row],[NH Layaway]]</f>
        <v>0</v>
      </c>
      <c r="R742" s="47">
        <f>+Data[[#This Row],[BC Active]]+Data[[#This Row],[BC Layaway]]</f>
        <v>0</v>
      </c>
      <c r="S742" s="47">
        <f>+Data[[#This Row],[NH Active]]+Data[[#This Row],[NH Layaway]]</f>
        <v>-2</v>
      </c>
      <c r="T742" s="47">
        <f>+Data[[#This Row],[BC Total]]+Data[[#This Row],[NH Total]]</f>
        <v>-2</v>
      </c>
      <c r="Y742" s="53"/>
    </row>
    <row r="743" spans="1:25" x14ac:dyDescent="0.25">
      <c r="A743" s="47" t="str">
        <f>Data[[#This Row],[Text IID]]&amp;Data[[#This Row],[transaction number]]</f>
        <v>460045</v>
      </c>
      <c r="B743" s="48">
        <v>5</v>
      </c>
      <c r="C743" s="49">
        <v>46004</v>
      </c>
      <c r="D743" s="50" t="str">
        <f>Data[[#This Row],[Text IID]]&amp;" - "&amp;Data[[#This Row],[Facility Name]]</f>
        <v>46004 - Seasons Healthcare</v>
      </c>
      <c r="E743" s="46">
        <v>46004</v>
      </c>
      <c r="F743" s="51" t="s">
        <v>220</v>
      </c>
      <c r="G743" s="52">
        <v>42887</v>
      </c>
      <c r="H743" s="51" t="s">
        <v>20</v>
      </c>
      <c r="I743" s="47"/>
      <c r="J743" s="47">
        <v>5</v>
      </c>
      <c r="K743" s="47">
        <f>+Data[[#This Row],[BC Bed Change]]+Data[[#This Row],[NH Bed Change]]</f>
        <v>5</v>
      </c>
      <c r="L743" s="47">
        <f t="shared" si="48"/>
        <v>0</v>
      </c>
      <c r="M743" s="47">
        <f t="shared" si="49"/>
        <v>-5</v>
      </c>
      <c r="N743" s="47">
        <f>+Data[[#This Row],[BC Active]]+Data[[#This Row],[NH Active]]</f>
        <v>-5</v>
      </c>
      <c r="O743" s="47">
        <f t="shared" si="50"/>
        <v>0</v>
      </c>
      <c r="P743" s="47">
        <f t="shared" si="51"/>
        <v>5</v>
      </c>
      <c r="Q743" s="47">
        <f>+Data[[#This Row],[BC Layaway]]+Data[[#This Row],[NH Layaway]]</f>
        <v>5</v>
      </c>
      <c r="R743" s="47">
        <f>+Data[[#This Row],[BC Active]]+Data[[#This Row],[BC Layaway]]</f>
        <v>0</v>
      </c>
      <c r="S743" s="47">
        <f>+Data[[#This Row],[NH Active]]+Data[[#This Row],[NH Layaway]]</f>
        <v>0</v>
      </c>
      <c r="T743" s="47">
        <f>+Data[[#This Row],[BC Total]]+Data[[#This Row],[NH Total]]</f>
        <v>0</v>
      </c>
      <c r="Y743" s="53"/>
    </row>
    <row r="744" spans="1:25" x14ac:dyDescent="0.25">
      <c r="A744" s="47" t="str">
        <f>Data[[#This Row],[Text IID]]&amp;Data[[#This Row],[transaction number]]</f>
        <v>460046</v>
      </c>
      <c r="B744" s="48">
        <v>6</v>
      </c>
      <c r="C744" s="49">
        <v>46004</v>
      </c>
      <c r="D744" s="50" t="str">
        <f>Data[[#This Row],[Text IID]]&amp;" - "&amp;Data[[#This Row],[Facility Name]]</f>
        <v>46004 - Seasons Healthcare</v>
      </c>
      <c r="E744" s="46">
        <v>46004</v>
      </c>
      <c r="F744" s="51" t="s">
        <v>220</v>
      </c>
      <c r="G744" s="52">
        <v>43313</v>
      </c>
      <c r="H744" s="51" t="s">
        <v>22</v>
      </c>
      <c r="I744" s="47"/>
      <c r="J744" s="47">
        <v>2</v>
      </c>
      <c r="K744" s="47">
        <f>+Data[[#This Row],[BC Bed Change]]+Data[[#This Row],[NH Bed Change]]</f>
        <v>2</v>
      </c>
      <c r="L744" s="47">
        <f t="shared" si="48"/>
        <v>0</v>
      </c>
      <c r="M744" s="47">
        <f t="shared" si="49"/>
        <v>2</v>
      </c>
      <c r="N744" s="47">
        <f>+Data[[#This Row],[BC Active]]+Data[[#This Row],[NH Active]]</f>
        <v>2</v>
      </c>
      <c r="O744" s="47">
        <f t="shared" si="50"/>
        <v>0</v>
      </c>
      <c r="P744" s="47">
        <f t="shared" si="51"/>
        <v>-2</v>
      </c>
      <c r="Q744" s="47">
        <f>+Data[[#This Row],[BC Layaway]]+Data[[#This Row],[NH Layaway]]</f>
        <v>-2</v>
      </c>
      <c r="R744" s="47">
        <f>+Data[[#This Row],[BC Active]]+Data[[#This Row],[BC Layaway]]</f>
        <v>0</v>
      </c>
      <c r="S744" s="47">
        <f>+Data[[#This Row],[NH Active]]+Data[[#This Row],[NH Layaway]]</f>
        <v>0</v>
      </c>
      <c r="T744" s="47">
        <f>+Data[[#This Row],[BC Total]]+Data[[#This Row],[NH Total]]</f>
        <v>0</v>
      </c>
      <c r="Y744" s="53"/>
    </row>
    <row r="745" spans="1:25" x14ac:dyDescent="0.25">
      <c r="A745" s="47" t="str">
        <f>Data[[#This Row],[Text IID]]&amp;Data[[#This Row],[transaction number]]</f>
        <v>460047</v>
      </c>
      <c r="B745" s="48">
        <v>7</v>
      </c>
      <c r="C745" s="49">
        <v>46004</v>
      </c>
      <c r="D745" s="50" t="str">
        <f>Data[[#This Row],[Text IID]]&amp;" - "&amp;Data[[#This Row],[Facility Name]]</f>
        <v>46004 - Seasons Healthcare</v>
      </c>
      <c r="E745" s="46">
        <v>46004</v>
      </c>
      <c r="F745" s="51" t="s">
        <v>220</v>
      </c>
      <c r="G745" s="52">
        <v>43922</v>
      </c>
      <c r="H745" s="51" t="s">
        <v>22</v>
      </c>
      <c r="I745" s="47"/>
      <c r="J745" s="47">
        <v>1</v>
      </c>
      <c r="K745" s="47">
        <f>+Data[[#This Row],[BC Bed Change]]+Data[[#This Row],[NH Bed Change]]</f>
        <v>1</v>
      </c>
      <c r="L745" s="47">
        <f t="shared" si="48"/>
        <v>0</v>
      </c>
      <c r="M745" s="47">
        <f t="shared" si="49"/>
        <v>1</v>
      </c>
      <c r="N745" s="47">
        <f>+Data[[#This Row],[BC Active]]+Data[[#This Row],[NH Active]]</f>
        <v>1</v>
      </c>
      <c r="O745" s="47">
        <f t="shared" si="50"/>
        <v>0</v>
      </c>
      <c r="P745" s="47">
        <f t="shared" si="51"/>
        <v>-1</v>
      </c>
      <c r="Q745" s="47">
        <f>+Data[[#This Row],[BC Layaway]]+Data[[#This Row],[NH Layaway]]</f>
        <v>-1</v>
      </c>
      <c r="R745" s="47">
        <f>+Data[[#This Row],[BC Active]]+Data[[#This Row],[BC Layaway]]</f>
        <v>0</v>
      </c>
      <c r="S745" s="47">
        <f>+Data[[#This Row],[NH Active]]+Data[[#This Row],[NH Layaway]]</f>
        <v>0</v>
      </c>
      <c r="T745" s="47">
        <f>+Data[[#This Row],[BC Total]]+Data[[#This Row],[NH Total]]</f>
        <v>0</v>
      </c>
      <c r="Y745" s="53"/>
    </row>
    <row r="746" spans="1:25" x14ac:dyDescent="0.25">
      <c r="A746" s="47" t="str">
        <f>Data[[#This Row],[Text IID]]&amp;Data[[#This Row],[transaction number]]</f>
        <v>460048</v>
      </c>
      <c r="B746" s="48">
        <v>8</v>
      </c>
      <c r="C746" s="49">
        <v>46004</v>
      </c>
      <c r="D746" s="50" t="str">
        <f>Data[[#This Row],[Text IID]]&amp;" - "&amp;Data[[#This Row],[Facility Name]]</f>
        <v>46004 - Seasons Healthcare</v>
      </c>
      <c r="E746" s="46">
        <v>46004</v>
      </c>
      <c r="F746" s="51" t="s">
        <v>220</v>
      </c>
      <c r="G746" s="52">
        <v>43922</v>
      </c>
      <c r="H746" s="51" t="s">
        <v>23</v>
      </c>
      <c r="I746" s="47"/>
      <c r="J746" s="47">
        <v>1</v>
      </c>
      <c r="K746" s="47">
        <f>+Data[[#This Row],[BC Bed Change]]+Data[[#This Row],[NH Bed Change]]</f>
        <v>1</v>
      </c>
      <c r="L746" s="47">
        <f t="shared" si="48"/>
        <v>0</v>
      </c>
      <c r="M746" s="47">
        <f t="shared" si="49"/>
        <v>-1</v>
      </c>
      <c r="N746" s="47">
        <f>+Data[[#This Row],[BC Active]]+Data[[#This Row],[NH Active]]</f>
        <v>-1</v>
      </c>
      <c r="O746" s="47">
        <f t="shared" si="50"/>
        <v>0</v>
      </c>
      <c r="P746" s="47">
        <f t="shared" si="51"/>
        <v>0</v>
      </c>
      <c r="Q746" s="47">
        <f>+Data[[#This Row],[BC Layaway]]+Data[[#This Row],[NH Layaway]]</f>
        <v>0</v>
      </c>
      <c r="R746" s="47">
        <f>+Data[[#This Row],[BC Active]]+Data[[#This Row],[BC Layaway]]</f>
        <v>0</v>
      </c>
      <c r="S746" s="47">
        <f>+Data[[#This Row],[NH Active]]+Data[[#This Row],[NH Layaway]]</f>
        <v>-1</v>
      </c>
      <c r="T746" s="47">
        <f>+Data[[#This Row],[BC Total]]+Data[[#This Row],[NH Total]]</f>
        <v>-1</v>
      </c>
      <c r="Y746" s="53"/>
    </row>
    <row r="747" spans="1:25" x14ac:dyDescent="0.25">
      <c r="A747" s="47" t="str">
        <f>Data[[#This Row],[Text IID]]&amp;Data[[#This Row],[transaction number]]</f>
        <v>470021</v>
      </c>
      <c r="B747" s="48">
        <v>1</v>
      </c>
      <c r="C747" s="49">
        <v>47002</v>
      </c>
      <c r="D747" s="50" t="str">
        <f>Data[[#This Row],[Text IID]]&amp;" - "&amp;Data[[#This Row],[Facility Name]]</f>
        <v>47002 - Meeker Manor Rehab Center LLC</v>
      </c>
      <c r="E747" s="46">
        <v>47002</v>
      </c>
      <c r="F747" s="51" t="s">
        <v>221</v>
      </c>
      <c r="G747" s="52">
        <v>40451</v>
      </c>
      <c r="H747" s="51" t="s">
        <v>17</v>
      </c>
      <c r="I747" s="47">
        <v>0</v>
      </c>
      <c r="J747" s="47">
        <v>100</v>
      </c>
      <c r="K747" s="47">
        <f>+Data[[#This Row],[BC Bed Change]]+Data[[#This Row],[NH Bed Change]]</f>
        <v>100</v>
      </c>
      <c r="L747" s="47">
        <f t="shared" si="48"/>
        <v>0</v>
      </c>
      <c r="M747" s="47">
        <f t="shared" si="49"/>
        <v>100</v>
      </c>
      <c r="N747" s="47">
        <f>+Data[[#This Row],[BC Active]]+Data[[#This Row],[NH Active]]</f>
        <v>100</v>
      </c>
      <c r="O747" s="47">
        <f t="shared" si="50"/>
        <v>0</v>
      </c>
      <c r="P747" s="47">
        <f t="shared" si="51"/>
        <v>0</v>
      </c>
      <c r="Q747" s="47">
        <f>+Data[[#This Row],[BC Layaway]]+Data[[#This Row],[NH Layaway]]</f>
        <v>0</v>
      </c>
      <c r="R747" s="47">
        <f>+Data[[#This Row],[BC Active]]+Data[[#This Row],[BC Layaway]]</f>
        <v>0</v>
      </c>
      <c r="S747" s="47">
        <f>+Data[[#This Row],[NH Active]]+Data[[#This Row],[NH Layaway]]</f>
        <v>100</v>
      </c>
      <c r="T747" s="47">
        <f>+Data[[#This Row],[BC Total]]+Data[[#This Row],[NH Total]]</f>
        <v>100</v>
      </c>
      <c r="Y747" s="53"/>
    </row>
    <row r="748" spans="1:25" x14ac:dyDescent="0.25">
      <c r="A748" s="47" t="str">
        <f>Data[[#This Row],[Text IID]]&amp;Data[[#This Row],[transaction number]]</f>
        <v>470022</v>
      </c>
      <c r="B748" s="48">
        <v>2</v>
      </c>
      <c r="C748" s="49">
        <v>47002</v>
      </c>
      <c r="D748" s="50" t="str">
        <f>Data[[#This Row],[Text IID]]&amp;" - "&amp;Data[[#This Row],[Facility Name]]</f>
        <v>47002 - Meeker Manor Rehab Center LLC</v>
      </c>
      <c r="E748" s="46">
        <v>47002</v>
      </c>
      <c r="F748" s="51" t="s">
        <v>221</v>
      </c>
      <c r="G748" s="52">
        <v>41310</v>
      </c>
      <c r="H748" s="51" t="s">
        <v>23</v>
      </c>
      <c r="I748" s="47">
        <v>0</v>
      </c>
      <c r="J748" s="47">
        <v>8</v>
      </c>
      <c r="K748" s="47">
        <f>+Data[[#This Row],[BC Bed Change]]+Data[[#This Row],[NH Bed Change]]</f>
        <v>8</v>
      </c>
      <c r="L748" s="47">
        <f t="shared" si="48"/>
        <v>0</v>
      </c>
      <c r="M748" s="47">
        <f t="shared" si="49"/>
        <v>-8</v>
      </c>
      <c r="N748" s="47">
        <f>+Data[[#This Row],[BC Active]]+Data[[#This Row],[NH Active]]</f>
        <v>-8</v>
      </c>
      <c r="O748" s="47">
        <f t="shared" si="50"/>
        <v>0</v>
      </c>
      <c r="P748" s="47">
        <f t="shared" si="51"/>
        <v>0</v>
      </c>
      <c r="Q748" s="47">
        <f>+Data[[#This Row],[BC Layaway]]+Data[[#This Row],[NH Layaway]]</f>
        <v>0</v>
      </c>
      <c r="R748" s="47">
        <f>+Data[[#This Row],[BC Active]]+Data[[#This Row],[BC Layaway]]</f>
        <v>0</v>
      </c>
      <c r="S748" s="47">
        <f>+Data[[#This Row],[NH Active]]+Data[[#This Row],[NH Layaway]]</f>
        <v>-8</v>
      </c>
      <c r="T748" s="47">
        <f>+Data[[#This Row],[BC Total]]+Data[[#This Row],[NH Total]]</f>
        <v>-8</v>
      </c>
      <c r="Y748" s="53"/>
    </row>
    <row r="749" spans="1:25" x14ac:dyDescent="0.25">
      <c r="A749" s="47" t="str">
        <f>Data[[#This Row],[Text IID]]&amp;Data[[#This Row],[transaction number]]</f>
        <v>470023</v>
      </c>
      <c r="B749" s="48">
        <v>3</v>
      </c>
      <c r="C749" s="49">
        <v>47002</v>
      </c>
      <c r="D749" s="50" t="str">
        <f>Data[[#This Row],[Text IID]]&amp;" - "&amp;Data[[#This Row],[Facility Name]]</f>
        <v>47002 - Meeker Manor Rehab Center LLC</v>
      </c>
      <c r="E749" s="46">
        <v>47002</v>
      </c>
      <c r="F749" s="51" t="s">
        <v>221</v>
      </c>
      <c r="G749" s="52">
        <v>41446</v>
      </c>
      <c r="H749" s="51" t="s">
        <v>23</v>
      </c>
      <c r="I749" s="47">
        <v>0</v>
      </c>
      <c r="J749" s="47">
        <v>2</v>
      </c>
      <c r="K749" s="47">
        <f>+Data[[#This Row],[BC Bed Change]]+Data[[#This Row],[NH Bed Change]]</f>
        <v>2</v>
      </c>
      <c r="L749" s="47">
        <f t="shared" si="48"/>
        <v>0</v>
      </c>
      <c r="M749" s="47">
        <f t="shared" si="49"/>
        <v>-2</v>
      </c>
      <c r="N749" s="47">
        <f>+Data[[#This Row],[BC Active]]+Data[[#This Row],[NH Active]]</f>
        <v>-2</v>
      </c>
      <c r="O749" s="47">
        <f t="shared" si="50"/>
        <v>0</v>
      </c>
      <c r="P749" s="47">
        <f t="shared" si="51"/>
        <v>0</v>
      </c>
      <c r="Q749" s="47">
        <f>+Data[[#This Row],[BC Layaway]]+Data[[#This Row],[NH Layaway]]</f>
        <v>0</v>
      </c>
      <c r="R749" s="47">
        <f>+Data[[#This Row],[BC Active]]+Data[[#This Row],[BC Layaway]]</f>
        <v>0</v>
      </c>
      <c r="S749" s="47">
        <f>+Data[[#This Row],[NH Active]]+Data[[#This Row],[NH Layaway]]</f>
        <v>-2</v>
      </c>
      <c r="T749" s="47">
        <f>+Data[[#This Row],[BC Total]]+Data[[#This Row],[NH Total]]</f>
        <v>-2</v>
      </c>
      <c r="Y749" s="53"/>
    </row>
    <row r="750" spans="1:25" x14ac:dyDescent="0.25">
      <c r="A750" s="47" t="str">
        <f>Data[[#This Row],[Text IID]]&amp;Data[[#This Row],[transaction number]]</f>
        <v>470024</v>
      </c>
      <c r="B750" s="48">
        <v>4</v>
      </c>
      <c r="C750" s="49">
        <v>47002</v>
      </c>
      <c r="D750" s="50" t="str">
        <f>Data[[#This Row],[Text IID]]&amp;" - "&amp;Data[[#This Row],[Facility Name]]</f>
        <v>47002 - Meeker Manor Rehab Center LLC</v>
      </c>
      <c r="E750" s="46">
        <v>47002</v>
      </c>
      <c r="F750" s="51" t="s">
        <v>221</v>
      </c>
      <c r="G750" s="52">
        <v>43403</v>
      </c>
      <c r="H750" s="51" t="s">
        <v>20</v>
      </c>
      <c r="I750" s="47"/>
      <c r="J750" s="47">
        <v>15</v>
      </c>
      <c r="K750" s="47">
        <f>+Data[[#This Row],[BC Bed Change]]+Data[[#This Row],[NH Bed Change]]</f>
        <v>15</v>
      </c>
      <c r="L750" s="47">
        <f t="shared" si="48"/>
        <v>0</v>
      </c>
      <c r="M750" s="47">
        <f t="shared" si="49"/>
        <v>-15</v>
      </c>
      <c r="N750" s="47">
        <f>+Data[[#This Row],[BC Active]]+Data[[#This Row],[NH Active]]</f>
        <v>-15</v>
      </c>
      <c r="O750" s="47">
        <f t="shared" si="50"/>
        <v>0</v>
      </c>
      <c r="P750" s="47">
        <f t="shared" si="51"/>
        <v>15</v>
      </c>
      <c r="Q750" s="47">
        <f>+Data[[#This Row],[BC Layaway]]+Data[[#This Row],[NH Layaway]]</f>
        <v>15</v>
      </c>
      <c r="R750" s="47">
        <f>+Data[[#This Row],[BC Active]]+Data[[#This Row],[BC Layaway]]</f>
        <v>0</v>
      </c>
      <c r="S750" s="47">
        <f>+Data[[#This Row],[NH Active]]+Data[[#This Row],[NH Layaway]]</f>
        <v>0</v>
      </c>
      <c r="T750" s="47">
        <f>+Data[[#This Row],[BC Total]]+Data[[#This Row],[NH Total]]</f>
        <v>0</v>
      </c>
      <c r="Y750" s="53"/>
    </row>
    <row r="751" spans="1:25" x14ac:dyDescent="0.25">
      <c r="A751" s="47" t="str">
        <f>Data[[#This Row],[Text IID]]&amp;Data[[#This Row],[transaction number]]</f>
        <v>470031</v>
      </c>
      <c r="B751" s="48">
        <v>1</v>
      </c>
      <c r="C751" s="49">
        <v>47003</v>
      </c>
      <c r="D751" s="50" t="str">
        <f>Data[[#This Row],[Text IID]]&amp;" - "&amp;Data[[#This Row],[Facility Name]]</f>
        <v>47003 - Hilltop Health Care Center</v>
      </c>
      <c r="E751" s="46">
        <v>47003</v>
      </c>
      <c r="F751" s="51" t="s">
        <v>222</v>
      </c>
      <c r="G751" s="52">
        <v>40451</v>
      </c>
      <c r="H751" s="51" t="s">
        <v>17</v>
      </c>
      <c r="I751" s="47">
        <v>0</v>
      </c>
      <c r="J751" s="47">
        <v>50</v>
      </c>
      <c r="K751" s="47">
        <f>+Data[[#This Row],[BC Bed Change]]+Data[[#This Row],[NH Bed Change]]</f>
        <v>50</v>
      </c>
      <c r="L751" s="47">
        <f t="shared" si="48"/>
        <v>0</v>
      </c>
      <c r="M751" s="47">
        <f t="shared" si="49"/>
        <v>50</v>
      </c>
      <c r="N751" s="47">
        <f>+Data[[#This Row],[BC Active]]+Data[[#This Row],[NH Active]]</f>
        <v>50</v>
      </c>
      <c r="O751" s="47">
        <f t="shared" si="50"/>
        <v>0</v>
      </c>
      <c r="P751" s="47">
        <f t="shared" si="51"/>
        <v>0</v>
      </c>
      <c r="Q751" s="47">
        <f>+Data[[#This Row],[BC Layaway]]+Data[[#This Row],[NH Layaway]]</f>
        <v>0</v>
      </c>
      <c r="R751" s="47">
        <f>+Data[[#This Row],[BC Active]]+Data[[#This Row],[BC Layaway]]</f>
        <v>0</v>
      </c>
      <c r="S751" s="47">
        <f>+Data[[#This Row],[NH Active]]+Data[[#This Row],[NH Layaway]]</f>
        <v>50</v>
      </c>
      <c r="T751" s="47">
        <f>+Data[[#This Row],[BC Total]]+Data[[#This Row],[NH Total]]</f>
        <v>50</v>
      </c>
      <c r="Y751" s="53"/>
    </row>
    <row r="752" spans="1:25" x14ac:dyDescent="0.25">
      <c r="A752" s="47" t="str">
        <f>Data[[#This Row],[Text IID]]&amp;Data[[#This Row],[transaction number]]</f>
        <v>470051</v>
      </c>
      <c r="B752" s="48">
        <v>1</v>
      </c>
      <c r="C752" s="49">
        <v>47005</v>
      </c>
      <c r="D752" s="50" t="str">
        <f>Data[[#This Row],[Text IID]]&amp;" - "&amp;Data[[#This Row],[Facility Name]]</f>
        <v>47005 - Lakeside Health Care Center</v>
      </c>
      <c r="E752" s="46">
        <v>47005</v>
      </c>
      <c r="F752" s="51" t="s">
        <v>223</v>
      </c>
      <c r="G752" s="52">
        <v>40451</v>
      </c>
      <c r="H752" s="51" t="s">
        <v>17</v>
      </c>
      <c r="I752" s="47">
        <v>0</v>
      </c>
      <c r="J752" s="47">
        <v>54</v>
      </c>
      <c r="K752" s="47">
        <f>+Data[[#This Row],[BC Bed Change]]+Data[[#This Row],[NH Bed Change]]</f>
        <v>54</v>
      </c>
      <c r="L752" s="47">
        <f t="shared" si="48"/>
        <v>0</v>
      </c>
      <c r="M752" s="47">
        <f t="shared" si="49"/>
        <v>54</v>
      </c>
      <c r="N752" s="47">
        <f>+Data[[#This Row],[BC Active]]+Data[[#This Row],[NH Active]]</f>
        <v>54</v>
      </c>
      <c r="O752" s="47">
        <f t="shared" si="50"/>
        <v>0</v>
      </c>
      <c r="P752" s="47">
        <f t="shared" si="51"/>
        <v>0</v>
      </c>
      <c r="Q752" s="47">
        <f>+Data[[#This Row],[BC Layaway]]+Data[[#This Row],[NH Layaway]]</f>
        <v>0</v>
      </c>
      <c r="R752" s="47">
        <f>+Data[[#This Row],[BC Active]]+Data[[#This Row],[BC Layaway]]</f>
        <v>0</v>
      </c>
      <c r="S752" s="47">
        <f>+Data[[#This Row],[NH Active]]+Data[[#This Row],[NH Layaway]]</f>
        <v>54</v>
      </c>
      <c r="T752" s="47">
        <f>+Data[[#This Row],[BC Total]]+Data[[#This Row],[NH Total]]</f>
        <v>54</v>
      </c>
      <c r="Y752" s="53"/>
    </row>
    <row r="753" spans="1:25" x14ac:dyDescent="0.25">
      <c r="A753" s="47" t="str">
        <f>Data[[#This Row],[Text IID]]&amp;Data[[#This Row],[transaction number]]</f>
        <v>470052</v>
      </c>
      <c r="B753" s="48">
        <v>2</v>
      </c>
      <c r="C753" s="49">
        <v>47005</v>
      </c>
      <c r="D753" s="50" t="str">
        <f>Data[[#This Row],[Text IID]]&amp;" - "&amp;Data[[#This Row],[Facility Name]]</f>
        <v>47005 - Lakeside Health Care Center</v>
      </c>
      <c r="E753" s="46">
        <v>47005</v>
      </c>
      <c r="F753" s="51" t="s">
        <v>223</v>
      </c>
      <c r="G753" s="52">
        <v>40451</v>
      </c>
      <c r="H753" s="51" t="s">
        <v>19</v>
      </c>
      <c r="I753" s="47">
        <v>0</v>
      </c>
      <c r="J753" s="47">
        <v>4</v>
      </c>
      <c r="K753" s="47">
        <f>+Data[[#This Row],[BC Bed Change]]+Data[[#This Row],[NH Bed Change]]</f>
        <v>4</v>
      </c>
      <c r="L753" s="47">
        <f t="shared" si="48"/>
        <v>0</v>
      </c>
      <c r="M753" s="47">
        <f t="shared" si="49"/>
        <v>0</v>
      </c>
      <c r="N753" s="47">
        <f>+Data[[#This Row],[BC Active]]+Data[[#This Row],[NH Active]]</f>
        <v>0</v>
      </c>
      <c r="O753" s="47">
        <f t="shared" si="50"/>
        <v>0</v>
      </c>
      <c r="P753" s="47">
        <f t="shared" si="51"/>
        <v>4</v>
      </c>
      <c r="Q753" s="47">
        <f>+Data[[#This Row],[BC Layaway]]+Data[[#This Row],[NH Layaway]]</f>
        <v>4</v>
      </c>
      <c r="R753" s="47">
        <f>+Data[[#This Row],[BC Active]]+Data[[#This Row],[BC Layaway]]</f>
        <v>0</v>
      </c>
      <c r="S753" s="47">
        <f>+Data[[#This Row],[NH Active]]+Data[[#This Row],[NH Layaway]]</f>
        <v>4</v>
      </c>
      <c r="T753" s="47">
        <f>+Data[[#This Row],[BC Total]]+Data[[#This Row],[NH Total]]</f>
        <v>4</v>
      </c>
      <c r="Y753" s="53"/>
    </row>
    <row r="754" spans="1:25" x14ac:dyDescent="0.25">
      <c r="A754" s="47" t="str">
        <f>Data[[#This Row],[Text IID]]&amp;Data[[#This Row],[transaction number]]</f>
        <v>470053</v>
      </c>
      <c r="B754" s="48">
        <v>3</v>
      </c>
      <c r="C754" s="49">
        <v>47005</v>
      </c>
      <c r="D754" s="50" t="str">
        <f>Data[[#This Row],[Text IID]]&amp;" - "&amp;Data[[#This Row],[Facility Name]]</f>
        <v>47005 - Lakeside Health Care Center</v>
      </c>
      <c r="E754" s="46">
        <v>47005</v>
      </c>
      <c r="F754" s="51" t="s">
        <v>223</v>
      </c>
      <c r="G754" s="52">
        <v>44044</v>
      </c>
      <c r="H754" s="51" t="s">
        <v>22</v>
      </c>
      <c r="I754" s="47"/>
      <c r="J754" s="47">
        <v>4</v>
      </c>
      <c r="K754" s="47">
        <f>+Data[[#This Row],[BC Bed Change]]+Data[[#This Row],[NH Bed Change]]</f>
        <v>4</v>
      </c>
      <c r="L754" s="47">
        <f t="shared" si="48"/>
        <v>0</v>
      </c>
      <c r="M754" s="47">
        <f t="shared" si="49"/>
        <v>4</v>
      </c>
      <c r="N754" s="47">
        <f>+Data[[#This Row],[BC Active]]+Data[[#This Row],[NH Active]]</f>
        <v>4</v>
      </c>
      <c r="O754" s="47">
        <f t="shared" si="50"/>
        <v>0</v>
      </c>
      <c r="P754" s="47">
        <f t="shared" si="51"/>
        <v>-4</v>
      </c>
      <c r="Q754" s="47">
        <f>+Data[[#This Row],[BC Layaway]]+Data[[#This Row],[NH Layaway]]</f>
        <v>-4</v>
      </c>
      <c r="R754" s="47">
        <f>+Data[[#This Row],[BC Active]]+Data[[#This Row],[BC Layaway]]</f>
        <v>0</v>
      </c>
      <c r="S754" s="47">
        <f>+Data[[#This Row],[NH Active]]+Data[[#This Row],[NH Layaway]]</f>
        <v>0</v>
      </c>
      <c r="T754" s="47">
        <f>+Data[[#This Row],[BC Total]]+Data[[#This Row],[NH Total]]</f>
        <v>0</v>
      </c>
      <c r="Y754" s="53"/>
    </row>
    <row r="755" spans="1:25" x14ac:dyDescent="0.25">
      <c r="A755" s="47" t="str">
        <f>Data[[#This Row],[Text IID]]&amp;Data[[#This Row],[transaction number]]</f>
        <v>470054</v>
      </c>
      <c r="B755" s="48">
        <v>4</v>
      </c>
      <c r="C755" s="54" t="s">
        <v>429</v>
      </c>
      <c r="D755" s="50" t="str">
        <f>Data[[#This Row],[Text IID]]&amp;" - "&amp;Data[[#This Row],[Facility Name]]</f>
        <v>47005 - Lakeside Health Care Center</v>
      </c>
      <c r="E755" s="46">
        <v>47005</v>
      </c>
      <c r="F755" s="51" t="s">
        <v>223</v>
      </c>
      <c r="G755" s="52">
        <v>44317</v>
      </c>
      <c r="H755" s="51" t="s">
        <v>20</v>
      </c>
      <c r="I755" s="47"/>
      <c r="J755" s="47">
        <v>4</v>
      </c>
      <c r="K755" s="47">
        <f>+Data[[#This Row],[BC Bed Change]]+Data[[#This Row],[NH Bed Change]]</f>
        <v>4</v>
      </c>
      <c r="L755" s="47">
        <f t="shared" si="48"/>
        <v>0</v>
      </c>
      <c r="M755" s="47">
        <f t="shared" si="49"/>
        <v>-4</v>
      </c>
      <c r="N755" s="47">
        <f>+Data[[#This Row],[BC Active]]+Data[[#This Row],[NH Active]]</f>
        <v>-4</v>
      </c>
      <c r="O755" s="47">
        <f t="shared" si="50"/>
        <v>0</v>
      </c>
      <c r="P755" s="47">
        <f t="shared" si="51"/>
        <v>4</v>
      </c>
      <c r="Q755" s="47">
        <f>+Data[[#This Row],[BC Layaway]]+Data[[#This Row],[NH Layaway]]</f>
        <v>4</v>
      </c>
      <c r="R755" s="47">
        <f>+Data[[#This Row],[BC Active]]+Data[[#This Row],[BC Layaway]]</f>
        <v>0</v>
      </c>
      <c r="S755" s="47">
        <f>+Data[[#This Row],[NH Active]]+Data[[#This Row],[NH Layaway]]</f>
        <v>0</v>
      </c>
      <c r="T755" s="47">
        <f>+Data[[#This Row],[BC Total]]+Data[[#This Row],[NH Total]]</f>
        <v>0</v>
      </c>
      <c r="Y755" s="53"/>
    </row>
    <row r="756" spans="1:25" x14ac:dyDescent="0.25">
      <c r="A756" s="47" t="str">
        <f>Data[[#This Row],[Text IID]]&amp;Data[[#This Row],[transaction number]]</f>
        <v>480011</v>
      </c>
      <c r="B756" s="48">
        <v>1</v>
      </c>
      <c r="C756" s="49">
        <v>48001</v>
      </c>
      <c r="D756" s="50" t="str">
        <f>Data[[#This Row],[Text IID]]&amp;" - "&amp;Data[[#This Row],[Facility Name]]</f>
        <v>48001 - Elim Home - Milaca</v>
      </c>
      <c r="E756" s="46">
        <v>48001</v>
      </c>
      <c r="F756" s="51" t="s">
        <v>224</v>
      </c>
      <c r="G756" s="52">
        <v>40451</v>
      </c>
      <c r="H756" s="51" t="s">
        <v>17</v>
      </c>
      <c r="I756" s="47">
        <v>0</v>
      </c>
      <c r="J756" s="47">
        <v>103</v>
      </c>
      <c r="K756" s="47">
        <f>+Data[[#This Row],[BC Bed Change]]+Data[[#This Row],[NH Bed Change]]</f>
        <v>103</v>
      </c>
      <c r="L756" s="47">
        <f t="shared" si="48"/>
        <v>0</v>
      </c>
      <c r="M756" s="47">
        <f t="shared" si="49"/>
        <v>103</v>
      </c>
      <c r="N756" s="47">
        <f>+Data[[#This Row],[BC Active]]+Data[[#This Row],[NH Active]]</f>
        <v>103</v>
      </c>
      <c r="O756" s="47">
        <f t="shared" si="50"/>
        <v>0</v>
      </c>
      <c r="P756" s="47">
        <f t="shared" si="51"/>
        <v>0</v>
      </c>
      <c r="Q756" s="47">
        <f>+Data[[#This Row],[BC Layaway]]+Data[[#This Row],[NH Layaway]]</f>
        <v>0</v>
      </c>
      <c r="R756" s="47">
        <f>+Data[[#This Row],[BC Active]]+Data[[#This Row],[BC Layaway]]</f>
        <v>0</v>
      </c>
      <c r="S756" s="47">
        <f>+Data[[#This Row],[NH Active]]+Data[[#This Row],[NH Layaway]]</f>
        <v>103</v>
      </c>
      <c r="T756" s="47">
        <f>+Data[[#This Row],[BC Total]]+Data[[#This Row],[NH Total]]</f>
        <v>103</v>
      </c>
      <c r="Y756" s="53"/>
    </row>
    <row r="757" spans="1:25" x14ac:dyDescent="0.25">
      <c r="A757" s="47" t="str">
        <f>Data[[#This Row],[Text IID]]&amp;Data[[#This Row],[transaction number]]</f>
        <v>480012</v>
      </c>
      <c r="B757" s="48">
        <v>2</v>
      </c>
      <c r="C757" s="49">
        <v>48001</v>
      </c>
      <c r="D757" s="50" t="str">
        <f>Data[[#This Row],[Text IID]]&amp;" - "&amp;Data[[#This Row],[Facility Name]]</f>
        <v>48001 - Elim Home - Milaca</v>
      </c>
      <c r="E757" s="46">
        <v>48001</v>
      </c>
      <c r="F757" s="51" t="s">
        <v>224</v>
      </c>
      <c r="G757" s="52">
        <v>40756</v>
      </c>
      <c r="H757" s="51" t="s">
        <v>20</v>
      </c>
      <c r="I757" s="47">
        <v>0</v>
      </c>
      <c r="J757" s="47">
        <v>5</v>
      </c>
      <c r="K757" s="47">
        <f>+Data[[#This Row],[BC Bed Change]]+Data[[#This Row],[NH Bed Change]]</f>
        <v>5</v>
      </c>
      <c r="L757" s="47">
        <f t="shared" si="48"/>
        <v>0</v>
      </c>
      <c r="M757" s="47">
        <f t="shared" si="49"/>
        <v>-5</v>
      </c>
      <c r="N757" s="47">
        <f>+Data[[#This Row],[BC Active]]+Data[[#This Row],[NH Active]]</f>
        <v>-5</v>
      </c>
      <c r="O757" s="47">
        <f t="shared" si="50"/>
        <v>0</v>
      </c>
      <c r="P757" s="47">
        <f t="shared" si="51"/>
        <v>5</v>
      </c>
      <c r="Q757" s="47">
        <f>+Data[[#This Row],[BC Layaway]]+Data[[#This Row],[NH Layaway]]</f>
        <v>5</v>
      </c>
      <c r="R757" s="47">
        <f>+Data[[#This Row],[BC Active]]+Data[[#This Row],[BC Layaway]]</f>
        <v>0</v>
      </c>
      <c r="S757" s="47">
        <f>+Data[[#This Row],[NH Active]]+Data[[#This Row],[NH Layaway]]</f>
        <v>0</v>
      </c>
      <c r="T757" s="47">
        <f>+Data[[#This Row],[BC Total]]+Data[[#This Row],[NH Total]]</f>
        <v>0</v>
      </c>
      <c r="Y757" s="53"/>
    </row>
    <row r="758" spans="1:25" x14ac:dyDescent="0.25">
      <c r="A758" s="47" t="str">
        <f>Data[[#This Row],[Text IID]]&amp;Data[[#This Row],[transaction number]]</f>
        <v>480013</v>
      </c>
      <c r="B758" s="48">
        <v>3</v>
      </c>
      <c r="C758" s="49">
        <v>48001</v>
      </c>
      <c r="D758" s="50" t="str">
        <f>Data[[#This Row],[Text IID]]&amp;" - "&amp;Data[[#This Row],[Facility Name]]</f>
        <v>48001 - Elim Home - Milaca</v>
      </c>
      <c r="E758" s="46">
        <v>48001</v>
      </c>
      <c r="F758" s="51" t="s">
        <v>224</v>
      </c>
      <c r="G758" s="52">
        <v>41640</v>
      </c>
      <c r="H758" s="51" t="s">
        <v>20</v>
      </c>
      <c r="I758" s="47">
        <v>0</v>
      </c>
      <c r="J758" s="47">
        <v>6</v>
      </c>
      <c r="K758" s="47">
        <f>+Data[[#This Row],[BC Bed Change]]+Data[[#This Row],[NH Bed Change]]</f>
        <v>6</v>
      </c>
      <c r="L758" s="47">
        <f t="shared" si="48"/>
        <v>0</v>
      </c>
      <c r="M758" s="47">
        <f t="shared" si="49"/>
        <v>-6</v>
      </c>
      <c r="N758" s="47">
        <f>+Data[[#This Row],[BC Active]]+Data[[#This Row],[NH Active]]</f>
        <v>-6</v>
      </c>
      <c r="O758" s="47">
        <f t="shared" si="50"/>
        <v>0</v>
      </c>
      <c r="P758" s="47">
        <f t="shared" si="51"/>
        <v>6</v>
      </c>
      <c r="Q758" s="47">
        <f>+Data[[#This Row],[BC Layaway]]+Data[[#This Row],[NH Layaway]]</f>
        <v>6</v>
      </c>
      <c r="R758" s="47">
        <f>+Data[[#This Row],[BC Active]]+Data[[#This Row],[BC Layaway]]</f>
        <v>0</v>
      </c>
      <c r="S758" s="47">
        <f>+Data[[#This Row],[NH Active]]+Data[[#This Row],[NH Layaway]]</f>
        <v>0</v>
      </c>
      <c r="T758" s="47">
        <f>+Data[[#This Row],[BC Total]]+Data[[#This Row],[NH Total]]</f>
        <v>0</v>
      </c>
      <c r="Y758" s="53"/>
    </row>
    <row r="759" spans="1:25" x14ac:dyDescent="0.25">
      <c r="A759" s="47" t="str">
        <f>Data[[#This Row],[Text IID]]&amp;Data[[#This Row],[transaction number]]</f>
        <v>480014</v>
      </c>
      <c r="B759" s="48">
        <v>4</v>
      </c>
      <c r="C759" s="49">
        <v>48001</v>
      </c>
      <c r="D759" s="50" t="str">
        <f>Data[[#This Row],[Text IID]]&amp;" - "&amp;Data[[#This Row],[Facility Name]]</f>
        <v>48001 - Elim Home - Milaca</v>
      </c>
      <c r="E759" s="46">
        <v>48001</v>
      </c>
      <c r="F759" s="51" t="s">
        <v>224</v>
      </c>
      <c r="G759" s="52">
        <v>41883</v>
      </c>
      <c r="H759" s="51" t="s">
        <v>20</v>
      </c>
      <c r="I759" s="47">
        <v>0</v>
      </c>
      <c r="J759" s="47">
        <v>6</v>
      </c>
      <c r="K759" s="47">
        <f>+Data[[#This Row],[BC Bed Change]]+Data[[#This Row],[NH Bed Change]]</f>
        <v>6</v>
      </c>
      <c r="L759" s="47">
        <f t="shared" si="48"/>
        <v>0</v>
      </c>
      <c r="M759" s="47">
        <f t="shared" si="49"/>
        <v>-6</v>
      </c>
      <c r="N759" s="47">
        <f>+Data[[#This Row],[BC Active]]+Data[[#This Row],[NH Active]]</f>
        <v>-6</v>
      </c>
      <c r="O759" s="47">
        <f t="shared" si="50"/>
        <v>0</v>
      </c>
      <c r="P759" s="47">
        <f t="shared" si="51"/>
        <v>6</v>
      </c>
      <c r="Q759" s="47">
        <f>+Data[[#This Row],[BC Layaway]]+Data[[#This Row],[NH Layaway]]</f>
        <v>6</v>
      </c>
      <c r="R759" s="47">
        <f>+Data[[#This Row],[BC Active]]+Data[[#This Row],[BC Layaway]]</f>
        <v>0</v>
      </c>
      <c r="S759" s="47">
        <f>+Data[[#This Row],[NH Active]]+Data[[#This Row],[NH Layaway]]</f>
        <v>0</v>
      </c>
      <c r="T759" s="47">
        <f>+Data[[#This Row],[BC Total]]+Data[[#This Row],[NH Total]]</f>
        <v>0</v>
      </c>
      <c r="Y759" s="53"/>
    </row>
    <row r="760" spans="1:25" x14ac:dyDescent="0.25">
      <c r="A760" s="47" t="str">
        <f>Data[[#This Row],[Text IID]]&amp;Data[[#This Row],[transaction number]]</f>
        <v>480015</v>
      </c>
      <c r="B760" s="48">
        <v>5</v>
      </c>
      <c r="C760" s="49">
        <v>48001</v>
      </c>
      <c r="D760" s="50" t="str">
        <f>Data[[#This Row],[Text IID]]&amp;" - "&amp;Data[[#This Row],[Facility Name]]</f>
        <v>48001 - Elim Home - Milaca</v>
      </c>
      <c r="E760" s="46">
        <v>48001</v>
      </c>
      <c r="F760" s="51" t="s">
        <v>224</v>
      </c>
      <c r="G760" s="52">
        <v>42948</v>
      </c>
      <c r="H760" s="51" t="s">
        <v>20</v>
      </c>
      <c r="I760" s="47">
        <v>0</v>
      </c>
      <c r="J760" s="47">
        <v>7</v>
      </c>
      <c r="K760" s="47">
        <f>+Data[[#This Row],[BC Bed Change]]+Data[[#This Row],[NH Bed Change]]</f>
        <v>7</v>
      </c>
      <c r="L760" s="47">
        <f t="shared" si="48"/>
        <v>0</v>
      </c>
      <c r="M760" s="47">
        <f t="shared" si="49"/>
        <v>-7</v>
      </c>
      <c r="N760" s="47">
        <f>+Data[[#This Row],[BC Active]]+Data[[#This Row],[NH Active]]</f>
        <v>-7</v>
      </c>
      <c r="O760" s="47">
        <f t="shared" si="50"/>
        <v>0</v>
      </c>
      <c r="P760" s="47">
        <f t="shared" si="51"/>
        <v>7</v>
      </c>
      <c r="Q760" s="47">
        <f>+Data[[#This Row],[BC Layaway]]+Data[[#This Row],[NH Layaway]]</f>
        <v>7</v>
      </c>
      <c r="R760" s="47">
        <f>+Data[[#This Row],[BC Active]]+Data[[#This Row],[BC Layaway]]</f>
        <v>0</v>
      </c>
      <c r="S760" s="47">
        <f>+Data[[#This Row],[NH Active]]+Data[[#This Row],[NH Layaway]]</f>
        <v>0</v>
      </c>
      <c r="T760" s="47">
        <f>+Data[[#This Row],[BC Total]]+Data[[#This Row],[NH Total]]</f>
        <v>0</v>
      </c>
      <c r="Y760" s="53"/>
    </row>
    <row r="761" spans="1:25" x14ac:dyDescent="0.25">
      <c r="A761" s="47" t="str">
        <f>Data[[#This Row],[Text IID]]&amp;Data[[#This Row],[transaction number]]</f>
        <v>480016</v>
      </c>
      <c r="B761" s="48">
        <v>6</v>
      </c>
      <c r="C761" s="49">
        <v>48001</v>
      </c>
      <c r="D761" s="50" t="str">
        <f>Data[[#This Row],[Text IID]]&amp;" - "&amp;Data[[#This Row],[Facility Name]]</f>
        <v>48001 - Elim Home - Milaca</v>
      </c>
      <c r="E761" s="46">
        <v>48001</v>
      </c>
      <c r="F761" s="51" t="s">
        <v>224</v>
      </c>
      <c r="G761" s="52">
        <v>43800</v>
      </c>
      <c r="H761" s="51" t="s">
        <v>20</v>
      </c>
      <c r="I761" s="47"/>
      <c r="J761" s="47">
        <v>9</v>
      </c>
      <c r="K761" s="47">
        <f>+Data[[#This Row],[BC Bed Change]]+Data[[#This Row],[NH Bed Change]]</f>
        <v>9</v>
      </c>
      <c r="L761" s="47">
        <f t="shared" si="48"/>
        <v>0</v>
      </c>
      <c r="M761" s="47">
        <f t="shared" si="49"/>
        <v>-9</v>
      </c>
      <c r="N761" s="47">
        <f>+Data[[#This Row],[BC Active]]+Data[[#This Row],[NH Active]]</f>
        <v>-9</v>
      </c>
      <c r="O761" s="47">
        <f t="shared" si="50"/>
        <v>0</v>
      </c>
      <c r="P761" s="47">
        <f t="shared" si="51"/>
        <v>9</v>
      </c>
      <c r="Q761" s="47">
        <f>+Data[[#This Row],[BC Layaway]]+Data[[#This Row],[NH Layaway]]</f>
        <v>9</v>
      </c>
      <c r="R761" s="47">
        <f>+Data[[#This Row],[BC Active]]+Data[[#This Row],[BC Layaway]]</f>
        <v>0</v>
      </c>
      <c r="S761" s="47">
        <f>+Data[[#This Row],[NH Active]]+Data[[#This Row],[NH Layaway]]</f>
        <v>0</v>
      </c>
      <c r="T761" s="47">
        <f>+Data[[#This Row],[BC Total]]+Data[[#This Row],[NH Total]]</f>
        <v>0</v>
      </c>
      <c r="Y761" s="53"/>
    </row>
    <row r="762" spans="1:25" x14ac:dyDescent="0.25">
      <c r="A762" s="47" t="str">
        <f>Data[[#This Row],[Text IID]]&amp;Data[[#This Row],[transaction number]]</f>
        <v>480021</v>
      </c>
      <c r="B762" s="48">
        <v>1</v>
      </c>
      <c r="C762" s="49">
        <v>48002</v>
      </c>
      <c r="D762" s="50" t="str">
        <f>Data[[#This Row],[Text IID]]&amp;" - "&amp;Data[[#This Row],[Facility Name]]</f>
        <v>48002 - Elim Home</v>
      </c>
      <c r="E762" s="46">
        <v>48002</v>
      </c>
      <c r="F762" s="51" t="s">
        <v>225</v>
      </c>
      <c r="G762" s="52">
        <v>40451</v>
      </c>
      <c r="H762" s="51" t="s">
        <v>17</v>
      </c>
      <c r="I762" s="47">
        <v>0</v>
      </c>
      <c r="J762" s="47">
        <v>123</v>
      </c>
      <c r="K762" s="47">
        <f>+Data[[#This Row],[BC Bed Change]]+Data[[#This Row],[NH Bed Change]]</f>
        <v>123</v>
      </c>
      <c r="L762" s="47">
        <f t="shared" si="48"/>
        <v>0</v>
      </c>
      <c r="M762" s="47">
        <f t="shared" si="49"/>
        <v>123</v>
      </c>
      <c r="N762" s="47">
        <f>+Data[[#This Row],[BC Active]]+Data[[#This Row],[NH Active]]</f>
        <v>123</v>
      </c>
      <c r="O762" s="47">
        <f t="shared" si="50"/>
        <v>0</v>
      </c>
      <c r="P762" s="47">
        <f t="shared" si="51"/>
        <v>0</v>
      </c>
      <c r="Q762" s="47">
        <f>+Data[[#This Row],[BC Layaway]]+Data[[#This Row],[NH Layaway]]</f>
        <v>0</v>
      </c>
      <c r="R762" s="47">
        <f>+Data[[#This Row],[BC Active]]+Data[[#This Row],[BC Layaway]]</f>
        <v>0</v>
      </c>
      <c r="S762" s="47">
        <f>+Data[[#This Row],[NH Active]]+Data[[#This Row],[NH Layaway]]</f>
        <v>123</v>
      </c>
      <c r="T762" s="47">
        <f>+Data[[#This Row],[BC Total]]+Data[[#This Row],[NH Total]]</f>
        <v>123</v>
      </c>
      <c r="Y762" s="53"/>
    </row>
    <row r="763" spans="1:25" x14ac:dyDescent="0.25">
      <c r="A763" s="47" t="str">
        <f>Data[[#This Row],[Text IID]]&amp;Data[[#This Row],[transaction number]]</f>
        <v>480022</v>
      </c>
      <c r="B763" s="48">
        <v>2</v>
      </c>
      <c r="C763" s="49">
        <v>48002</v>
      </c>
      <c r="D763" s="50" t="str">
        <f>Data[[#This Row],[Text IID]]&amp;" - "&amp;Data[[#This Row],[Facility Name]]</f>
        <v>48002 - Elim Home</v>
      </c>
      <c r="E763" s="46">
        <v>48002</v>
      </c>
      <c r="F763" s="51" t="s">
        <v>225</v>
      </c>
      <c r="G763" s="52">
        <v>40451</v>
      </c>
      <c r="H763" s="51" t="s">
        <v>19</v>
      </c>
      <c r="I763" s="47">
        <v>0</v>
      </c>
      <c r="J763" s="47">
        <v>3</v>
      </c>
      <c r="K763" s="47">
        <f>+Data[[#This Row],[BC Bed Change]]+Data[[#This Row],[NH Bed Change]]</f>
        <v>3</v>
      </c>
      <c r="L763" s="47">
        <f t="shared" si="48"/>
        <v>0</v>
      </c>
      <c r="M763" s="47">
        <f t="shared" si="49"/>
        <v>0</v>
      </c>
      <c r="N763" s="47">
        <f>+Data[[#This Row],[BC Active]]+Data[[#This Row],[NH Active]]</f>
        <v>0</v>
      </c>
      <c r="O763" s="47">
        <f t="shared" si="50"/>
        <v>0</v>
      </c>
      <c r="P763" s="47">
        <f t="shared" si="51"/>
        <v>3</v>
      </c>
      <c r="Q763" s="47">
        <f>+Data[[#This Row],[BC Layaway]]+Data[[#This Row],[NH Layaway]]</f>
        <v>3</v>
      </c>
      <c r="R763" s="47">
        <f>+Data[[#This Row],[BC Active]]+Data[[#This Row],[BC Layaway]]</f>
        <v>0</v>
      </c>
      <c r="S763" s="47">
        <f>+Data[[#This Row],[NH Active]]+Data[[#This Row],[NH Layaway]]</f>
        <v>3</v>
      </c>
      <c r="T763" s="47">
        <f>+Data[[#This Row],[BC Total]]+Data[[#This Row],[NH Total]]</f>
        <v>3</v>
      </c>
      <c r="Y763" s="53"/>
    </row>
    <row r="764" spans="1:25" x14ac:dyDescent="0.25">
      <c r="A764" s="47" t="str">
        <f>Data[[#This Row],[Text IID]]&amp;Data[[#This Row],[transaction number]]</f>
        <v>480023</v>
      </c>
      <c r="B764" s="48">
        <v>3</v>
      </c>
      <c r="C764" s="49">
        <v>48002</v>
      </c>
      <c r="D764" s="50" t="str">
        <f>Data[[#This Row],[Text IID]]&amp;" - "&amp;Data[[#This Row],[Facility Name]]</f>
        <v>48002 - Elim Home</v>
      </c>
      <c r="E764" s="46">
        <v>48002</v>
      </c>
      <c r="F764" s="51" t="s">
        <v>225</v>
      </c>
      <c r="G764" s="52">
        <v>40756</v>
      </c>
      <c r="H764" s="51" t="s">
        <v>20</v>
      </c>
      <c r="I764" s="47">
        <v>0</v>
      </c>
      <c r="J764" s="47">
        <v>4</v>
      </c>
      <c r="K764" s="47">
        <f>+Data[[#This Row],[BC Bed Change]]+Data[[#This Row],[NH Bed Change]]</f>
        <v>4</v>
      </c>
      <c r="L764" s="47">
        <f t="shared" si="48"/>
        <v>0</v>
      </c>
      <c r="M764" s="47">
        <f t="shared" si="49"/>
        <v>-4</v>
      </c>
      <c r="N764" s="47">
        <f>+Data[[#This Row],[BC Active]]+Data[[#This Row],[NH Active]]</f>
        <v>-4</v>
      </c>
      <c r="O764" s="47">
        <f t="shared" si="50"/>
        <v>0</v>
      </c>
      <c r="P764" s="47">
        <f t="shared" si="51"/>
        <v>4</v>
      </c>
      <c r="Q764" s="47">
        <f>+Data[[#This Row],[BC Layaway]]+Data[[#This Row],[NH Layaway]]</f>
        <v>4</v>
      </c>
      <c r="R764" s="47">
        <f>+Data[[#This Row],[BC Active]]+Data[[#This Row],[BC Layaway]]</f>
        <v>0</v>
      </c>
      <c r="S764" s="47">
        <f>+Data[[#This Row],[NH Active]]+Data[[#This Row],[NH Layaway]]</f>
        <v>0</v>
      </c>
      <c r="T764" s="47">
        <f>+Data[[#This Row],[BC Total]]+Data[[#This Row],[NH Total]]</f>
        <v>0</v>
      </c>
      <c r="Y764" s="53"/>
    </row>
    <row r="765" spans="1:25" x14ac:dyDescent="0.25">
      <c r="A765" s="47" t="str">
        <f>Data[[#This Row],[Text IID]]&amp;Data[[#This Row],[transaction number]]</f>
        <v>480024</v>
      </c>
      <c r="B765" s="48">
        <v>4</v>
      </c>
      <c r="C765" s="49">
        <v>48002</v>
      </c>
      <c r="D765" s="50" t="str">
        <f>Data[[#This Row],[Text IID]]&amp;" - "&amp;Data[[#This Row],[Facility Name]]</f>
        <v>48002 - Elim Home</v>
      </c>
      <c r="E765" s="46">
        <v>48002</v>
      </c>
      <c r="F765" s="51" t="s">
        <v>225</v>
      </c>
      <c r="G765" s="52">
        <v>40969</v>
      </c>
      <c r="H765" s="51" t="s">
        <v>20</v>
      </c>
      <c r="I765" s="47">
        <v>0</v>
      </c>
      <c r="J765" s="47">
        <v>4</v>
      </c>
      <c r="K765" s="47">
        <f>+Data[[#This Row],[BC Bed Change]]+Data[[#This Row],[NH Bed Change]]</f>
        <v>4</v>
      </c>
      <c r="L765" s="47">
        <f t="shared" si="48"/>
        <v>0</v>
      </c>
      <c r="M765" s="47">
        <f t="shared" si="49"/>
        <v>-4</v>
      </c>
      <c r="N765" s="47">
        <f>+Data[[#This Row],[BC Active]]+Data[[#This Row],[NH Active]]</f>
        <v>-4</v>
      </c>
      <c r="O765" s="47">
        <f t="shared" si="50"/>
        <v>0</v>
      </c>
      <c r="P765" s="47">
        <f t="shared" si="51"/>
        <v>4</v>
      </c>
      <c r="Q765" s="47">
        <f>+Data[[#This Row],[BC Layaway]]+Data[[#This Row],[NH Layaway]]</f>
        <v>4</v>
      </c>
      <c r="R765" s="47">
        <f>+Data[[#This Row],[BC Active]]+Data[[#This Row],[BC Layaway]]</f>
        <v>0</v>
      </c>
      <c r="S765" s="47">
        <f>+Data[[#This Row],[NH Active]]+Data[[#This Row],[NH Layaway]]</f>
        <v>0</v>
      </c>
      <c r="T765" s="47">
        <f>+Data[[#This Row],[BC Total]]+Data[[#This Row],[NH Total]]</f>
        <v>0</v>
      </c>
      <c r="Y765" s="53"/>
    </row>
    <row r="766" spans="1:25" x14ac:dyDescent="0.25">
      <c r="A766" s="47" t="str">
        <f>Data[[#This Row],[Text IID]]&amp;Data[[#This Row],[transaction number]]</f>
        <v>480025</v>
      </c>
      <c r="B766" s="48">
        <v>5</v>
      </c>
      <c r="C766" s="49">
        <v>48002</v>
      </c>
      <c r="D766" s="50" t="str">
        <f>Data[[#This Row],[Text IID]]&amp;" - "&amp;Data[[#This Row],[Facility Name]]</f>
        <v>48002 - Elim Home</v>
      </c>
      <c r="E766" s="46">
        <v>48002</v>
      </c>
      <c r="F766" s="51" t="s">
        <v>225</v>
      </c>
      <c r="G766" s="52">
        <v>41244</v>
      </c>
      <c r="H766" s="51" t="s">
        <v>20</v>
      </c>
      <c r="I766" s="47">
        <v>0</v>
      </c>
      <c r="J766" s="47">
        <v>2</v>
      </c>
      <c r="K766" s="47">
        <f>+Data[[#This Row],[BC Bed Change]]+Data[[#This Row],[NH Bed Change]]</f>
        <v>2</v>
      </c>
      <c r="L766" s="47">
        <f t="shared" si="48"/>
        <v>0</v>
      </c>
      <c r="M766" s="47">
        <f t="shared" si="49"/>
        <v>-2</v>
      </c>
      <c r="N766" s="47">
        <f>+Data[[#This Row],[BC Active]]+Data[[#This Row],[NH Active]]</f>
        <v>-2</v>
      </c>
      <c r="O766" s="47">
        <f t="shared" si="50"/>
        <v>0</v>
      </c>
      <c r="P766" s="47">
        <f t="shared" si="51"/>
        <v>2</v>
      </c>
      <c r="Q766" s="47">
        <f>+Data[[#This Row],[BC Layaway]]+Data[[#This Row],[NH Layaway]]</f>
        <v>2</v>
      </c>
      <c r="R766" s="47">
        <f>+Data[[#This Row],[BC Active]]+Data[[#This Row],[BC Layaway]]</f>
        <v>0</v>
      </c>
      <c r="S766" s="47">
        <f>+Data[[#This Row],[NH Active]]+Data[[#This Row],[NH Layaway]]</f>
        <v>0</v>
      </c>
      <c r="T766" s="47">
        <f>+Data[[#This Row],[BC Total]]+Data[[#This Row],[NH Total]]</f>
        <v>0</v>
      </c>
      <c r="Y766" s="53"/>
    </row>
    <row r="767" spans="1:25" x14ac:dyDescent="0.25">
      <c r="A767" s="47" t="str">
        <f>Data[[#This Row],[Text IID]]&amp;Data[[#This Row],[transaction number]]</f>
        <v>480026</v>
      </c>
      <c r="B767" s="48">
        <v>6</v>
      </c>
      <c r="C767" s="49">
        <v>48002</v>
      </c>
      <c r="D767" s="50" t="str">
        <f>Data[[#This Row],[Text IID]]&amp;" - "&amp;Data[[#This Row],[Facility Name]]</f>
        <v>48002 - Elim Home</v>
      </c>
      <c r="E767" s="46">
        <v>48002</v>
      </c>
      <c r="F767" s="51" t="s">
        <v>225</v>
      </c>
      <c r="G767" s="52">
        <v>41944</v>
      </c>
      <c r="H767" s="51" t="s">
        <v>20</v>
      </c>
      <c r="I767" s="47">
        <v>0</v>
      </c>
      <c r="J767" s="47">
        <v>7</v>
      </c>
      <c r="K767" s="47">
        <f>+Data[[#This Row],[BC Bed Change]]+Data[[#This Row],[NH Bed Change]]</f>
        <v>7</v>
      </c>
      <c r="L767" s="47">
        <f t="shared" si="48"/>
        <v>0</v>
      </c>
      <c r="M767" s="47">
        <f t="shared" si="49"/>
        <v>-7</v>
      </c>
      <c r="N767" s="47">
        <f>+Data[[#This Row],[BC Active]]+Data[[#This Row],[NH Active]]</f>
        <v>-7</v>
      </c>
      <c r="O767" s="47">
        <f t="shared" si="50"/>
        <v>0</v>
      </c>
      <c r="P767" s="47">
        <f t="shared" si="51"/>
        <v>7</v>
      </c>
      <c r="Q767" s="47">
        <f>+Data[[#This Row],[BC Layaway]]+Data[[#This Row],[NH Layaway]]</f>
        <v>7</v>
      </c>
      <c r="R767" s="47">
        <f>+Data[[#This Row],[BC Active]]+Data[[#This Row],[BC Layaway]]</f>
        <v>0</v>
      </c>
      <c r="S767" s="47">
        <f>+Data[[#This Row],[NH Active]]+Data[[#This Row],[NH Layaway]]</f>
        <v>0</v>
      </c>
      <c r="T767" s="47">
        <f>+Data[[#This Row],[BC Total]]+Data[[#This Row],[NH Total]]</f>
        <v>0</v>
      </c>
      <c r="Y767" s="53"/>
    </row>
    <row r="768" spans="1:25" x14ac:dyDescent="0.25">
      <c r="A768" s="47" t="str">
        <f>Data[[#This Row],[Text IID]]&amp;Data[[#This Row],[transaction number]]</f>
        <v>480027</v>
      </c>
      <c r="B768" s="48">
        <v>7</v>
      </c>
      <c r="C768" s="49">
        <v>48002</v>
      </c>
      <c r="D768" s="50" t="str">
        <f>Data[[#This Row],[Text IID]]&amp;" - "&amp;Data[[#This Row],[Facility Name]]</f>
        <v>48002 - Elim Home</v>
      </c>
      <c r="E768" s="46">
        <v>48002</v>
      </c>
      <c r="F768" s="51" t="s">
        <v>225</v>
      </c>
      <c r="G768" s="52">
        <v>42705</v>
      </c>
      <c r="H768" s="51" t="s">
        <v>22</v>
      </c>
      <c r="I768" s="47">
        <v>0</v>
      </c>
      <c r="J768" s="47">
        <v>1</v>
      </c>
      <c r="K768" s="47">
        <f>+Data[[#This Row],[BC Bed Change]]+Data[[#This Row],[NH Bed Change]]</f>
        <v>1</v>
      </c>
      <c r="L768" s="47">
        <f t="shared" si="48"/>
        <v>0</v>
      </c>
      <c r="M768" s="47">
        <f t="shared" si="49"/>
        <v>1</v>
      </c>
      <c r="N768" s="47">
        <f>+Data[[#This Row],[BC Active]]+Data[[#This Row],[NH Active]]</f>
        <v>1</v>
      </c>
      <c r="O768" s="47">
        <f t="shared" si="50"/>
        <v>0</v>
      </c>
      <c r="P768" s="47">
        <f t="shared" si="51"/>
        <v>-1</v>
      </c>
      <c r="Q768" s="47">
        <f>+Data[[#This Row],[BC Layaway]]+Data[[#This Row],[NH Layaway]]</f>
        <v>-1</v>
      </c>
      <c r="R768" s="47">
        <f>+Data[[#This Row],[BC Active]]+Data[[#This Row],[BC Layaway]]</f>
        <v>0</v>
      </c>
      <c r="S768" s="47">
        <f>+Data[[#This Row],[NH Active]]+Data[[#This Row],[NH Layaway]]</f>
        <v>0</v>
      </c>
      <c r="T768" s="47">
        <f>+Data[[#This Row],[BC Total]]+Data[[#This Row],[NH Total]]</f>
        <v>0</v>
      </c>
      <c r="Y768" s="53"/>
    </row>
    <row r="769" spans="1:25" x14ac:dyDescent="0.25">
      <c r="A769" s="47" t="str">
        <f>Data[[#This Row],[Text IID]]&amp;Data[[#This Row],[transaction number]]</f>
        <v>480028</v>
      </c>
      <c r="B769" s="48">
        <v>8</v>
      </c>
      <c r="C769" s="49">
        <v>48002</v>
      </c>
      <c r="D769" s="50" t="str">
        <f>Data[[#This Row],[Text IID]]&amp;" - "&amp;Data[[#This Row],[Facility Name]]</f>
        <v>48002 - Elim Home</v>
      </c>
      <c r="E769" s="46">
        <v>48002</v>
      </c>
      <c r="F769" s="51" t="s">
        <v>225</v>
      </c>
      <c r="G769" s="52">
        <v>42948</v>
      </c>
      <c r="H769" s="51" t="s">
        <v>20</v>
      </c>
      <c r="I769" s="47">
        <v>0</v>
      </c>
      <c r="J769" s="47">
        <v>1</v>
      </c>
      <c r="K769" s="47">
        <f>+Data[[#This Row],[BC Bed Change]]+Data[[#This Row],[NH Bed Change]]</f>
        <v>1</v>
      </c>
      <c r="L769" s="47">
        <f t="shared" si="48"/>
        <v>0</v>
      </c>
      <c r="M769" s="47">
        <f t="shared" si="49"/>
        <v>-1</v>
      </c>
      <c r="N769" s="47">
        <f>+Data[[#This Row],[BC Active]]+Data[[#This Row],[NH Active]]</f>
        <v>-1</v>
      </c>
      <c r="O769" s="47">
        <f t="shared" si="50"/>
        <v>0</v>
      </c>
      <c r="P769" s="47">
        <f t="shared" si="51"/>
        <v>1</v>
      </c>
      <c r="Q769" s="47">
        <f>+Data[[#This Row],[BC Layaway]]+Data[[#This Row],[NH Layaway]]</f>
        <v>1</v>
      </c>
      <c r="R769" s="47">
        <f>+Data[[#This Row],[BC Active]]+Data[[#This Row],[BC Layaway]]</f>
        <v>0</v>
      </c>
      <c r="S769" s="47">
        <f>+Data[[#This Row],[NH Active]]+Data[[#This Row],[NH Layaway]]</f>
        <v>0</v>
      </c>
      <c r="T769" s="47">
        <f>+Data[[#This Row],[BC Total]]+Data[[#This Row],[NH Total]]</f>
        <v>0</v>
      </c>
      <c r="Y769" s="53"/>
    </row>
    <row r="770" spans="1:25" x14ac:dyDescent="0.25">
      <c r="A770" s="47" t="str">
        <f>Data[[#This Row],[Text IID]]&amp;Data[[#This Row],[transaction number]]</f>
        <v>480029</v>
      </c>
      <c r="B770" s="48">
        <v>9</v>
      </c>
      <c r="C770" s="49">
        <v>48002</v>
      </c>
      <c r="D770" s="50" t="str">
        <f>Data[[#This Row],[Text IID]]&amp;" - "&amp;Data[[#This Row],[Facility Name]]</f>
        <v>48002 - Elim Home</v>
      </c>
      <c r="E770" s="46">
        <v>48002</v>
      </c>
      <c r="F770" s="51" t="s">
        <v>225</v>
      </c>
      <c r="G770" s="52">
        <v>43770</v>
      </c>
      <c r="H770" s="51" t="s">
        <v>20</v>
      </c>
      <c r="I770" s="47"/>
      <c r="J770" s="47">
        <v>1</v>
      </c>
      <c r="K770" s="47">
        <f>+Data[[#This Row],[BC Bed Change]]+Data[[#This Row],[NH Bed Change]]</f>
        <v>1</v>
      </c>
      <c r="L770" s="47">
        <f t="shared" si="48"/>
        <v>0</v>
      </c>
      <c r="M770" s="47">
        <f t="shared" si="49"/>
        <v>-1</v>
      </c>
      <c r="N770" s="47">
        <f>+Data[[#This Row],[BC Active]]+Data[[#This Row],[NH Active]]</f>
        <v>-1</v>
      </c>
      <c r="O770" s="47">
        <f t="shared" si="50"/>
        <v>0</v>
      </c>
      <c r="P770" s="47">
        <f t="shared" si="51"/>
        <v>1</v>
      </c>
      <c r="Q770" s="47">
        <f>+Data[[#This Row],[BC Layaway]]+Data[[#This Row],[NH Layaway]]</f>
        <v>1</v>
      </c>
      <c r="R770" s="47">
        <f>+Data[[#This Row],[BC Active]]+Data[[#This Row],[BC Layaway]]</f>
        <v>0</v>
      </c>
      <c r="S770" s="47">
        <f>+Data[[#This Row],[NH Active]]+Data[[#This Row],[NH Layaway]]</f>
        <v>0</v>
      </c>
      <c r="T770" s="47">
        <f>+Data[[#This Row],[BC Total]]+Data[[#This Row],[NH Total]]</f>
        <v>0</v>
      </c>
      <c r="Y770" s="53"/>
    </row>
    <row r="771" spans="1:25" x14ac:dyDescent="0.25">
      <c r="A771" s="47" t="str">
        <f>Data[[#This Row],[Text IID]]&amp;Data[[#This Row],[transaction number]]</f>
        <v>4800210</v>
      </c>
      <c r="B771" s="48">
        <v>10</v>
      </c>
      <c r="C771" s="49">
        <v>48002</v>
      </c>
      <c r="D771" s="50" t="str">
        <f>Data[[#This Row],[Text IID]]&amp;" - "&amp;Data[[#This Row],[Facility Name]]</f>
        <v>48002 - Elim Home</v>
      </c>
      <c r="E771" s="46">
        <v>48002</v>
      </c>
      <c r="F771" s="51" t="s">
        <v>225</v>
      </c>
      <c r="G771" s="52">
        <v>44044</v>
      </c>
      <c r="H771" s="51" t="s">
        <v>22</v>
      </c>
      <c r="I771" s="47"/>
      <c r="J771" s="47">
        <v>2</v>
      </c>
      <c r="K771" s="47">
        <f>+Data[[#This Row],[BC Bed Change]]+Data[[#This Row],[NH Bed Change]]</f>
        <v>2</v>
      </c>
      <c r="L771" s="47">
        <f t="shared" ref="L771:L834" si="52">IF(OR($H771=$W$1,$H771=$W$4,$H771=$W$6),I771,IF($H771=$W$2,0,-I771))</f>
        <v>0</v>
      </c>
      <c r="M771" s="47">
        <f t="shared" ref="M771:M834" si="53">IF(OR($H771=$W$1,$H771=$W$4,$H771=$W$6),J771,IF($H771=$W$2,0,-J771))</f>
        <v>2</v>
      </c>
      <c r="N771" s="47">
        <f>+Data[[#This Row],[BC Active]]+Data[[#This Row],[NH Active]]</f>
        <v>2</v>
      </c>
      <c r="O771" s="47">
        <f t="shared" ref="O771:O834" si="54">IF(OR($H771=$W$3,$H771=$W$2),I771,IF($H771=$W$4,-I771,0))</f>
        <v>0</v>
      </c>
      <c r="P771" s="47">
        <f t="shared" ref="P771:P834" si="55">IF(OR($H771=$W$3,$H771=$W$2),J771,IF($H771=$W$4,-J771,0))</f>
        <v>-2</v>
      </c>
      <c r="Q771" s="47">
        <f>+Data[[#This Row],[BC Layaway]]+Data[[#This Row],[NH Layaway]]</f>
        <v>-2</v>
      </c>
      <c r="R771" s="47">
        <f>+Data[[#This Row],[BC Active]]+Data[[#This Row],[BC Layaway]]</f>
        <v>0</v>
      </c>
      <c r="S771" s="47">
        <f>+Data[[#This Row],[NH Active]]+Data[[#This Row],[NH Layaway]]</f>
        <v>0</v>
      </c>
      <c r="T771" s="47">
        <f>+Data[[#This Row],[BC Total]]+Data[[#This Row],[NH Total]]</f>
        <v>0</v>
      </c>
      <c r="Y771" s="53"/>
    </row>
    <row r="772" spans="1:25" x14ac:dyDescent="0.25">
      <c r="A772" s="47" t="str">
        <f>Data[[#This Row],[Text IID]]&amp;Data[[#This Row],[transaction number]]</f>
        <v>480031</v>
      </c>
      <c r="B772" s="48">
        <v>1</v>
      </c>
      <c r="C772" s="49">
        <v>48003</v>
      </c>
      <c r="D772" s="50" t="str">
        <f>Data[[#This Row],[Text IID]]&amp;" - "&amp;Data[[#This Row],[Facility Name]]</f>
        <v>48003 - Mille Lacs Health System</v>
      </c>
      <c r="E772" s="46">
        <v>48003</v>
      </c>
      <c r="F772" s="51" t="s">
        <v>226</v>
      </c>
      <c r="G772" s="52">
        <v>40451</v>
      </c>
      <c r="H772" s="51" t="s">
        <v>17</v>
      </c>
      <c r="I772" s="47">
        <v>0</v>
      </c>
      <c r="J772" s="47">
        <v>57</v>
      </c>
      <c r="K772" s="47">
        <f>+Data[[#This Row],[BC Bed Change]]+Data[[#This Row],[NH Bed Change]]</f>
        <v>57</v>
      </c>
      <c r="L772" s="47">
        <f t="shared" si="52"/>
        <v>0</v>
      </c>
      <c r="M772" s="47">
        <f t="shared" si="53"/>
        <v>57</v>
      </c>
      <c r="N772" s="47">
        <f>+Data[[#This Row],[BC Active]]+Data[[#This Row],[NH Active]]</f>
        <v>57</v>
      </c>
      <c r="O772" s="47">
        <f t="shared" si="54"/>
        <v>0</v>
      </c>
      <c r="P772" s="47">
        <f t="shared" si="55"/>
        <v>0</v>
      </c>
      <c r="Q772" s="47">
        <f>+Data[[#This Row],[BC Layaway]]+Data[[#This Row],[NH Layaway]]</f>
        <v>0</v>
      </c>
      <c r="R772" s="47">
        <f>+Data[[#This Row],[BC Active]]+Data[[#This Row],[BC Layaway]]</f>
        <v>0</v>
      </c>
      <c r="S772" s="47">
        <f>+Data[[#This Row],[NH Active]]+Data[[#This Row],[NH Layaway]]</f>
        <v>57</v>
      </c>
      <c r="T772" s="47">
        <f>+Data[[#This Row],[BC Total]]+Data[[#This Row],[NH Total]]</f>
        <v>57</v>
      </c>
      <c r="Y772" s="53"/>
    </row>
    <row r="773" spans="1:25" x14ac:dyDescent="0.25">
      <c r="A773" s="47" t="str">
        <f>Data[[#This Row],[Text IID]]&amp;Data[[#This Row],[transaction number]]</f>
        <v>480032</v>
      </c>
      <c r="B773" s="48">
        <v>2</v>
      </c>
      <c r="C773" s="49">
        <v>48003</v>
      </c>
      <c r="D773" s="50" t="str">
        <f>Data[[#This Row],[Text IID]]&amp;" - "&amp;Data[[#This Row],[Facility Name]]</f>
        <v>48003 - Mille Lacs Health System</v>
      </c>
      <c r="E773" s="46">
        <v>48003</v>
      </c>
      <c r="F773" s="51" t="s">
        <v>226</v>
      </c>
      <c r="G773" s="52">
        <v>40451</v>
      </c>
      <c r="H773" s="51" t="s">
        <v>19</v>
      </c>
      <c r="I773" s="47">
        <v>0</v>
      </c>
      <c r="J773" s="47">
        <v>15</v>
      </c>
      <c r="K773" s="47">
        <f>+Data[[#This Row],[BC Bed Change]]+Data[[#This Row],[NH Bed Change]]</f>
        <v>15</v>
      </c>
      <c r="L773" s="47">
        <f t="shared" si="52"/>
        <v>0</v>
      </c>
      <c r="M773" s="47">
        <f t="shared" si="53"/>
        <v>0</v>
      </c>
      <c r="N773" s="47">
        <f>+Data[[#This Row],[BC Active]]+Data[[#This Row],[NH Active]]</f>
        <v>0</v>
      </c>
      <c r="O773" s="47">
        <f t="shared" si="54"/>
        <v>0</v>
      </c>
      <c r="P773" s="47">
        <f t="shared" si="55"/>
        <v>15</v>
      </c>
      <c r="Q773" s="47">
        <f>+Data[[#This Row],[BC Layaway]]+Data[[#This Row],[NH Layaway]]</f>
        <v>15</v>
      </c>
      <c r="R773" s="47">
        <f>+Data[[#This Row],[BC Active]]+Data[[#This Row],[BC Layaway]]</f>
        <v>0</v>
      </c>
      <c r="S773" s="47">
        <f>+Data[[#This Row],[NH Active]]+Data[[#This Row],[NH Layaway]]</f>
        <v>15</v>
      </c>
      <c r="T773" s="47">
        <f>+Data[[#This Row],[BC Total]]+Data[[#This Row],[NH Total]]</f>
        <v>15</v>
      </c>
      <c r="Y773" s="53"/>
    </row>
    <row r="774" spans="1:25" x14ac:dyDescent="0.25">
      <c r="A774" s="47" t="str">
        <f>Data[[#This Row],[Text IID]]&amp;Data[[#This Row],[transaction number]]</f>
        <v>480033</v>
      </c>
      <c r="B774" s="48">
        <v>3</v>
      </c>
      <c r="C774" s="49">
        <v>48003</v>
      </c>
      <c r="D774" s="50" t="str">
        <f>Data[[#This Row],[Text IID]]&amp;" - "&amp;Data[[#This Row],[Facility Name]]</f>
        <v>48003 - Mille Lacs Health System</v>
      </c>
      <c r="E774" s="46">
        <v>48003</v>
      </c>
      <c r="F774" s="51" t="s">
        <v>226</v>
      </c>
      <c r="G774" s="52">
        <v>43009</v>
      </c>
      <c r="H774" s="51" t="s">
        <v>22</v>
      </c>
      <c r="I774" s="47">
        <v>0</v>
      </c>
      <c r="J774" s="47">
        <v>15</v>
      </c>
      <c r="K774" s="47">
        <f>+Data[[#This Row],[BC Bed Change]]+Data[[#This Row],[NH Bed Change]]</f>
        <v>15</v>
      </c>
      <c r="L774" s="47">
        <f t="shared" si="52"/>
        <v>0</v>
      </c>
      <c r="M774" s="47">
        <f t="shared" si="53"/>
        <v>15</v>
      </c>
      <c r="N774" s="47">
        <f>+Data[[#This Row],[BC Active]]+Data[[#This Row],[NH Active]]</f>
        <v>15</v>
      </c>
      <c r="O774" s="47">
        <f t="shared" si="54"/>
        <v>0</v>
      </c>
      <c r="P774" s="47">
        <f t="shared" si="55"/>
        <v>-15</v>
      </c>
      <c r="Q774" s="47">
        <f>+Data[[#This Row],[BC Layaway]]+Data[[#This Row],[NH Layaway]]</f>
        <v>-15</v>
      </c>
      <c r="R774" s="47">
        <f>+Data[[#This Row],[BC Active]]+Data[[#This Row],[BC Layaway]]</f>
        <v>0</v>
      </c>
      <c r="S774" s="47">
        <f>+Data[[#This Row],[NH Active]]+Data[[#This Row],[NH Layaway]]</f>
        <v>0</v>
      </c>
      <c r="T774" s="47">
        <f>+Data[[#This Row],[BC Total]]+Data[[#This Row],[NH Total]]</f>
        <v>0</v>
      </c>
      <c r="Y774" s="53"/>
    </row>
    <row r="775" spans="1:25" x14ac:dyDescent="0.25">
      <c r="A775" s="47" t="str">
        <f>Data[[#This Row],[Text IID]]&amp;Data[[#This Row],[transaction number]]</f>
        <v>480034</v>
      </c>
      <c r="B775" s="48">
        <v>4</v>
      </c>
      <c r="C775" s="49">
        <v>48003</v>
      </c>
      <c r="D775" s="50" t="str">
        <f>Data[[#This Row],[Text IID]]&amp;" - "&amp;Data[[#This Row],[Facility Name]]</f>
        <v>48003 - Mille Lacs Health System</v>
      </c>
      <c r="E775" s="46">
        <v>48003</v>
      </c>
      <c r="F775" s="51" t="s">
        <v>226</v>
      </c>
      <c r="G775" s="52">
        <v>43009</v>
      </c>
      <c r="H775" s="51" t="s">
        <v>23</v>
      </c>
      <c r="I775" s="47">
        <v>0</v>
      </c>
      <c r="J775" s="47">
        <v>15</v>
      </c>
      <c r="K775" s="47">
        <f>+Data[[#This Row],[BC Bed Change]]+Data[[#This Row],[NH Bed Change]]</f>
        <v>15</v>
      </c>
      <c r="L775" s="47">
        <f t="shared" si="52"/>
        <v>0</v>
      </c>
      <c r="M775" s="47">
        <f t="shared" si="53"/>
        <v>-15</v>
      </c>
      <c r="N775" s="47">
        <f>+Data[[#This Row],[BC Active]]+Data[[#This Row],[NH Active]]</f>
        <v>-15</v>
      </c>
      <c r="O775" s="47">
        <f t="shared" si="54"/>
        <v>0</v>
      </c>
      <c r="P775" s="47">
        <f t="shared" si="55"/>
        <v>0</v>
      </c>
      <c r="Q775" s="47">
        <f>+Data[[#This Row],[BC Layaway]]+Data[[#This Row],[NH Layaway]]</f>
        <v>0</v>
      </c>
      <c r="R775" s="47">
        <f>+Data[[#This Row],[BC Active]]+Data[[#This Row],[BC Layaway]]</f>
        <v>0</v>
      </c>
      <c r="S775" s="47">
        <f>+Data[[#This Row],[NH Active]]+Data[[#This Row],[NH Layaway]]</f>
        <v>-15</v>
      </c>
      <c r="T775" s="47">
        <f>+Data[[#This Row],[BC Total]]+Data[[#This Row],[NH Total]]</f>
        <v>-15</v>
      </c>
      <c r="Y775" s="53"/>
    </row>
    <row r="776" spans="1:25" x14ac:dyDescent="0.25">
      <c r="A776" s="47" t="str">
        <f>Data[[#This Row],[Text IID]]&amp;Data[[#This Row],[transaction number]]</f>
        <v>490011</v>
      </c>
      <c r="B776" s="48">
        <v>1</v>
      </c>
      <c r="C776" s="49">
        <v>49001</v>
      </c>
      <c r="D776" s="50" t="str">
        <f>Data[[#This Row],[Text IID]]&amp;" - "&amp;Data[[#This Row],[Facility Name]]</f>
        <v>49001 - Little Falls Care Center</v>
      </c>
      <c r="E776" s="46">
        <v>49001</v>
      </c>
      <c r="F776" s="51" t="s">
        <v>227</v>
      </c>
      <c r="G776" s="52">
        <v>40451</v>
      </c>
      <c r="H776" s="51" t="s">
        <v>17</v>
      </c>
      <c r="I776" s="47">
        <v>0</v>
      </c>
      <c r="J776" s="47">
        <v>65</v>
      </c>
      <c r="K776" s="47">
        <f>+Data[[#This Row],[BC Bed Change]]+Data[[#This Row],[NH Bed Change]]</f>
        <v>65</v>
      </c>
      <c r="L776" s="47">
        <f t="shared" si="52"/>
        <v>0</v>
      </c>
      <c r="M776" s="47">
        <f t="shared" si="53"/>
        <v>65</v>
      </c>
      <c r="N776" s="47">
        <f>+Data[[#This Row],[BC Active]]+Data[[#This Row],[NH Active]]</f>
        <v>65</v>
      </c>
      <c r="O776" s="47">
        <f t="shared" si="54"/>
        <v>0</v>
      </c>
      <c r="P776" s="47">
        <f t="shared" si="55"/>
        <v>0</v>
      </c>
      <c r="Q776" s="47">
        <f>+Data[[#This Row],[BC Layaway]]+Data[[#This Row],[NH Layaway]]</f>
        <v>0</v>
      </c>
      <c r="R776" s="47">
        <f>+Data[[#This Row],[BC Active]]+Data[[#This Row],[BC Layaway]]</f>
        <v>0</v>
      </c>
      <c r="S776" s="47">
        <f>+Data[[#This Row],[NH Active]]+Data[[#This Row],[NH Layaway]]</f>
        <v>65</v>
      </c>
      <c r="T776" s="47">
        <f>+Data[[#This Row],[BC Total]]+Data[[#This Row],[NH Total]]</f>
        <v>65</v>
      </c>
      <c r="Y776" s="53"/>
    </row>
    <row r="777" spans="1:25" x14ac:dyDescent="0.25">
      <c r="A777" s="47" t="str">
        <f>Data[[#This Row],[Text IID]]&amp;Data[[#This Row],[transaction number]]</f>
        <v>490012</v>
      </c>
      <c r="B777" s="48">
        <v>2</v>
      </c>
      <c r="C777" s="49">
        <v>49001</v>
      </c>
      <c r="D777" s="50" t="str">
        <f>Data[[#This Row],[Text IID]]&amp;" - "&amp;Data[[#This Row],[Facility Name]]</f>
        <v>49001 - Little Falls Care Center</v>
      </c>
      <c r="E777" s="46">
        <v>49001</v>
      </c>
      <c r="F777" s="51" t="s">
        <v>227</v>
      </c>
      <c r="G777" s="52">
        <v>41091</v>
      </c>
      <c r="H777" s="51" t="s">
        <v>20</v>
      </c>
      <c r="I777" s="47">
        <v>0</v>
      </c>
      <c r="J777" s="47">
        <v>10</v>
      </c>
      <c r="K777" s="47">
        <f>+Data[[#This Row],[BC Bed Change]]+Data[[#This Row],[NH Bed Change]]</f>
        <v>10</v>
      </c>
      <c r="L777" s="47">
        <f t="shared" si="52"/>
        <v>0</v>
      </c>
      <c r="M777" s="47">
        <f t="shared" si="53"/>
        <v>-10</v>
      </c>
      <c r="N777" s="47">
        <f>+Data[[#This Row],[BC Active]]+Data[[#This Row],[NH Active]]</f>
        <v>-10</v>
      </c>
      <c r="O777" s="47">
        <f t="shared" si="54"/>
        <v>0</v>
      </c>
      <c r="P777" s="47">
        <f t="shared" si="55"/>
        <v>10</v>
      </c>
      <c r="Q777" s="47">
        <f>+Data[[#This Row],[BC Layaway]]+Data[[#This Row],[NH Layaway]]</f>
        <v>10</v>
      </c>
      <c r="R777" s="47">
        <f>+Data[[#This Row],[BC Active]]+Data[[#This Row],[BC Layaway]]</f>
        <v>0</v>
      </c>
      <c r="S777" s="47">
        <f>+Data[[#This Row],[NH Active]]+Data[[#This Row],[NH Layaway]]</f>
        <v>0</v>
      </c>
      <c r="T777" s="47">
        <f>+Data[[#This Row],[BC Total]]+Data[[#This Row],[NH Total]]</f>
        <v>0</v>
      </c>
      <c r="Y777" s="53"/>
    </row>
    <row r="778" spans="1:25" x14ac:dyDescent="0.25">
      <c r="A778" s="47" t="str">
        <f>Data[[#This Row],[Text IID]]&amp;Data[[#This Row],[transaction number]]</f>
        <v>490013</v>
      </c>
      <c r="B778" s="48">
        <v>3</v>
      </c>
      <c r="C778" s="49">
        <v>49001</v>
      </c>
      <c r="D778" s="50" t="str">
        <f>Data[[#This Row],[Text IID]]&amp;" - "&amp;Data[[#This Row],[Facility Name]]</f>
        <v>49001 - Little Falls Care Center</v>
      </c>
      <c r="E778" s="46">
        <v>49001</v>
      </c>
      <c r="F778" s="51" t="s">
        <v>227</v>
      </c>
      <c r="G778" s="52">
        <v>41913</v>
      </c>
      <c r="H778" s="51" t="s">
        <v>20</v>
      </c>
      <c r="I778" s="47">
        <v>0</v>
      </c>
      <c r="J778" s="47">
        <v>10</v>
      </c>
      <c r="K778" s="47">
        <f>+Data[[#This Row],[BC Bed Change]]+Data[[#This Row],[NH Bed Change]]</f>
        <v>10</v>
      </c>
      <c r="L778" s="47">
        <f t="shared" si="52"/>
        <v>0</v>
      </c>
      <c r="M778" s="47">
        <f t="shared" si="53"/>
        <v>-10</v>
      </c>
      <c r="N778" s="47">
        <f>+Data[[#This Row],[BC Active]]+Data[[#This Row],[NH Active]]</f>
        <v>-10</v>
      </c>
      <c r="O778" s="47">
        <f t="shared" si="54"/>
        <v>0</v>
      </c>
      <c r="P778" s="47">
        <f t="shared" si="55"/>
        <v>10</v>
      </c>
      <c r="Q778" s="47">
        <f>+Data[[#This Row],[BC Layaway]]+Data[[#This Row],[NH Layaway]]</f>
        <v>10</v>
      </c>
      <c r="R778" s="47">
        <f>+Data[[#This Row],[BC Active]]+Data[[#This Row],[BC Layaway]]</f>
        <v>0</v>
      </c>
      <c r="S778" s="47">
        <f>+Data[[#This Row],[NH Active]]+Data[[#This Row],[NH Layaway]]</f>
        <v>0</v>
      </c>
      <c r="T778" s="47">
        <f>+Data[[#This Row],[BC Total]]+Data[[#This Row],[NH Total]]</f>
        <v>0</v>
      </c>
      <c r="Y778" s="53"/>
    </row>
    <row r="779" spans="1:25" x14ac:dyDescent="0.25">
      <c r="A779" s="47" t="str">
        <f>Data[[#This Row],[Text IID]]&amp;Data[[#This Row],[transaction number]]</f>
        <v>490014</v>
      </c>
      <c r="B779" s="48">
        <v>4</v>
      </c>
      <c r="C779" s="49">
        <v>49001</v>
      </c>
      <c r="D779" s="50" t="str">
        <f>Data[[#This Row],[Text IID]]&amp;" - "&amp;Data[[#This Row],[Facility Name]]</f>
        <v>49001 - Little Falls Care Center</v>
      </c>
      <c r="E779" s="46">
        <v>49001</v>
      </c>
      <c r="F779" s="51" t="s">
        <v>227</v>
      </c>
      <c r="G779" s="52">
        <v>42125</v>
      </c>
      <c r="H779" s="51" t="s">
        <v>20</v>
      </c>
      <c r="I779" s="47">
        <v>0</v>
      </c>
      <c r="J779" s="47">
        <v>5</v>
      </c>
      <c r="K779" s="47">
        <f>+Data[[#This Row],[BC Bed Change]]+Data[[#This Row],[NH Bed Change]]</f>
        <v>5</v>
      </c>
      <c r="L779" s="47">
        <f t="shared" si="52"/>
        <v>0</v>
      </c>
      <c r="M779" s="47">
        <f t="shared" si="53"/>
        <v>-5</v>
      </c>
      <c r="N779" s="47">
        <f>+Data[[#This Row],[BC Active]]+Data[[#This Row],[NH Active]]</f>
        <v>-5</v>
      </c>
      <c r="O779" s="47">
        <f t="shared" si="54"/>
        <v>0</v>
      </c>
      <c r="P779" s="47">
        <f t="shared" si="55"/>
        <v>5</v>
      </c>
      <c r="Q779" s="47">
        <f>+Data[[#This Row],[BC Layaway]]+Data[[#This Row],[NH Layaway]]</f>
        <v>5</v>
      </c>
      <c r="R779" s="47">
        <f>+Data[[#This Row],[BC Active]]+Data[[#This Row],[BC Layaway]]</f>
        <v>0</v>
      </c>
      <c r="S779" s="47">
        <f>+Data[[#This Row],[NH Active]]+Data[[#This Row],[NH Layaway]]</f>
        <v>0</v>
      </c>
      <c r="T779" s="47">
        <f>+Data[[#This Row],[BC Total]]+Data[[#This Row],[NH Total]]</f>
        <v>0</v>
      </c>
      <c r="Y779" s="53"/>
    </row>
    <row r="780" spans="1:25" x14ac:dyDescent="0.25">
      <c r="A780" s="47" t="str">
        <f>Data[[#This Row],[Text IID]]&amp;Data[[#This Row],[transaction number]]</f>
        <v>490015</v>
      </c>
      <c r="B780" s="48">
        <v>5</v>
      </c>
      <c r="C780" s="49">
        <v>49001</v>
      </c>
      <c r="D780" s="50" t="str">
        <f>Data[[#This Row],[Text IID]]&amp;" - "&amp;Data[[#This Row],[Facility Name]]</f>
        <v>49001 - Little Falls Care Center</v>
      </c>
      <c r="E780" s="46">
        <v>49001</v>
      </c>
      <c r="F780" s="51" t="s">
        <v>227</v>
      </c>
      <c r="G780" s="52">
        <v>42522</v>
      </c>
      <c r="H780" s="51" t="s">
        <v>20</v>
      </c>
      <c r="I780" s="47">
        <v>0</v>
      </c>
      <c r="J780" s="47">
        <v>8</v>
      </c>
      <c r="K780" s="47">
        <f>+Data[[#This Row],[BC Bed Change]]+Data[[#This Row],[NH Bed Change]]</f>
        <v>8</v>
      </c>
      <c r="L780" s="47">
        <f t="shared" si="52"/>
        <v>0</v>
      </c>
      <c r="M780" s="47">
        <f t="shared" si="53"/>
        <v>-8</v>
      </c>
      <c r="N780" s="47">
        <f>+Data[[#This Row],[BC Active]]+Data[[#This Row],[NH Active]]</f>
        <v>-8</v>
      </c>
      <c r="O780" s="47">
        <f t="shared" si="54"/>
        <v>0</v>
      </c>
      <c r="P780" s="47">
        <f t="shared" si="55"/>
        <v>8</v>
      </c>
      <c r="Q780" s="47">
        <f>+Data[[#This Row],[BC Layaway]]+Data[[#This Row],[NH Layaway]]</f>
        <v>8</v>
      </c>
      <c r="R780" s="47">
        <f>+Data[[#This Row],[BC Active]]+Data[[#This Row],[BC Layaway]]</f>
        <v>0</v>
      </c>
      <c r="S780" s="47">
        <f>+Data[[#This Row],[NH Active]]+Data[[#This Row],[NH Layaway]]</f>
        <v>0</v>
      </c>
      <c r="T780" s="47">
        <f>+Data[[#This Row],[BC Total]]+Data[[#This Row],[NH Total]]</f>
        <v>0</v>
      </c>
      <c r="Y780" s="53"/>
    </row>
    <row r="781" spans="1:25" x14ac:dyDescent="0.25">
      <c r="A781" s="47" t="str">
        <f>Data[[#This Row],[Text IID]]&amp;Data[[#This Row],[transaction number]]</f>
        <v>490016</v>
      </c>
      <c r="B781" s="48">
        <v>6</v>
      </c>
      <c r="C781" s="49">
        <v>49001</v>
      </c>
      <c r="D781" s="50" t="str">
        <f>Data[[#This Row],[Text IID]]&amp;" - "&amp;Data[[#This Row],[Facility Name]]</f>
        <v>49001 - Little Falls Care Center</v>
      </c>
      <c r="E781" s="46">
        <v>49001</v>
      </c>
      <c r="F781" s="51" t="s">
        <v>227</v>
      </c>
      <c r="G781" s="52">
        <v>43041</v>
      </c>
      <c r="H781" s="51" t="s">
        <v>22</v>
      </c>
      <c r="I781" s="47"/>
      <c r="J781" s="47">
        <v>32</v>
      </c>
      <c r="K781" s="47">
        <f>+Data[[#This Row],[BC Bed Change]]+Data[[#This Row],[NH Bed Change]]</f>
        <v>32</v>
      </c>
      <c r="L781" s="47">
        <f t="shared" si="52"/>
        <v>0</v>
      </c>
      <c r="M781" s="47">
        <f t="shared" si="53"/>
        <v>32</v>
      </c>
      <c r="N781" s="47">
        <f>+Data[[#This Row],[BC Active]]+Data[[#This Row],[NH Active]]</f>
        <v>32</v>
      </c>
      <c r="O781" s="47">
        <f t="shared" si="54"/>
        <v>0</v>
      </c>
      <c r="P781" s="47">
        <f t="shared" si="55"/>
        <v>-32</v>
      </c>
      <c r="Q781" s="47">
        <f>+Data[[#This Row],[BC Layaway]]+Data[[#This Row],[NH Layaway]]</f>
        <v>-32</v>
      </c>
      <c r="R781" s="47">
        <f>+Data[[#This Row],[BC Active]]+Data[[#This Row],[BC Layaway]]</f>
        <v>0</v>
      </c>
      <c r="S781" s="47">
        <f>+Data[[#This Row],[NH Active]]+Data[[#This Row],[NH Layaway]]</f>
        <v>0</v>
      </c>
      <c r="T781" s="47">
        <f>+Data[[#This Row],[BC Total]]+Data[[#This Row],[NH Total]]</f>
        <v>0</v>
      </c>
      <c r="Y781" s="53"/>
    </row>
    <row r="782" spans="1:25" x14ac:dyDescent="0.25">
      <c r="A782" s="47" t="str">
        <f>Data[[#This Row],[Text IID]]&amp;Data[[#This Row],[transaction number]]</f>
        <v>490017</v>
      </c>
      <c r="B782" s="48">
        <v>7</v>
      </c>
      <c r="C782" s="49">
        <v>49001</v>
      </c>
      <c r="D782" s="50" t="str">
        <f>Data[[#This Row],[Text IID]]&amp;" - "&amp;Data[[#This Row],[Facility Name]]</f>
        <v>49001 - Little Falls Care Center</v>
      </c>
      <c r="E782" s="46">
        <v>49001</v>
      </c>
      <c r="F782" s="51" t="s">
        <v>227</v>
      </c>
      <c r="G782" s="52">
        <v>43647</v>
      </c>
      <c r="H782" s="51" t="s">
        <v>22</v>
      </c>
      <c r="I782" s="47"/>
      <c r="J782" s="47">
        <v>1</v>
      </c>
      <c r="K782" s="47">
        <f>+Data[[#This Row],[BC Bed Change]]+Data[[#This Row],[NH Bed Change]]</f>
        <v>1</v>
      </c>
      <c r="L782" s="47">
        <f t="shared" si="52"/>
        <v>0</v>
      </c>
      <c r="M782" s="47">
        <f t="shared" si="53"/>
        <v>1</v>
      </c>
      <c r="N782" s="47">
        <f>+Data[[#This Row],[BC Active]]+Data[[#This Row],[NH Active]]</f>
        <v>1</v>
      </c>
      <c r="O782" s="47">
        <f t="shared" si="54"/>
        <v>0</v>
      </c>
      <c r="P782" s="47">
        <f t="shared" si="55"/>
        <v>-1</v>
      </c>
      <c r="Q782" s="47">
        <f>+Data[[#This Row],[BC Layaway]]+Data[[#This Row],[NH Layaway]]</f>
        <v>-1</v>
      </c>
      <c r="R782" s="47">
        <f>+Data[[#This Row],[BC Active]]+Data[[#This Row],[BC Layaway]]</f>
        <v>0</v>
      </c>
      <c r="S782" s="47">
        <f>+Data[[#This Row],[NH Active]]+Data[[#This Row],[NH Layaway]]</f>
        <v>0</v>
      </c>
      <c r="T782" s="47">
        <f>+Data[[#This Row],[BC Total]]+Data[[#This Row],[NH Total]]</f>
        <v>0</v>
      </c>
      <c r="Y782" s="53"/>
    </row>
    <row r="783" spans="1:25" x14ac:dyDescent="0.25">
      <c r="A783" s="47" t="str">
        <f>Data[[#This Row],[Text IID]]&amp;Data[[#This Row],[transaction number]]</f>
        <v>490018</v>
      </c>
      <c r="B783" s="48">
        <v>8</v>
      </c>
      <c r="C783" s="49">
        <v>49001</v>
      </c>
      <c r="D783" s="50" t="str">
        <f>Data[[#This Row],[Text IID]]&amp;" - "&amp;Data[[#This Row],[Facility Name]]</f>
        <v>49001 - Little Falls Care Center</v>
      </c>
      <c r="E783" s="46">
        <v>49001</v>
      </c>
      <c r="F783" s="51" t="s">
        <v>227</v>
      </c>
      <c r="G783" s="52">
        <v>43647</v>
      </c>
      <c r="H783" s="51" t="s">
        <v>23</v>
      </c>
      <c r="I783" s="47"/>
      <c r="J783" s="47">
        <v>1</v>
      </c>
      <c r="K783" s="47">
        <f>+Data[[#This Row],[BC Bed Change]]+Data[[#This Row],[NH Bed Change]]</f>
        <v>1</v>
      </c>
      <c r="L783" s="47">
        <f t="shared" si="52"/>
        <v>0</v>
      </c>
      <c r="M783" s="47">
        <f t="shared" si="53"/>
        <v>-1</v>
      </c>
      <c r="N783" s="47">
        <f>+Data[[#This Row],[BC Active]]+Data[[#This Row],[NH Active]]</f>
        <v>-1</v>
      </c>
      <c r="O783" s="47">
        <f t="shared" si="54"/>
        <v>0</v>
      </c>
      <c r="P783" s="47">
        <f t="shared" si="55"/>
        <v>0</v>
      </c>
      <c r="Q783" s="47">
        <f>+Data[[#This Row],[BC Layaway]]+Data[[#This Row],[NH Layaway]]</f>
        <v>0</v>
      </c>
      <c r="R783" s="47">
        <f>+Data[[#This Row],[BC Active]]+Data[[#This Row],[BC Layaway]]</f>
        <v>0</v>
      </c>
      <c r="S783" s="47">
        <f>+Data[[#This Row],[NH Active]]+Data[[#This Row],[NH Layaway]]</f>
        <v>-1</v>
      </c>
      <c r="T783" s="47">
        <f>+Data[[#This Row],[BC Total]]+Data[[#This Row],[NH Total]]</f>
        <v>-1</v>
      </c>
      <c r="Y783" s="53"/>
    </row>
    <row r="784" spans="1:25" x14ac:dyDescent="0.25">
      <c r="A784" s="47" t="str">
        <f>Data[[#This Row],[Text IID]]&amp;Data[[#This Row],[transaction number]]</f>
        <v>490021</v>
      </c>
      <c r="B784" s="48">
        <v>1</v>
      </c>
      <c r="C784" s="49">
        <v>49002</v>
      </c>
      <c r="D784" s="50" t="str">
        <f>Data[[#This Row],[Text IID]]&amp;" - "&amp;Data[[#This Row],[Facility Name]]</f>
        <v>49002 - ST OTTOS CARE CENTER INC</v>
      </c>
      <c r="E784" s="46">
        <v>49002</v>
      </c>
      <c r="F784" s="51" t="s">
        <v>228</v>
      </c>
      <c r="G784" s="52">
        <v>40451</v>
      </c>
      <c r="H784" s="51" t="s">
        <v>17</v>
      </c>
      <c r="I784" s="47">
        <v>0</v>
      </c>
      <c r="J784" s="47">
        <v>93</v>
      </c>
      <c r="K784" s="47">
        <f>+Data[[#This Row],[BC Bed Change]]+Data[[#This Row],[NH Bed Change]]</f>
        <v>93</v>
      </c>
      <c r="L784" s="47">
        <f t="shared" si="52"/>
        <v>0</v>
      </c>
      <c r="M784" s="47">
        <f t="shared" si="53"/>
        <v>93</v>
      </c>
      <c r="N784" s="47">
        <f>+Data[[#This Row],[BC Active]]+Data[[#This Row],[NH Active]]</f>
        <v>93</v>
      </c>
      <c r="O784" s="47">
        <f t="shared" si="54"/>
        <v>0</v>
      </c>
      <c r="P784" s="47">
        <f t="shared" si="55"/>
        <v>0</v>
      </c>
      <c r="Q784" s="47">
        <f>+Data[[#This Row],[BC Layaway]]+Data[[#This Row],[NH Layaway]]</f>
        <v>0</v>
      </c>
      <c r="R784" s="47">
        <f>+Data[[#This Row],[BC Active]]+Data[[#This Row],[BC Layaway]]</f>
        <v>0</v>
      </c>
      <c r="S784" s="47">
        <f>+Data[[#This Row],[NH Active]]+Data[[#This Row],[NH Layaway]]</f>
        <v>93</v>
      </c>
      <c r="T784" s="47">
        <f>+Data[[#This Row],[BC Total]]+Data[[#This Row],[NH Total]]</f>
        <v>93</v>
      </c>
      <c r="Y784" s="53"/>
    </row>
    <row r="785" spans="1:25" x14ac:dyDescent="0.25">
      <c r="A785" s="47" t="str">
        <f>Data[[#This Row],[Text IID]]&amp;Data[[#This Row],[transaction number]]</f>
        <v>490022</v>
      </c>
      <c r="B785" s="48">
        <v>2</v>
      </c>
      <c r="C785" s="49">
        <v>49002</v>
      </c>
      <c r="D785" s="50" t="str">
        <f>Data[[#This Row],[Text IID]]&amp;" - "&amp;Data[[#This Row],[Facility Name]]</f>
        <v>49002 - ST OTTOS CARE CENTER INC</v>
      </c>
      <c r="E785" s="46">
        <v>49002</v>
      </c>
      <c r="F785" s="51" t="s">
        <v>228</v>
      </c>
      <c r="G785" s="52">
        <v>43830</v>
      </c>
      <c r="H785" s="51" t="s">
        <v>23</v>
      </c>
      <c r="I785" s="47"/>
      <c r="J785" s="47">
        <v>2</v>
      </c>
      <c r="K785" s="47">
        <f>+Data[[#This Row],[BC Bed Change]]+Data[[#This Row],[NH Bed Change]]</f>
        <v>2</v>
      </c>
      <c r="L785" s="47">
        <f t="shared" si="52"/>
        <v>0</v>
      </c>
      <c r="M785" s="47">
        <f t="shared" si="53"/>
        <v>-2</v>
      </c>
      <c r="N785" s="47">
        <f>+Data[[#This Row],[BC Active]]+Data[[#This Row],[NH Active]]</f>
        <v>-2</v>
      </c>
      <c r="O785" s="47">
        <f t="shared" si="54"/>
        <v>0</v>
      </c>
      <c r="P785" s="47">
        <f t="shared" si="55"/>
        <v>0</v>
      </c>
      <c r="Q785" s="47">
        <f>+Data[[#This Row],[BC Layaway]]+Data[[#This Row],[NH Layaway]]</f>
        <v>0</v>
      </c>
      <c r="R785" s="47">
        <f>+Data[[#This Row],[BC Active]]+Data[[#This Row],[BC Layaway]]</f>
        <v>0</v>
      </c>
      <c r="S785" s="47">
        <f>+Data[[#This Row],[NH Active]]+Data[[#This Row],[NH Layaway]]</f>
        <v>-2</v>
      </c>
      <c r="T785" s="47">
        <f>+Data[[#This Row],[BC Total]]+Data[[#This Row],[NH Total]]</f>
        <v>-2</v>
      </c>
      <c r="Y785" s="53"/>
    </row>
    <row r="786" spans="1:25" x14ac:dyDescent="0.25">
      <c r="A786" s="47" t="str">
        <f>Data[[#This Row],[Text IID]]&amp;Data[[#This Row],[transaction number]]</f>
        <v>490031</v>
      </c>
      <c r="B786" s="48">
        <v>1</v>
      </c>
      <c r="C786" s="49">
        <v>49003</v>
      </c>
      <c r="D786" s="50" t="str">
        <f>Data[[#This Row],[Text IID]]&amp;" - "&amp;Data[[#This Row],[Facility Name]]</f>
        <v>49003 - Pierz Villa Inc</v>
      </c>
      <c r="E786" s="46">
        <v>49003</v>
      </c>
      <c r="F786" s="51" t="s">
        <v>229</v>
      </c>
      <c r="G786" s="52">
        <v>40451</v>
      </c>
      <c r="H786" s="51" t="s">
        <v>17</v>
      </c>
      <c r="I786" s="47">
        <v>0</v>
      </c>
      <c r="J786" s="47">
        <v>50</v>
      </c>
      <c r="K786" s="47">
        <f>+Data[[#This Row],[BC Bed Change]]+Data[[#This Row],[NH Bed Change]]</f>
        <v>50</v>
      </c>
      <c r="L786" s="47">
        <f t="shared" si="52"/>
        <v>0</v>
      </c>
      <c r="M786" s="47">
        <f t="shared" si="53"/>
        <v>50</v>
      </c>
      <c r="N786" s="47">
        <f>+Data[[#This Row],[BC Active]]+Data[[#This Row],[NH Active]]</f>
        <v>50</v>
      </c>
      <c r="O786" s="47">
        <f t="shared" si="54"/>
        <v>0</v>
      </c>
      <c r="P786" s="47">
        <f t="shared" si="55"/>
        <v>0</v>
      </c>
      <c r="Q786" s="47">
        <f>+Data[[#This Row],[BC Layaway]]+Data[[#This Row],[NH Layaway]]</f>
        <v>0</v>
      </c>
      <c r="R786" s="47">
        <f>+Data[[#This Row],[BC Active]]+Data[[#This Row],[BC Layaway]]</f>
        <v>0</v>
      </c>
      <c r="S786" s="47">
        <f>+Data[[#This Row],[NH Active]]+Data[[#This Row],[NH Layaway]]</f>
        <v>50</v>
      </c>
      <c r="T786" s="47">
        <f>+Data[[#This Row],[BC Total]]+Data[[#This Row],[NH Total]]</f>
        <v>50</v>
      </c>
      <c r="Y786" s="53"/>
    </row>
    <row r="787" spans="1:25" x14ac:dyDescent="0.25">
      <c r="A787" s="47" t="str">
        <f>Data[[#This Row],[Text IID]]&amp;Data[[#This Row],[transaction number]]</f>
        <v>500011</v>
      </c>
      <c r="B787" s="48">
        <v>1</v>
      </c>
      <c r="C787" s="49">
        <v>50001</v>
      </c>
      <c r="D787" s="50" t="str">
        <f>Data[[#This Row],[Text IID]]&amp;" - "&amp;Data[[#This Row],[Facility Name]]</f>
        <v>50001 - Sacred Heart Care Center Inc</v>
      </c>
      <c r="E787" s="46">
        <v>50001</v>
      </c>
      <c r="F787" s="51" t="s">
        <v>230</v>
      </c>
      <c r="G787" s="52">
        <v>40451</v>
      </c>
      <c r="H787" s="51" t="s">
        <v>17</v>
      </c>
      <c r="I787" s="47">
        <v>0</v>
      </c>
      <c r="J787" s="47">
        <v>59</v>
      </c>
      <c r="K787" s="47">
        <f>+Data[[#This Row],[BC Bed Change]]+Data[[#This Row],[NH Bed Change]]</f>
        <v>59</v>
      </c>
      <c r="L787" s="47">
        <f t="shared" si="52"/>
        <v>0</v>
      </c>
      <c r="M787" s="47">
        <f t="shared" si="53"/>
        <v>59</v>
      </c>
      <c r="N787" s="47">
        <f>+Data[[#This Row],[BC Active]]+Data[[#This Row],[NH Active]]</f>
        <v>59</v>
      </c>
      <c r="O787" s="47">
        <f t="shared" si="54"/>
        <v>0</v>
      </c>
      <c r="P787" s="47">
        <f t="shared" si="55"/>
        <v>0</v>
      </c>
      <c r="Q787" s="47">
        <f>+Data[[#This Row],[BC Layaway]]+Data[[#This Row],[NH Layaway]]</f>
        <v>0</v>
      </c>
      <c r="R787" s="47">
        <f>+Data[[#This Row],[BC Active]]+Data[[#This Row],[BC Layaway]]</f>
        <v>0</v>
      </c>
      <c r="S787" s="47">
        <f>+Data[[#This Row],[NH Active]]+Data[[#This Row],[NH Layaway]]</f>
        <v>59</v>
      </c>
      <c r="T787" s="47">
        <f>+Data[[#This Row],[BC Total]]+Data[[#This Row],[NH Total]]</f>
        <v>59</v>
      </c>
      <c r="Y787" s="53"/>
    </row>
    <row r="788" spans="1:25" x14ac:dyDescent="0.25">
      <c r="A788" s="47" t="str">
        <f>Data[[#This Row],[Text IID]]&amp;Data[[#This Row],[transaction number]]</f>
        <v>500031</v>
      </c>
      <c r="B788" s="48">
        <v>1</v>
      </c>
      <c r="C788" s="49">
        <v>50003</v>
      </c>
      <c r="D788" s="50" t="str">
        <f>Data[[#This Row],[Text IID]]&amp;" - "&amp;Data[[#This Row],[Facility Name]]</f>
        <v>50003 - St Marks Lutheran Home</v>
      </c>
      <c r="E788" s="46">
        <v>50003</v>
      </c>
      <c r="F788" s="51" t="s">
        <v>231</v>
      </c>
      <c r="G788" s="52">
        <v>40451</v>
      </c>
      <c r="H788" s="51" t="s">
        <v>17</v>
      </c>
      <c r="I788" s="47">
        <v>0</v>
      </c>
      <c r="J788" s="47">
        <v>106</v>
      </c>
      <c r="K788" s="47">
        <f>+Data[[#This Row],[BC Bed Change]]+Data[[#This Row],[NH Bed Change]]</f>
        <v>106</v>
      </c>
      <c r="L788" s="47">
        <f t="shared" si="52"/>
        <v>0</v>
      </c>
      <c r="M788" s="47">
        <f t="shared" si="53"/>
        <v>106</v>
      </c>
      <c r="N788" s="47">
        <f>+Data[[#This Row],[BC Active]]+Data[[#This Row],[NH Active]]</f>
        <v>106</v>
      </c>
      <c r="O788" s="47">
        <f t="shared" si="54"/>
        <v>0</v>
      </c>
      <c r="P788" s="47">
        <f t="shared" si="55"/>
        <v>0</v>
      </c>
      <c r="Q788" s="47">
        <f>+Data[[#This Row],[BC Layaway]]+Data[[#This Row],[NH Layaway]]</f>
        <v>0</v>
      </c>
      <c r="R788" s="47">
        <f>+Data[[#This Row],[BC Active]]+Data[[#This Row],[BC Layaway]]</f>
        <v>0</v>
      </c>
      <c r="S788" s="47">
        <f>+Data[[#This Row],[NH Active]]+Data[[#This Row],[NH Layaway]]</f>
        <v>106</v>
      </c>
      <c r="T788" s="47">
        <f>+Data[[#This Row],[BC Total]]+Data[[#This Row],[NH Total]]</f>
        <v>106</v>
      </c>
      <c r="Y788" s="53"/>
    </row>
    <row r="789" spans="1:25" x14ac:dyDescent="0.25">
      <c r="A789" s="47" t="str">
        <f>Data[[#This Row],[Text IID]]&amp;Data[[#This Row],[transaction number]]</f>
        <v>500032</v>
      </c>
      <c r="B789" s="48">
        <v>2</v>
      </c>
      <c r="C789" s="49">
        <v>50003</v>
      </c>
      <c r="D789" s="50" t="str">
        <f>Data[[#This Row],[Text IID]]&amp;" - "&amp;Data[[#This Row],[Facility Name]]</f>
        <v>50003 - St Marks Lutheran Home</v>
      </c>
      <c r="E789" s="46">
        <v>50003</v>
      </c>
      <c r="F789" s="51" t="s">
        <v>231</v>
      </c>
      <c r="G789" s="52">
        <v>40848</v>
      </c>
      <c r="H789" s="51" t="s">
        <v>23</v>
      </c>
      <c r="I789" s="47">
        <v>0</v>
      </c>
      <c r="J789" s="47">
        <v>45</v>
      </c>
      <c r="K789" s="47">
        <f>+Data[[#This Row],[BC Bed Change]]+Data[[#This Row],[NH Bed Change]]</f>
        <v>45</v>
      </c>
      <c r="L789" s="47">
        <f t="shared" si="52"/>
        <v>0</v>
      </c>
      <c r="M789" s="47">
        <f t="shared" si="53"/>
        <v>-45</v>
      </c>
      <c r="N789" s="47">
        <f>+Data[[#This Row],[BC Active]]+Data[[#This Row],[NH Active]]</f>
        <v>-45</v>
      </c>
      <c r="O789" s="47">
        <f t="shared" si="54"/>
        <v>0</v>
      </c>
      <c r="P789" s="47">
        <f t="shared" si="55"/>
        <v>0</v>
      </c>
      <c r="Q789" s="47">
        <f>+Data[[#This Row],[BC Layaway]]+Data[[#This Row],[NH Layaway]]</f>
        <v>0</v>
      </c>
      <c r="R789" s="47">
        <f>+Data[[#This Row],[BC Active]]+Data[[#This Row],[BC Layaway]]</f>
        <v>0</v>
      </c>
      <c r="S789" s="47">
        <f>+Data[[#This Row],[NH Active]]+Data[[#This Row],[NH Layaway]]</f>
        <v>-45</v>
      </c>
      <c r="T789" s="47">
        <f>+Data[[#This Row],[BC Total]]+Data[[#This Row],[NH Total]]</f>
        <v>-45</v>
      </c>
      <c r="Y789" s="53"/>
    </row>
    <row r="790" spans="1:25" x14ac:dyDescent="0.25">
      <c r="A790" s="47" t="str">
        <f>Data[[#This Row],[Text IID]]&amp;Data[[#This Row],[transaction number]]</f>
        <v>500033</v>
      </c>
      <c r="B790" s="48">
        <v>3</v>
      </c>
      <c r="C790" s="49">
        <v>50003</v>
      </c>
      <c r="D790" s="50" t="str">
        <f>Data[[#This Row],[Text IID]]&amp;" - "&amp;Data[[#This Row],[Facility Name]]</f>
        <v>50003 - St Marks Lutheran Home</v>
      </c>
      <c r="E790" s="46">
        <v>50003</v>
      </c>
      <c r="F790" s="51" t="s">
        <v>231</v>
      </c>
      <c r="G790" s="52">
        <v>43831</v>
      </c>
      <c r="H790" s="51" t="s">
        <v>23</v>
      </c>
      <c r="I790" s="47"/>
      <c r="J790" s="47">
        <v>4</v>
      </c>
      <c r="K790" s="47">
        <f>+Data[[#This Row],[BC Bed Change]]+Data[[#This Row],[NH Bed Change]]</f>
        <v>4</v>
      </c>
      <c r="L790" s="47">
        <f t="shared" si="52"/>
        <v>0</v>
      </c>
      <c r="M790" s="47">
        <f t="shared" si="53"/>
        <v>-4</v>
      </c>
      <c r="N790" s="47">
        <f>+Data[[#This Row],[BC Active]]+Data[[#This Row],[NH Active]]</f>
        <v>-4</v>
      </c>
      <c r="O790" s="47">
        <f t="shared" si="54"/>
        <v>0</v>
      </c>
      <c r="P790" s="47">
        <f t="shared" si="55"/>
        <v>0</v>
      </c>
      <c r="Q790" s="47">
        <f>+Data[[#This Row],[BC Layaway]]+Data[[#This Row],[NH Layaway]]</f>
        <v>0</v>
      </c>
      <c r="R790" s="47">
        <f>+Data[[#This Row],[BC Active]]+Data[[#This Row],[BC Layaway]]</f>
        <v>0</v>
      </c>
      <c r="S790" s="47">
        <f>+Data[[#This Row],[NH Active]]+Data[[#This Row],[NH Layaway]]</f>
        <v>-4</v>
      </c>
      <c r="T790" s="47">
        <f>+Data[[#This Row],[BC Total]]+Data[[#This Row],[NH Total]]</f>
        <v>-4</v>
      </c>
      <c r="Y790" s="53"/>
    </row>
    <row r="791" spans="1:25" x14ac:dyDescent="0.25">
      <c r="A791" s="47" t="str">
        <f>Data[[#This Row],[Text IID]]&amp;Data[[#This Row],[transaction number]]</f>
        <v>500051</v>
      </c>
      <c r="B791" s="48">
        <v>1</v>
      </c>
      <c r="C791" s="49">
        <v>50005</v>
      </c>
      <c r="D791" s="50" t="str">
        <f>Data[[#This Row],[Text IID]]&amp;" - "&amp;Data[[#This Row],[Facility Name]]</f>
        <v>50005 - Meadow Manor</v>
      </c>
      <c r="E791" s="46">
        <v>50005</v>
      </c>
      <c r="F791" s="51" t="s">
        <v>232</v>
      </c>
      <c r="G791" s="52">
        <v>40451</v>
      </c>
      <c r="H791" s="51" t="s">
        <v>17</v>
      </c>
      <c r="I791" s="47">
        <v>0</v>
      </c>
      <c r="J791" s="47">
        <v>43</v>
      </c>
      <c r="K791" s="47">
        <f>+Data[[#This Row],[BC Bed Change]]+Data[[#This Row],[NH Bed Change]]</f>
        <v>43</v>
      </c>
      <c r="L791" s="47">
        <f t="shared" si="52"/>
        <v>0</v>
      </c>
      <c r="M791" s="47">
        <f t="shared" si="53"/>
        <v>43</v>
      </c>
      <c r="N791" s="47">
        <f>+Data[[#This Row],[BC Active]]+Data[[#This Row],[NH Active]]</f>
        <v>43</v>
      </c>
      <c r="O791" s="47">
        <f t="shared" si="54"/>
        <v>0</v>
      </c>
      <c r="P791" s="47">
        <f t="shared" si="55"/>
        <v>0</v>
      </c>
      <c r="Q791" s="47">
        <f>+Data[[#This Row],[BC Layaway]]+Data[[#This Row],[NH Layaway]]</f>
        <v>0</v>
      </c>
      <c r="R791" s="47">
        <f>+Data[[#This Row],[BC Active]]+Data[[#This Row],[BC Layaway]]</f>
        <v>0</v>
      </c>
      <c r="S791" s="47">
        <f>+Data[[#This Row],[NH Active]]+Data[[#This Row],[NH Layaway]]</f>
        <v>43</v>
      </c>
      <c r="T791" s="47">
        <f>+Data[[#This Row],[BC Total]]+Data[[#This Row],[NH Total]]</f>
        <v>43</v>
      </c>
      <c r="Y791" s="53"/>
    </row>
    <row r="792" spans="1:25" x14ac:dyDescent="0.25">
      <c r="A792" s="47" t="str">
        <f>Data[[#This Row],[Text IID]]&amp;Data[[#This Row],[transaction number]]</f>
        <v>500052</v>
      </c>
      <c r="B792" s="48">
        <v>2</v>
      </c>
      <c r="C792" s="49">
        <v>50005</v>
      </c>
      <c r="D792" s="50" t="str">
        <f>Data[[#This Row],[Text IID]]&amp;" - "&amp;Data[[#This Row],[Facility Name]]</f>
        <v>50005 - Meadow Manor</v>
      </c>
      <c r="E792" s="46">
        <v>50005</v>
      </c>
      <c r="F792" s="51" t="s">
        <v>232</v>
      </c>
      <c r="G792" s="52">
        <v>40451</v>
      </c>
      <c r="H792" s="51" t="s">
        <v>19</v>
      </c>
      <c r="I792" s="47">
        <v>0</v>
      </c>
      <c r="J792" s="47">
        <v>2</v>
      </c>
      <c r="K792" s="47">
        <f>+Data[[#This Row],[BC Bed Change]]+Data[[#This Row],[NH Bed Change]]</f>
        <v>2</v>
      </c>
      <c r="L792" s="47">
        <f t="shared" si="52"/>
        <v>0</v>
      </c>
      <c r="M792" s="47">
        <f t="shared" si="53"/>
        <v>0</v>
      </c>
      <c r="N792" s="47">
        <f>+Data[[#This Row],[BC Active]]+Data[[#This Row],[NH Active]]</f>
        <v>0</v>
      </c>
      <c r="O792" s="47">
        <f t="shared" si="54"/>
        <v>0</v>
      </c>
      <c r="P792" s="47">
        <f t="shared" si="55"/>
        <v>2</v>
      </c>
      <c r="Q792" s="47">
        <f>+Data[[#This Row],[BC Layaway]]+Data[[#This Row],[NH Layaway]]</f>
        <v>2</v>
      </c>
      <c r="R792" s="47">
        <f>+Data[[#This Row],[BC Active]]+Data[[#This Row],[BC Layaway]]</f>
        <v>0</v>
      </c>
      <c r="S792" s="47">
        <f>+Data[[#This Row],[NH Active]]+Data[[#This Row],[NH Layaway]]</f>
        <v>2</v>
      </c>
      <c r="T792" s="47">
        <f>+Data[[#This Row],[BC Total]]+Data[[#This Row],[NH Total]]</f>
        <v>2</v>
      </c>
      <c r="Y792" s="53"/>
    </row>
    <row r="793" spans="1:25" x14ac:dyDescent="0.25">
      <c r="A793" s="47" t="str">
        <f>Data[[#This Row],[Text IID]]&amp;Data[[#This Row],[transaction number]]</f>
        <v>500053</v>
      </c>
      <c r="B793" s="48">
        <v>3</v>
      </c>
      <c r="C793" s="49">
        <v>50005</v>
      </c>
      <c r="D793" s="50" t="str">
        <f>Data[[#This Row],[Text IID]]&amp;" - "&amp;Data[[#This Row],[Facility Name]]</f>
        <v>50005 - Meadow Manor</v>
      </c>
      <c r="E793" s="46">
        <v>50005</v>
      </c>
      <c r="F793" s="51" t="s">
        <v>232</v>
      </c>
      <c r="G793" s="52">
        <v>42697</v>
      </c>
      <c r="H793" s="51" t="s">
        <v>22</v>
      </c>
      <c r="I793" s="47"/>
      <c r="J793" s="47">
        <v>2</v>
      </c>
      <c r="K793" s="47">
        <f>+Data[[#This Row],[BC Bed Change]]+Data[[#This Row],[NH Bed Change]]</f>
        <v>2</v>
      </c>
      <c r="L793" s="47">
        <f t="shared" si="52"/>
        <v>0</v>
      </c>
      <c r="M793" s="47">
        <f t="shared" si="53"/>
        <v>2</v>
      </c>
      <c r="N793" s="47">
        <f>+Data[[#This Row],[BC Active]]+Data[[#This Row],[NH Active]]</f>
        <v>2</v>
      </c>
      <c r="O793" s="47">
        <f t="shared" si="54"/>
        <v>0</v>
      </c>
      <c r="P793" s="47">
        <f t="shared" si="55"/>
        <v>-2</v>
      </c>
      <c r="Q793" s="47">
        <f>+Data[[#This Row],[BC Layaway]]+Data[[#This Row],[NH Layaway]]</f>
        <v>-2</v>
      </c>
      <c r="R793" s="47">
        <f>+Data[[#This Row],[BC Active]]+Data[[#This Row],[BC Layaway]]</f>
        <v>0</v>
      </c>
      <c r="S793" s="47">
        <f>+Data[[#This Row],[NH Active]]+Data[[#This Row],[NH Layaway]]</f>
        <v>0</v>
      </c>
      <c r="T793" s="47">
        <f>+Data[[#This Row],[BC Total]]+Data[[#This Row],[NH Total]]</f>
        <v>0</v>
      </c>
      <c r="Y793" s="53"/>
    </row>
    <row r="794" spans="1:25" x14ac:dyDescent="0.25">
      <c r="A794" s="47" t="str">
        <f>Data[[#This Row],[Text IID]]&amp;Data[[#This Row],[transaction number]]</f>
        <v>500054</v>
      </c>
      <c r="B794" s="48">
        <v>4</v>
      </c>
      <c r="C794" s="49">
        <v>50005</v>
      </c>
      <c r="D794" s="50" t="str">
        <f>Data[[#This Row],[Text IID]]&amp;" - "&amp;Data[[#This Row],[Facility Name]]</f>
        <v>50005 - Meadow Manor</v>
      </c>
      <c r="E794" s="46">
        <v>50005</v>
      </c>
      <c r="F794" s="51" t="s">
        <v>232</v>
      </c>
      <c r="G794" s="52">
        <v>42697</v>
      </c>
      <c r="H794" s="51" t="s">
        <v>23</v>
      </c>
      <c r="I794" s="47"/>
      <c r="J794" s="47">
        <v>2</v>
      </c>
      <c r="K794" s="47">
        <f>+Data[[#This Row],[BC Bed Change]]+Data[[#This Row],[NH Bed Change]]</f>
        <v>2</v>
      </c>
      <c r="L794" s="47">
        <f t="shared" si="52"/>
        <v>0</v>
      </c>
      <c r="M794" s="47">
        <f t="shared" si="53"/>
        <v>-2</v>
      </c>
      <c r="N794" s="47">
        <f>+Data[[#This Row],[BC Active]]+Data[[#This Row],[NH Active]]</f>
        <v>-2</v>
      </c>
      <c r="O794" s="47">
        <f t="shared" si="54"/>
        <v>0</v>
      </c>
      <c r="P794" s="47">
        <f t="shared" si="55"/>
        <v>0</v>
      </c>
      <c r="Q794" s="47">
        <f>+Data[[#This Row],[BC Layaway]]+Data[[#This Row],[NH Layaway]]</f>
        <v>0</v>
      </c>
      <c r="R794" s="47">
        <f>+Data[[#This Row],[BC Active]]+Data[[#This Row],[BC Layaway]]</f>
        <v>0</v>
      </c>
      <c r="S794" s="47">
        <f>+Data[[#This Row],[NH Active]]+Data[[#This Row],[NH Layaway]]</f>
        <v>-2</v>
      </c>
      <c r="T794" s="47">
        <f>+Data[[#This Row],[BC Total]]+Data[[#This Row],[NH Total]]</f>
        <v>-2</v>
      </c>
      <c r="Y794" s="53"/>
    </row>
    <row r="795" spans="1:25" x14ac:dyDescent="0.25">
      <c r="A795" s="47" t="str">
        <f>Data[[#This Row],[Text IID]]&amp;Data[[#This Row],[transaction number]]</f>
        <v>500055</v>
      </c>
      <c r="B795" s="48">
        <v>5</v>
      </c>
      <c r="C795" s="49">
        <v>50005</v>
      </c>
      <c r="D795" s="50" t="str">
        <f>Data[[#This Row],[Text IID]]&amp;" - "&amp;Data[[#This Row],[Facility Name]]</f>
        <v>50005 - Meadow Manor</v>
      </c>
      <c r="E795" s="46">
        <v>50005</v>
      </c>
      <c r="F795" s="51" t="s">
        <v>232</v>
      </c>
      <c r="G795" s="52">
        <v>43069</v>
      </c>
      <c r="H795" s="51" t="s">
        <v>23</v>
      </c>
      <c r="I795" s="47"/>
      <c r="J795" s="47">
        <v>5</v>
      </c>
      <c r="K795" s="47">
        <f>+Data[[#This Row],[BC Bed Change]]+Data[[#This Row],[NH Bed Change]]</f>
        <v>5</v>
      </c>
      <c r="L795" s="47">
        <f t="shared" si="52"/>
        <v>0</v>
      </c>
      <c r="M795" s="47">
        <f t="shared" si="53"/>
        <v>-5</v>
      </c>
      <c r="N795" s="47">
        <f>+Data[[#This Row],[BC Active]]+Data[[#This Row],[NH Active]]</f>
        <v>-5</v>
      </c>
      <c r="O795" s="47">
        <f t="shared" si="54"/>
        <v>0</v>
      </c>
      <c r="P795" s="47">
        <f t="shared" si="55"/>
        <v>0</v>
      </c>
      <c r="Q795" s="47">
        <f>+Data[[#This Row],[BC Layaway]]+Data[[#This Row],[NH Layaway]]</f>
        <v>0</v>
      </c>
      <c r="R795" s="47">
        <f>+Data[[#This Row],[BC Active]]+Data[[#This Row],[BC Layaway]]</f>
        <v>0</v>
      </c>
      <c r="S795" s="47">
        <f>+Data[[#This Row],[NH Active]]+Data[[#This Row],[NH Layaway]]</f>
        <v>-5</v>
      </c>
      <c r="T795" s="47">
        <f>+Data[[#This Row],[BC Total]]+Data[[#This Row],[NH Total]]</f>
        <v>-5</v>
      </c>
      <c r="Y795" s="53"/>
    </row>
    <row r="796" spans="1:25" x14ac:dyDescent="0.25">
      <c r="A796" s="47" t="str">
        <f>Data[[#This Row],[Text IID]]&amp;Data[[#This Row],[transaction number]]</f>
        <v>500056</v>
      </c>
      <c r="B796" s="48">
        <v>6</v>
      </c>
      <c r="C796" s="49">
        <v>50005</v>
      </c>
      <c r="D796" s="50" t="str">
        <f>Data[[#This Row],[Text IID]]&amp;" - "&amp;Data[[#This Row],[Facility Name]]</f>
        <v>50005 - Meadow Manor</v>
      </c>
      <c r="E796" s="46">
        <v>50005</v>
      </c>
      <c r="F796" s="51" t="s">
        <v>232</v>
      </c>
      <c r="G796" s="52">
        <v>43318</v>
      </c>
      <c r="H796" s="51" t="s">
        <v>20</v>
      </c>
      <c r="I796" s="47"/>
      <c r="J796" s="47">
        <v>12</v>
      </c>
      <c r="K796" s="47">
        <f>+Data[[#This Row],[BC Bed Change]]+Data[[#This Row],[NH Bed Change]]</f>
        <v>12</v>
      </c>
      <c r="L796" s="47">
        <f t="shared" si="52"/>
        <v>0</v>
      </c>
      <c r="M796" s="47">
        <f t="shared" si="53"/>
        <v>-12</v>
      </c>
      <c r="N796" s="47">
        <f>+Data[[#This Row],[BC Active]]+Data[[#This Row],[NH Active]]</f>
        <v>-12</v>
      </c>
      <c r="O796" s="47">
        <f t="shared" si="54"/>
        <v>0</v>
      </c>
      <c r="P796" s="47">
        <f t="shared" si="55"/>
        <v>12</v>
      </c>
      <c r="Q796" s="47">
        <f>+Data[[#This Row],[BC Layaway]]+Data[[#This Row],[NH Layaway]]</f>
        <v>12</v>
      </c>
      <c r="R796" s="47">
        <f>+Data[[#This Row],[BC Active]]+Data[[#This Row],[BC Layaway]]</f>
        <v>0</v>
      </c>
      <c r="S796" s="47">
        <f>+Data[[#This Row],[NH Active]]+Data[[#This Row],[NH Layaway]]</f>
        <v>0</v>
      </c>
      <c r="T796" s="47">
        <f>+Data[[#This Row],[BC Total]]+Data[[#This Row],[NH Total]]</f>
        <v>0</v>
      </c>
      <c r="Y796" s="53"/>
    </row>
    <row r="797" spans="1:25" x14ac:dyDescent="0.25">
      <c r="A797" s="47" t="str">
        <f>Data[[#This Row],[Text IID]]&amp;Data[[#This Row],[transaction number]]</f>
        <v>500061</v>
      </c>
      <c r="B797" s="48">
        <v>1</v>
      </c>
      <c r="C797" s="49">
        <v>50006</v>
      </c>
      <c r="D797" s="50" t="str">
        <f>Data[[#This Row],[Text IID]]&amp;" - "&amp;Data[[#This Row],[Facility Name]]</f>
        <v>50006 - Good Sam Society Comforcare</v>
      </c>
      <c r="E797" s="46">
        <v>50006</v>
      </c>
      <c r="F797" s="51" t="s">
        <v>233</v>
      </c>
      <c r="G797" s="52">
        <v>40451</v>
      </c>
      <c r="H797" s="51" t="s">
        <v>17</v>
      </c>
      <c r="I797" s="47">
        <v>0</v>
      </c>
      <c r="J797" s="47">
        <v>45</v>
      </c>
      <c r="K797" s="47">
        <f>+Data[[#This Row],[BC Bed Change]]+Data[[#This Row],[NH Bed Change]]</f>
        <v>45</v>
      </c>
      <c r="L797" s="47">
        <f t="shared" si="52"/>
        <v>0</v>
      </c>
      <c r="M797" s="47">
        <f t="shared" si="53"/>
        <v>45</v>
      </c>
      <c r="N797" s="47">
        <f>+Data[[#This Row],[BC Active]]+Data[[#This Row],[NH Active]]</f>
        <v>45</v>
      </c>
      <c r="O797" s="47">
        <f t="shared" si="54"/>
        <v>0</v>
      </c>
      <c r="P797" s="47">
        <f t="shared" si="55"/>
        <v>0</v>
      </c>
      <c r="Q797" s="47">
        <f>+Data[[#This Row],[BC Layaway]]+Data[[#This Row],[NH Layaway]]</f>
        <v>0</v>
      </c>
      <c r="R797" s="47">
        <f>+Data[[#This Row],[BC Active]]+Data[[#This Row],[BC Layaway]]</f>
        <v>0</v>
      </c>
      <c r="S797" s="47">
        <f>+Data[[#This Row],[NH Active]]+Data[[#This Row],[NH Layaway]]</f>
        <v>45</v>
      </c>
      <c r="T797" s="47">
        <f>+Data[[#This Row],[BC Total]]+Data[[#This Row],[NH Total]]</f>
        <v>45</v>
      </c>
      <c r="Y797" s="53"/>
    </row>
    <row r="798" spans="1:25" x14ac:dyDescent="0.25">
      <c r="A798" s="47" t="str">
        <f>Data[[#This Row],[Text IID]]&amp;Data[[#This Row],[transaction number]]</f>
        <v>500062</v>
      </c>
      <c r="B798" s="48">
        <v>2</v>
      </c>
      <c r="C798" s="49">
        <v>50006</v>
      </c>
      <c r="D798" s="50" t="str">
        <f>Data[[#This Row],[Text IID]]&amp;" - "&amp;Data[[#This Row],[Facility Name]]</f>
        <v>50006 - Good Sam Society Comforcare</v>
      </c>
      <c r="E798" s="46">
        <v>50006</v>
      </c>
      <c r="F798" s="51" t="s">
        <v>233</v>
      </c>
      <c r="G798" s="52">
        <v>43434</v>
      </c>
      <c r="H798" s="51" t="s">
        <v>20</v>
      </c>
      <c r="I798" s="47"/>
      <c r="J798" s="47">
        <v>1</v>
      </c>
      <c r="K798" s="47">
        <f>+Data[[#This Row],[BC Bed Change]]+Data[[#This Row],[NH Bed Change]]</f>
        <v>1</v>
      </c>
      <c r="L798" s="47">
        <f t="shared" si="52"/>
        <v>0</v>
      </c>
      <c r="M798" s="47">
        <f t="shared" si="53"/>
        <v>-1</v>
      </c>
      <c r="N798" s="47">
        <f>+Data[[#This Row],[BC Active]]+Data[[#This Row],[NH Active]]</f>
        <v>-1</v>
      </c>
      <c r="O798" s="47">
        <f t="shared" si="54"/>
        <v>0</v>
      </c>
      <c r="P798" s="47">
        <f t="shared" si="55"/>
        <v>1</v>
      </c>
      <c r="Q798" s="47">
        <f>+Data[[#This Row],[BC Layaway]]+Data[[#This Row],[NH Layaway]]</f>
        <v>1</v>
      </c>
      <c r="R798" s="47">
        <f>+Data[[#This Row],[BC Active]]+Data[[#This Row],[BC Layaway]]</f>
        <v>0</v>
      </c>
      <c r="S798" s="47">
        <f>+Data[[#This Row],[NH Active]]+Data[[#This Row],[NH Layaway]]</f>
        <v>0</v>
      </c>
      <c r="T798" s="47">
        <f>+Data[[#This Row],[BC Total]]+Data[[#This Row],[NH Total]]</f>
        <v>0</v>
      </c>
      <c r="Y798" s="53"/>
    </row>
    <row r="799" spans="1:25" x14ac:dyDescent="0.25">
      <c r="A799" s="47" t="str">
        <f>Data[[#This Row],[Text IID]]&amp;Data[[#This Row],[transaction number]]</f>
        <v>500063</v>
      </c>
      <c r="B799" s="48">
        <v>3</v>
      </c>
      <c r="C799" s="49">
        <v>50006</v>
      </c>
      <c r="D799" s="50" t="str">
        <f>Data[[#This Row],[Text IID]]&amp;" - "&amp;Data[[#This Row],[Facility Name]]</f>
        <v>50006 - Good Sam Society Comforcare</v>
      </c>
      <c r="E799" s="46">
        <v>50006</v>
      </c>
      <c r="F799" s="51" t="s">
        <v>233</v>
      </c>
      <c r="G799" s="52">
        <v>43717</v>
      </c>
      <c r="H799" s="51" t="s">
        <v>22</v>
      </c>
      <c r="I799" s="47"/>
      <c r="J799" s="47">
        <v>1</v>
      </c>
      <c r="K799" s="47">
        <f>+Data[[#This Row],[BC Bed Change]]+Data[[#This Row],[NH Bed Change]]</f>
        <v>1</v>
      </c>
      <c r="L799" s="47">
        <f t="shared" si="52"/>
        <v>0</v>
      </c>
      <c r="M799" s="47">
        <f t="shared" si="53"/>
        <v>1</v>
      </c>
      <c r="N799" s="47">
        <f>+Data[[#This Row],[BC Active]]+Data[[#This Row],[NH Active]]</f>
        <v>1</v>
      </c>
      <c r="O799" s="47">
        <f t="shared" si="54"/>
        <v>0</v>
      </c>
      <c r="P799" s="47">
        <f t="shared" si="55"/>
        <v>-1</v>
      </c>
      <c r="Q799" s="47">
        <f>+Data[[#This Row],[BC Layaway]]+Data[[#This Row],[NH Layaway]]</f>
        <v>-1</v>
      </c>
      <c r="R799" s="47">
        <f>+Data[[#This Row],[BC Active]]+Data[[#This Row],[BC Layaway]]</f>
        <v>0</v>
      </c>
      <c r="S799" s="47">
        <f>+Data[[#This Row],[NH Active]]+Data[[#This Row],[NH Layaway]]</f>
        <v>0</v>
      </c>
      <c r="T799" s="47">
        <f>+Data[[#This Row],[BC Total]]+Data[[#This Row],[NH Total]]</f>
        <v>0</v>
      </c>
      <c r="Y799" s="53"/>
    </row>
    <row r="800" spans="1:25" x14ac:dyDescent="0.25">
      <c r="A800" s="47" t="str">
        <f>Data[[#This Row],[Text IID]]&amp;Data[[#This Row],[transaction number]]</f>
        <v>510021</v>
      </c>
      <c r="B800" s="48">
        <v>1</v>
      </c>
      <c r="C800" s="49">
        <v>51002</v>
      </c>
      <c r="D800" s="50" t="str">
        <f>Data[[#This Row],[Text IID]]&amp;" - "&amp;Data[[#This Row],[Facility Name]]</f>
        <v>51002 - Maple Lawn Nursing Home</v>
      </c>
      <c r="E800" s="46">
        <v>51002</v>
      </c>
      <c r="F800" s="51" t="s">
        <v>234</v>
      </c>
      <c r="G800" s="52">
        <v>40451</v>
      </c>
      <c r="H800" s="51" t="s">
        <v>17</v>
      </c>
      <c r="I800" s="47">
        <v>0</v>
      </c>
      <c r="J800" s="47">
        <v>62</v>
      </c>
      <c r="K800" s="47">
        <f>+Data[[#This Row],[BC Bed Change]]+Data[[#This Row],[NH Bed Change]]</f>
        <v>62</v>
      </c>
      <c r="L800" s="47">
        <f t="shared" si="52"/>
        <v>0</v>
      </c>
      <c r="M800" s="47">
        <f t="shared" si="53"/>
        <v>62</v>
      </c>
      <c r="N800" s="47">
        <f>+Data[[#This Row],[BC Active]]+Data[[#This Row],[NH Active]]</f>
        <v>62</v>
      </c>
      <c r="O800" s="47">
        <f t="shared" si="54"/>
        <v>0</v>
      </c>
      <c r="P800" s="47">
        <f t="shared" si="55"/>
        <v>0</v>
      </c>
      <c r="Q800" s="47">
        <f>+Data[[#This Row],[BC Layaway]]+Data[[#This Row],[NH Layaway]]</f>
        <v>0</v>
      </c>
      <c r="R800" s="47">
        <f>+Data[[#This Row],[BC Active]]+Data[[#This Row],[BC Layaway]]</f>
        <v>0</v>
      </c>
      <c r="S800" s="47">
        <f>+Data[[#This Row],[NH Active]]+Data[[#This Row],[NH Layaway]]</f>
        <v>62</v>
      </c>
      <c r="T800" s="47">
        <f>+Data[[#This Row],[BC Total]]+Data[[#This Row],[NH Total]]</f>
        <v>62</v>
      </c>
      <c r="Y800" s="53"/>
    </row>
    <row r="801" spans="1:25" x14ac:dyDescent="0.25">
      <c r="A801" s="47" t="str">
        <f>Data[[#This Row],[Text IID]]&amp;Data[[#This Row],[transaction number]]</f>
        <v>510022</v>
      </c>
      <c r="B801" s="48">
        <v>2</v>
      </c>
      <c r="C801" s="49">
        <v>51002</v>
      </c>
      <c r="D801" s="50" t="str">
        <f>Data[[#This Row],[Text IID]]&amp;" - "&amp;Data[[#This Row],[Facility Name]]</f>
        <v>51002 - Maple Lawn Nursing Home</v>
      </c>
      <c r="E801" s="46">
        <v>51002</v>
      </c>
      <c r="F801" s="51" t="s">
        <v>234</v>
      </c>
      <c r="G801" s="52">
        <v>42018</v>
      </c>
      <c r="H801" s="51" t="s">
        <v>20</v>
      </c>
      <c r="I801" s="47">
        <v>0</v>
      </c>
      <c r="J801" s="47">
        <v>4</v>
      </c>
      <c r="K801" s="47">
        <f>+Data[[#This Row],[BC Bed Change]]+Data[[#This Row],[NH Bed Change]]</f>
        <v>4</v>
      </c>
      <c r="L801" s="47">
        <f t="shared" si="52"/>
        <v>0</v>
      </c>
      <c r="M801" s="47">
        <f t="shared" si="53"/>
        <v>-4</v>
      </c>
      <c r="N801" s="47">
        <f>+Data[[#This Row],[BC Active]]+Data[[#This Row],[NH Active]]</f>
        <v>-4</v>
      </c>
      <c r="O801" s="47">
        <f t="shared" si="54"/>
        <v>0</v>
      </c>
      <c r="P801" s="47">
        <f t="shared" si="55"/>
        <v>4</v>
      </c>
      <c r="Q801" s="47">
        <f>+Data[[#This Row],[BC Layaway]]+Data[[#This Row],[NH Layaway]]</f>
        <v>4</v>
      </c>
      <c r="R801" s="47">
        <f>+Data[[#This Row],[BC Active]]+Data[[#This Row],[BC Layaway]]</f>
        <v>0</v>
      </c>
      <c r="S801" s="47">
        <f>+Data[[#This Row],[NH Active]]+Data[[#This Row],[NH Layaway]]</f>
        <v>0</v>
      </c>
      <c r="T801" s="47">
        <f>+Data[[#This Row],[BC Total]]+Data[[#This Row],[NH Total]]</f>
        <v>0</v>
      </c>
      <c r="Y801" s="53"/>
    </row>
    <row r="802" spans="1:25" x14ac:dyDescent="0.25">
      <c r="A802" s="47" t="str">
        <f>Data[[#This Row],[Text IID]]&amp;Data[[#This Row],[transaction number]]</f>
        <v>510023</v>
      </c>
      <c r="B802" s="48">
        <v>3</v>
      </c>
      <c r="C802" s="49">
        <v>51002</v>
      </c>
      <c r="D802" s="50" t="str">
        <f>Data[[#This Row],[Text IID]]&amp;" - "&amp;Data[[#This Row],[Facility Name]]</f>
        <v>51002 - Maple Lawn Nursing Home</v>
      </c>
      <c r="E802" s="46">
        <v>51002</v>
      </c>
      <c r="F802" s="51" t="s">
        <v>234</v>
      </c>
      <c r="G802" s="52">
        <v>42461</v>
      </c>
      <c r="H802" s="51" t="s">
        <v>22</v>
      </c>
      <c r="I802" s="47">
        <v>0</v>
      </c>
      <c r="J802" s="47">
        <v>4</v>
      </c>
      <c r="K802" s="47">
        <f>+Data[[#This Row],[BC Bed Change]]+Data[[#This Row],[NH Bed Change]]</f>
        <v>4</v>
      </c>
      <c r="L802" s="47">
        <f t="shared" si="52"/>
        <v>0</v>
      </c>
      <c r="M802" s="47">
        <f t="shared" si="53"/>
        <v>4</v>
      </c>
      <c r="N802" s="47">
        <f>+Data[[#This Row],[BC Active]]+Data[[#This Row],[NH Active]]</f>
        <v>4</v>
      </c>
      <c r="O802" s="47">
        <f t="shared" si="54"/>
        <v>0</v>
      </c>
      <c r="P802" s="47">
        <f t="shared" si="55"/>
        <v>-4</v>
      </c>
      <c r="Q802" s="47">
        <f>+Data[[#This Row],[BC Layaway]]+Data[[#This Row],[NH Layaway]]</f>
        <v>-4</v>
      </c>
      <c r="R802" s="47">
        <f>+Data[[#This Row],[BC Active]]+Data[[#This Row],[BC Layaway]]</f>
        <v>0</v>
      </c>
      <c r="S802" s="47">
        <f>+Data[[#This Row],[NH Active]]+Data[[#This Row],[NH Layaway]]</f>
        <v>0</v>
      </c>
      <c r="T802" s="47">
        <f>+Data[[#This Row],[BC Total]]+Data[[#This Row],[NH Total]]</f>
        <v>0</v>
      </c>
      <c r="Y802" s="53"/>
    </row>
    <row r="803" spans="1:25" x14ac:dyDescent="0.25">
      <c r="A803" s="47" t="str">
        <f>Data[[#This Row],[Text IID]]&amp;Data[[#This Row],[transaction number]]</f>
        <v>510024</v>
      </c>
      <c r="B803" s="48">
        <v>4</v>
      </c>
      <c r="C803" s="49">
        <v>51002</v>
      </c>
      <c r="D803" s="50" t="str">
        <f>Data[[#This Row],[Text IID]]&amp;" - "&amp;Data[[#This Row],[Facility Name]]</f>
        <v>51002 - Maple Lawn Nursing Home</v>
      </c>
      <c r="E803" s="46">
        <v>51002</v>
      </c>
      <c r="F803" s="51" t="s">
        <v>234</v>
      </c>
      <c r="G803" s="52">
        <v>42461</v>
      </c>
      <c r="H803" s="51" t="s">
        <v>23</v>
      </c>
      <c r="I803" s="47">
        <v>0</v>
      </c>
      <c r="J803" s="47">
        <v>8</v>
      </c>
      <c r="K803" s="47">
        <f>+Data[[#This Row],[BC Bed Change]]+Data[[#This Row],[NH Bed Change]]</f>
        <v>8</v>
      </c>
      <c r="L803" s="47">
        <f t="shared" si="52"/>
        <v>0</v>
      </c>
      <c r="M803" s="47">
        <f t="shared" si="53"/>
        <v>-8</v>
      </c>
      <c r="N803" s="47">
        <f>+Data[[#This Row],[BC Active]]+Data[[#This Row],[NH Active]]</f>
        <v>-8</v>
      </c>
      <c r="O803" s="47">
        <f t="shared" si="54"/>
        <v>0</v>
      </c>
      <c r="P803" s="47">
        <f t="shared" si="55"/>
        <v>0</v>
      </c>
      <c r="Q803" s="47">
        <f>+Data[[#This Row],[BC Layaway]]+Data[[#This Row],[NH Layaway]]</f>
        <v>0</v>
      </c>
      <c r="R803" s="47">
        <f>+Data[[#This Row],[BC Active]]+Data[[#This Row],[BC Layaway]]</f>
        <v>0</v>
      </c>
      <c r="S803" s="47">
        <f>+Data[[#This Row],[NH Active]]+Data[[#This Row],[NH Layaway]]</f>
        <v>-8</v>
      </c>
      <c r="T803" s="47">
        <f>+Data[[#This Row],[BC Total]]+Data[[#This Row],[NH Total]]</f>
        <v>-8</v>
      </c>
      <c r="Y803" s="53"/>
    </row>
    <row r="804" spans="1:25" x14ac:dyDescent="0.25">
      <c r="A804" s="47" t="str">
        <f>Data[[#This Row],[Text IID]]&amp;Data[[#This Row],[transaction number]]</f>
        <v>520031</v>
      </c>
      <c r="B804" s="48">
        <v>1</v>
      </c>
      <c r="C804" s="49">
        <v>52003</v>
      </c>
      <c r="D804" s="50" t="str">
        <f>Data[[#This Row],[Text IID]]&amp;" - "&amp;Data[[#This Row],[Facility Name]]</f>
        <v>52003 - Benedictine Living Community</v>
      </c>
      <c r="E804" s="46">
        <v>52003</v>
      </c>
      <c r="F804" s="51" t="s">
        <v>235</v>
      </c>
      <c r="G804" s="52">
        <v>40451</v>
      </c>
      <c r="H804" s="51" t="s">
        <v>17</v>
      </c>
      <c r="I804" s="47">
        <v>0</v>
      </c>
      <c r="J804" s="47">
        <v>79</v>
      </c>
      <c r="K804" s="47">
        <f>+Data[[#This Row],[BC Bed Change]]+Data[[#This Row],[NH Bed Change]]</f>
        <v>79</v>
      </c>
      <c r="L804" s="47">
        <f t="shared" si="52"/>
        <v>0</v>
      </c>
      <c r="M804" s="47">
        <f t="shared" si="53"/>
        <v>79</v>
      </c>
      <c r="N804" s="47">
        <f>+Data[[#This Row],[BC Active]]+Data[[#This Row],[NH Active]]</f>
        <v>79</v>
      </c>
      <c r="O804" s="47">
        <f t="shared" si="54"/>
        <v>0</v>
      </c>
      <c r="P804" s="47">
        <f t="shared" si="55"/>
        <v>0</v>
      </c>
      <c r="Q804" s="47">
        <f>+Data[[#This Row],[BC Layaway]]+Data[[#This Row],[NH Layaway]]</f>
        <v>0</v>
      </c>
      <c r="R804" s="47">
        <f>+Data[[#This Row],[BC Active]]+Data[[#This Row],[BC Layaway]]</f>
        <v>0</v>
      </c>
      <c r="S804" s="47">
        <f>+Data[[#This Row],[NH Active]]+Data[[#This Row],[NH Layaway]]</f>
        <v>79</v>
      </c>
      <c r="T804" s="47">
        <f>+Data[[#This Row],[BC Total]]+Data[[#This Row],[NH Total]]</f>
        <v>79</v>
      </c>
      <c r="Y804" s="53"/>
    </row>
    <row r="805" spans="1:25" x14ac:dyDescent="0.25">
      <c r="A805" s="47" t="str">
        <f>Data[[#This Row],[Text IID]]&amp;Data[[#This Row],[transaction number]]</f>
        <v>520032</v>
      </c>
      <c r="B805" s="48">
        <v>2</v>
      </c>
      <c r="C805" s="49">
        <v>52003</v>
      </c>
      <c r="D805" s="50" t="str">
        <f>Data[[#This Row],[Text IID]]&amp;" - "&amp;Data[[#This Row],[Facility Name]]</f>
        <v>52003 - Benedictine Living Community</v>
      </c>
      <c r="E805" s="46">
        <v>52003</v>
      </c>
      <c r="F805" s="51" t="s">
        <v>235</v>
      </c>
      <c r="G805" s="52">
        <v>40451</v>
      </c>
      <c r="H805" s="51" t="s">
        <v>19</v>
      </c>
      <c r="I805" s="47">
        <v>0</v>
      </c>
      <c r="J805" s="47">
        <v>1</v>
      </c>
      <c r="K805" s="47">
        <f>+Data[[#This Row],[BC Bed Change]]+Data[[#This Row],[NH Bed Change]]</f>
        <v>1</v>
      </c>
      <c r="L805" s="47">
        <f t="shared" si="52"/>
        <v>0</v>
      </c>
      <c r="M805" s="47">
        <f t="shared" si="53"/>
        <v>0</v>
      </c>
      <c r="N805" s="47">
        <f>+Data[[#This Row],[BC Active]]+Data[[#This Row],[NH Active]]</f>
        <v>0</v>
      </c>
      <c r="O805" s="47">
        <f t="shared" si="54"/>
        <v>0</v>
      </c>
      <c r="P805" s="47">
        <f t="shared" si="55"/>
        <v>1</v>
      </c>
      <c r="Q805" s="47">
        <f>+Data[[#This Row],[BC Layaway]]+Data[[#This Row],[NH Layaway]]</f>
        <v>1</v>
      </c>
      <c r="R805" s="47">
        <f>+Data[[#This Row],[BC Active]]+Data[[#This Row],[BC Layaway]]</f>
        <v>0</v>
      </c>
      <c r="S805" s="47">
        <f>+Data[[#This Row],[NH Active]]+Data[[#This Row],[NH Layaway]]</f>
        <v>1</v>
      </c>
      <c r="T805" s="47">
        <f>+Data[[#This Row],[BC Total]]+Data[[#This Row],[NH Total]]</f>
        <v>1</v>
      </c>
      <c r="Y805" s="53"/>
    </row>
    <row r="806" spans="1:25" x14ac:dyDescent="0.25">
      <c r="A806" s="47" t="str">
        <f>Data[[#This Row],[Text IID]]&amp;Data[[#This Row],[transaction number]]</f>
        <v>520033</v>
      </c>
      <c r="B806" s="48">
        <v>3</v>
      </c>
      <c r="C806" s="49">
        <v>52003</v>
      </c>
      <c r="D806" s="50" t="str">
        <f>Data[[#This Row],[Text IID]]&amp;" - "&amp;Data[[#This Row],[Facility Name]]</f>
        <v>52003 - Benedictine Living Community</v>
      </c>
      <c r="E806" s="46">
        <v>52003</v>
      </c>
      <c r="F806" s="51" t="s">
        <v>235</v>
      </c>
      <c r="G806" s="52">
        <v>43130</v>
      </c>
      <c r="H806" s="51" t="s">
        <v>22</v>
      </c>
      <c r="I806" s="47"/>
      <c r="J806" s="47">
        <v>1</v>
      </c>
      <c r="K806" s="47">
        <f>+Data[[#This Row],[BC Bed Change]]+Data[[#This Row],[NH Bed Change]]</f>
        <v>1</v>
      </c>
      <c r="L806" s="47">
        <f t="shared" si="52"/>
        <v>0</v>
      </c>
      <c r="M806" s="47">
        <f t="shared" si="53"/>
        <v>1</v>
      </c>
      <c r="N806" s="47">
        <f>+Data[[#This Row],[BC Active]]+Data[[#This Row],[NH Active]]</f>
        <v>1</v>
      </c>
      <c r="O806" s="47">
        <f t="shared" si="54"/>
        <v>0</v>
      </c>
      <c r="P806" s="47">
        <f t="shared" si="55"/>
        <v>-1</v>
      </c>
      <c r="Q806" s="47">
        <f>+Data[[#This Row],[BC Layaway]]+Data[[#This Row],[NH Layaway]]</f>
        <v>-1</v>
      </c>
      <c r="R806" s="47">
        <f>+Data[[#This Row],[BC Active]]+Data[[#This Row],[BC Layaway]]</f>
        <v>0</v>
      </c>
      <c r="S806" s="47">
        <f>+Data[[#This Row],[NH Active]]+Data[[#This Row],[NH Layaway]]</f>
        <v>0</v>
      </c>
      <c r="T806" s="47">
        <f>+Data[[#This Row],[BC Total]]+Data[[#This Row],[NH Total]]</f>
        <v>0</v>
      </c>
      <c r="Y806" s="53"/>
    </row>
    <row r="807" spans="1:25" x14ac:dyDescent="0.25">
      <c r="A807" s="47" t="str">
        <f>Data[[#This Row],[Text IID]]&amp;Data[[#This Row],[transaction number]]</f>
        <v>520034</v>
      </c>
      <c r="B807" s="48">
        <v>4</v>
      </c>
      <c r="C807" s="49">
        <v>52003</v>
      </c>
      <c r="D807" s="50" t="str">
        <f>Data[[#This Row],[Text IID]]&amp;" - "&amp;Data[[#This Row],[Facility Name]]</f>
        <v>52003 - Benedictine Living Community</v>
      </c>
      <c r="E807" s="46">
        <v>52003</v>
      </c>
      <c r="F807" s="51" t="s">
        <v>235</v>
      </c>
      <c r="G807" s="52">
        <v>43130</v>
      </c>
      <c r="H807" s="51" t="s">
        <v>23</v>
      </c>
      <c r="I807" s="47"/>
      <c r="J807" s="47">
        <v>1</v>
      </c>
      <c r="K807" s="47">
        <f>+Data[[#This Row],[BC Bed Change]]+Data[[#This Row],[NH Bed Change]]</f>
        <v>1</v>
      </c>
      <c r="L807" s="47">
        <f t="shared" si="52"/>
        <v>0</v>
      </c>
      <c r="M807" s="47">
        <f t="shared" si="53"/>
        <v>-1</v>
      </c>
      <c r="N807" s="47">
        <f>+Data[[#This Row],[BC Active]]+Data[[#This Row],[NH Active]]</f>
        <v>-1</v>
      </c>
      <c r="O807" s="47">
        <f t="shared" si="54"/>
        <v>0</v>
      </c>
      <c r="P807" s="47">
        <f t="shared" si="55"/>
        <v>0</v>
      </c>
      <c r="Q807" s="47">
        <f>+Data[[#This Row],[BC Layaway]]+Data[[#This Row],[NH Layaway]]</f>
        <v>0</v>
      </c>
      <c r="R807" s="47">
        <f>+Data[[#This Row],[BC Active]]+Data[[#This Row],[BC Layaway]]</f>
        <v>0</v>
      </c>
      <c r="S807" s="47">
        <f>+Data[[#This Row],[NH Active]]+Data[[#This Row],[NH Layaway]]</f>
        <v>-1</v>
      </c>
      <c r="T807" s="47">
        <f>+Data[[#This Row],[BC Total]]+Data[[#This Row],[NH Total]]</f>
        <v>-1</v>
      </c>
      <c r="Y807" s="53"/>
    </row>
    <row r="808" spans="1:25" x14ac:dyDescent="0.25">
      <c r="A808" s="47" t="str">
        <f>Data[[#This Row],[Text IID]]&amp;Data[[#This Row],[transaction number]]</f>
        <v>530021</v>
      </c>
      <c r="B808" s="48">
        <v>1</v>
      </c>
      <c r="C808" s="49">
        <v>53002</v>
      </c>
      <c r="D808" s="50" t="str">
        <f>Data[[#This Row],[Text IID]]&amp;" - "&amp;Data[[#This Row],[Facility Name]]</f>
        <v>53002 - Crossroads Care Center</v>
      </c>
      <c r="E808" s="46">
        <v>53002</v>
      </c>
      <c r="F808" s="51" t="s">
        <v>236</v>
      </c>
      <c r="G808" s="52">
        <v>40451</v>
      </c>
      <c r="H808" s="51" t="s">
        <v>17</v>
      </c>
      <c r="I808" s="47">
        <v>0</v>
      </c>
      <c r="J808" s="47">
        <v>52</v>
      </c>
      <c r="K808" s="47">
        <f>+Data[[#This Row],[BC Bed Change]]+Data[[#This Row],[NH Bed Change]]</f>
        <v>52</v>
      </c>
      <c r="L808" s="47">
        <f t="shared" si="52"/>
        <v>0</v>
      </c>
      <c r="M808" s="47">
        <f t="shared" si="53"/>
        <v>52</v>
      </c>
      <c r="N808" s="47">
        <f>+Data[[#This Row],[BC Active]]+Data[[#This Row],[NH Active]]</f>
        <v>52</v>
      </c>
      <c r="O808" s="47">
        <f t="shared" si="54"/>
        <v>0</v>
      </c>
      <c r="P808" s="47">
        <f t="shared" si="55"/>
        <v>0</v>
      </c>
      <c r="Q808" s="47">
        <f>+Data[[#This Row],[BC Layaway]]+Data[[#This Row],[NH Layaway]]</f>
        <v>0</v>
      </c>
      <c r="R808" s="47">
        <f>+Data[[#This Row],[BC Active]]+Data[[#This Row],[BC Layaway]]</f>
        <v>0</v>
      </c>
      <c r="S808" s="47">
        <f>+Data[[#This Row],[NH Active]]+Data[[#This Row],[NH Layaway]]</f>
        <v>52</v>
      </c>
      <c r="T808" s="47">
        <f>+Data[[#This Row],[BC Total]]+Data[[#This Row],[NH Total]]</f>
        <v>52</v>
      </c>
      <c r="Y808" s="53"/>
    </row>
    <row r="809" spans="1:25" x14ac:dyDescent="0.25">
      <c r="A809" s="47" t="str">
        <f>Data[[#This Row],[Text IID]]&amp;Data[[#This Row],[transaction number]]</f>
        <v>530022</v>
      </c>
      <c r="B809" s="48">
        <v>2</v>
      </c>
      <c r="C809" s="49">
        <v>53002</v>
      </c>
      <c r="D809" s="50" t="str">
        <f>Data[[#This Row],[Text IID]]&amp;" - "&amp;Data[[#This Row],[Facility Name]]</f>
        <v>53002 - Crossroads Care Center</v>
      </c>
      <c r="E809" s="46">
        <v>53002</v>
      </c>
      <c r="F809" s="51" t="s">
        <v>236</v>
      </c>
      <c r="G809" s="52">
        <v>40725</v>
      </c>
      <c r="H809" s="51" t="s">
        <v>20</v>
      </c>
      <c r="I809" s="47">
        <v>0</v>
      </c>
      <c r="J809" s="47">
        <v>2</v>
      </c>
      <c r="K809" s="47">
        <f>+Data[[#This Row],[BC Bed Change]]+Data[[#This Row],[NH Bed Change]]</f>
        <v>2</v>
      </c>
      <c r="L809" s="47">
        <f t="shared" si="52"/>
        <v>0</v>
      </c>
      <c r="M809" s="47">
        <f t="shared" si="53"/>
        <v>-2</v>
      </c>
      <c r="N809" s="47">
        <f>+Data[[#This Row],[BC Active]]+Data[[#This Row],[NH Active]]</f>
        <v>-2</v>
      </c>
      <c r="O809" s="47">
        <f t="shared" si="54"/>
        <v>0</v>
      </c>
      <c r="P809" s="47">
        <f t="shared" si="55"/>
        <v>2</v>
      </c>
      <c r="Q809" s="47">
        <f>+Data[[#This Row],[BC Layaway]]+Data[[#This Row],[NH Layaway]]</f>
        <v>2</v>
      </c>
      <c r="R809" s="47">
        <f>+Data[[#This Row],[BC Active]]+Data[[#This Row],[BC Layaway]]</f>
        <v>0</v>
      </c>
      <c r="S809" s="47">
        <f>+Data[[#This Row],[NH Active]]+Data[[#This Row],[NH Layaway]]</f>
        <v>0</v>
      </c>
      <c r="T809" s="47">
        <f>+Data[[#This Row],[BC Total]]+Data[[#This Row],[NH Total]]</f>
        <v>0</v>
      </c>
      <c r="Y809" s="53"/>
    </row>
    <row r="810" spans="1:25" x14ac:dyDescent="0.25">
      <c r="A810" s="47" t="str">
        <f>Data[[#This Row],[Text IID]]&amp;Data[[#This Row],[transaction number]]</f>
        <v>530041</v>
      </c>
      <c r="B810" s="48">
        <v>1</v>
      </c>
      <c r="C810" s="49">
        <v>53004</v>
      </c>
      <c r="D810" s="50" t="str">
        <f>Data[[#This Row],[Text IID]]&amp;" - "&amp;Data[[#This Row],[Facility Name]]</f>
        <v>53004 - South Shore Care Center</v>
      </c>
      <c r="E810" s="46">
        <v>53004</v>
      </c>
      <c r="F810" s="51" t="s">
        <v>237</v>
      </c>
      <c r="G810" s="52">
        <v>40451</v>
      </c>
      <c r="H810" s="51" t="s">
        <v>17</v>
      </c>
      <c r="I810" s="47">
        <v>0</v>
      </c>
      <c r="J810" s="47">
        <v>69</v>
      </c>
      <c r="K810" s="47">
        <f>+Data[[#This Row],[BC Bed Change]]+Data[[#This Row],[NH Bed Change]]</f>
        <v>69</v>
      </c>
      <c r="L810" s="47">
        <f t="shared" si="52"/>
        <v>0</v>
      </c>
      <c r="M810" s="47">
        <f t="shared" si="53"/>
        <v>69</v>
      </c>
      <c r="N810" s="47">
        <f>+Data[[#This Row],[BC Active]]+Data[[#This Row],[NH Active]]</f>
        <v>69</v>
      </c>
      <c r="O810" s="47">
        <f t="shared" si="54"/>
        <v>0</v>
      </c>
      <c r="P810" s="47">
        <f t="shared" si="55"/>
        <v>0</v>
      </c>
      <c r="Q810" s="47">
        <f>+Data[[#This Row],[BC Layaway]]+Data[[#This Row],[NH Layaway]]</f>
        <v>0</v>
      </c>
      <c r="R810" s="47">
        <f>+Data[[#This Row],[BC Active]]+Data[[#This Row],[BC Layaway]]</f>
        <v>0</v>
      </c>
      <c r="S810" s="47">
        <f>+Data[[#This Row],[NH Active]]+Data[[#This Row],[NH Layaway]]</f>
        <v>69</v>
      </c>
      <c r="T810" s="47">
        <f>+Data[[#This Row],[BC Total]]+Data[[#This Row],[NH Total]]</f>
        <v>69</v>
      </c>
      <c r="Y810" s="53"/>
    </row>
    <row r="811" spans="1:25" x14ac:dyDescent="0.25">
      <c r="A811" s="47" t="str">
        <f>Data[[#This Row],[Text IID]]&amp;Data[[#This Row],[transaction number]]</f>
        <v>530042</v>
      </c>
      <c r="B811" s="48">
        <v>2</v>
      </c>
      <c r="C811" s="49">
        <v>53004</v>
      </c>
      <c r="D811" s="50" t="str">
        <f>Data[[#This Row],[Text IID]]&amp;" - "&amp;Data[[#This Row],[Facility Name]]</f>
        <v>53004 - South Shore Care Center</v>
      </c>
      <c r="E811" s="46">
        <v>53004</v>
      </c>
      <c r="F811" s="51" t="s">
        <v>237</v>
      </c>
      <c r="G811" s="52">
        <v>40451</v>
      </c>
      <c r="H811" s="51" t="s">
        <v>19</v>
      </c>
      <c r="I811" s="47">
        <v>0</v>
      </c>
      <c r="J811" s="47">
        <v>10</v>
      </c>
      <c r="K811" s="47">
        <f>+Data[[#This Row],[BC Bed Change]]+Data[[#This Row],[NH Bed Change]]</f>
        <v>10</v>
      </c>
      <c r="L811" s="47">
        <f t="shared" si="52"/>
        <v>0</v>
      </c>
      <c r="M811" s="47">
        <f t="shared" si="53"/>
        <v>0</v>
      </c>
      <c r="N811" s="47">
        <f>+Data[[#This Row],[BC Active]]+Data[[#This Row],[NH Active]]</f>
        <v>0</v>
      </c>
      <c r="O811" s="47">
        <f t="shared" si="54"/>
        <v>0</v>
      </c>
      <c r="P811" s="47">
        <f t="shared" si="55"/>
        <v>10</v>
      </c>
      <c r="Q811" s="47">
        <f>+Data[[#This Row],[BC Layaway]]+Data[[#This Row],[NH Layaway]]</f>
        <v>10</v>
      </c>
      <c r="R811" s="47">
        <f>+Data[[#This Row],[BC Active]]+Data[[#This Row],[BC Layaway]]</f>
        <v>0</v>
      </c>
      <c r="S811" s="47">
        <f>+Data[[#This Row],[NH Active]]+Data[[#This Row],[NH Layaway]]</f>
        <v>10</v>
      </c>
      <c r="T811" s="47">
        <f>+Data[[#This Row],[BC Total]]+Data[[#This Row],[NH Total]]</f>
        <v>10</v>
      </c>
      <c r="Y811" s="53"/>
    </row>
    <row r="812" spans="1:25" x14ac:dyDescent="0.25">
      <c r="A812" s="47" t="str">
        <f>Data[[#This Row],[Text IID]]&amp;Data[[#This Row],[transaction number]]</f>
        <v>530043</v>
      </c>
      <c r="B812" s="48">
        <v>3</v>
      </c>
      <c r="C812" s="49">
        <v>53004</v>
      </c>
      <c r="D812" s="50" t="str">
        <f>Data[[#This Row],[Text IID]]&amp;" - "&amp;Data[[#This Row],[Facility Name]]</f>
        <v>53004 - South Shore Care Center</v>
      </c>
      <c r="E812" s="46">
        <v>53004</v>
      </c>
      <c r="F812" s="51" t="s">
        <v>237</v>
      </c>
      <c r="G812" s="52">
        <v>40724</v>
      </c>
      <c r="H812" s="51" t="s">
        <v>22</v>
      </c>
      <c r="I812" s="47">
        <v>0</v>
      </c>
      <c r="J812" s="47">
        <v>10</v>
      </c>
      <c r="K812" s="47">
        <f>+Data[[#This Row],[BC Bed Change]]+Data[[#This Row],[NH Bed Change]]</f>
        <v>10</v>
      </c>
      <c r="L812" s="47">
        <f t="shared" si="52"/>
        <v>0</v>
      </c>
      <c r="M812" s="47">
        <f t="shared" si="53"/>
        <v>10</v>
      </c>
      <c r="N812" s="47">
        <f>+Data[[#This Row],[BC Active]]+Data[[#This Row],[NH Active]]</f>
        <v>10</v>
      </c>
      <c r="O812" s="47">
        <f t="shared" si="54"/>
        <v>0</v>
      </c>
      <c r="P812" s="47">
        <f t="shared" si="55"/>
        <v>-10</v>
      </c>
      <c r="Q812" s="47">
        <f>+Data[[#This Row],[BC Layaway]]+Data[[#This Row],[NH Layaway]]</f>
        <v>-10</v>
      </c>
      <c r="R812" s="47">
        <f>+Data[[#This Row],[BC Active]]+Data[[#This Row],[BC Layaway]]</f>
        <v>0</v>
      </c>
      <c r="S812" s="47">
        <f>+Data[[#This Row],[NH Active]]+Data[[#This Row],[NH Layaway]]</f>
        <v>0</v>
      </c>
      <c r="T812" s="47">
        <f>+Data[[#This Row],[BC Total]]+Data[[#This Row],[NH Total]]</f>
        <v>0</v>
      </c>
      <c r="Y812" s="53"/>
    </row>
    <row r="813" spans="1:25" x14ac:dyDescent="0.25">
      <c r="A813" s="47" t="str">
        <f>Data[[#This Row],[Text IID]]&amp;Data[[#This Row],[transaction number]]</f>
        <v>530044</v>
      </c>
      <c r="B813" s="48">
        <v>4</v>
      </c>
      <c r="C813" s="49">
        <v>53004</v>
      </c>
      <c r="D813" s="50" t="str">
        <f>Data[[#This Row],[Text IID]]&amp;" - "&amp;Data[[#This Row],[Facility Name]]</f>
        <v>53004 - South Shore Care Center</v>
      </c>
      <c r="E813" s="46">
        <v>53004</v>
      </c>
      <c r="F813" s="51" t="s">
        <v>237</v>
      </c>
      <c r="G813" s="52">
        <v>40724</v>
      </c>
      <c r="H813" s="51" t="s">
        <v>23</v>
      </c>
      <c r="I813" s="47">
        <v>0</v>
      </c>
      <c r="J813" s="47">
        <v>10</v>
      </c>
      <c r="K813" s="47">
        <f>+Data[[#This Row],[BC Bed Change]]+Data[[#This Row],[NH Bed Change]]</f>
        <v>10</v>
      </c>
      <c r="L813" s="47">
        <f t="shared" si="52"/>
        <v>0</v>
      </c>
      <c r="M813" s="47">
        <f t="shared" si="53"/>
        <v>-10</v>
      </c>
      <c r="N813" s="47">
        <f>+Data[[#This Row],[BC Active]]+Data[[#This Row],[NH Active]]</f>
        <v>-10</v>
      </c>
      <c r="O813" s="47">
        <f t="shared" si="54"/>
        <v>0</v>
      </c>
      <c r="P813" s="47">
        <f t="shared" si="55"/>
        <v>0</v>
      </c>
      <c r="Q813" s="47">
        <f>+Data[[#This Row],[BC Layaway]]+Data[[#This Row],[NH Layaway]]</f>
        <v>0</v>
      </c>
      <c r="R813" s="47">
        <f>+Data[[#This Row],[BC Active]]+Data[[#This Row],[BC Layaway]]</f>
        <v>0</v>
      </c>
      <c r="S813" s="47">
        <f>+Data[[#This Row],[NH Active]]+Data[[#This Row],[NH Layaway]]</f>
        <v>-10</v>
      </c>
      <c r="T813" s="47">
        <f>+Data[[#This Row],[BC Total]]+Data[[#This Row],[NH Total]]</f>
        <v>-10</v>
      </c>
      <c r="Y813" s="53"/>
    </row>
    <row r="814" spans="1:25" x14ac:dyDescent="0.25">
      <c r="A814" s="47" t="str">
        <f>Data[[#This Row],[Text IID]]&amp;Data[[#This Row],[transaction number]]</f>
        <v>530045</v>
      </c>
      <c r="B814" s="48">
        <v>5</v>
      </c>
      <c r="C814" s="49">
        <v>53004</v>
      </c>
      <c r="D814" s="50" t="str">
        <f>Data[[#This Row],[Text IID]]&amp;" - "&amp;Data[[#This Row],[Facility Name]]</f>
        <v>53004 - South Shore Care Center</v>
      </c>
      <c r="E814" s="46">
        <v>53004</v>
      </c>
      <c r="F814" s="51" t="s">
        <v>237</v>
      </c>
      <c r="G814" s="52">
        <v>40725</v>
      </c>
      <c r="H814" s="51" t="s">
        <v>20</v>
      </c>
      <c r="I814" s="47">
        <v>0</v>
      </c>
      <c r="J814" s="47">
        <v>5</v>
      </c>
      <c r="K814" s="47">
        <f>+Data[[#This Row],[BC Bed Change]]+Data[[#This Row],[NH Bed Change]]</f>
        <v>5</v>
      </c>
      <c r="L814" s="47">
        <f t="shared" si="52"/>
        <v>0</v>
      </c>
      <c r="M814" s="47">
        <f t="shared" si="53"/>
        <v>-5</v>
      </c>
      <c r="N814" s="47">
        <f>+Data[[#This Row],[BC Active]]+Data[[#This Row],[NH Active]]</f>
        <v>-5</v>
      </c>
      <c r="O814" s="47">
        <f t="shared" si="54"/>
        <v>0</v>
      </c>
      <c r="P814" s="47">
        <f t="shared" si="55"/>
        <v>5</v>
      </c>
      <c r="Q814" s="47">
        <f>+Data[[#This Row],[BC Layaway]]+Data[[#This Row],[NH Layaway]]</f>
        <v>5</v>
      </c>
      <c r="R814" s="47">
        <f>+Data[[#This Row],[BC Active]]+Data[[#This Row],[BC Layaway]]</f>
        <v>0</v>
      </c>
      <c r="S814" s="47">
        <f>+Data[[#This Row],[NH Active]]+Data[[#This Row],[NH Layaway]]</f>
        <v>0</v>
      </c>
      <c r="T814" s="47">
        <f>+Data[[#This Row],[BC Total]]+Data[[#This Row],[NH Total]]</f>
        <v>0</v>
      </c>
      <c r="Y814" s="53"/>
    </row>
    <row r="815" spans="1:25" x14ac:dyDescent="0.25">
      <c r="A815" s="47" t="str">
        <f>Data[[#This Row],[Text IID]]&amp;Data[[#This Row],[transaction number]]</f>
        <v>530046</v>
      </c>
      <c r="B815" s="48">
        <v>6</v>
      </c>
      <c r="C815" s="49">
        <v>53004</v>
      </c>
      <c r="D815" s="50" t="str">
        <f>Data[[#This Row],[Text IID]]&amp;" - "&amp;Data[[#This Row],[Facility Name]]</f>
        <v>53004 - South Shore Care Center</v>
      </c>
      <c r="E815" s="46">
        <v>53004</v>
      </c>
      <c r="F815" s="51" t="s">
        <v>237</v>
      </c>
      <c r="G815" s="52">
        <v>41912</v>
      </c>
      <c r="H815" s="51" t="s">
        <v>20</v>
      </c>
      <c r="I815" s="47">
        <v>0</v>
      </c>
      <c r="J815" s="47">
        <v>10</v>
      </c>
      <c r="K815" s="47">
        <f>+Data[[#This Row],[BC Bed Change]]+Data[[#This Row],[NH Bed Change]]</f>
        <v>10</v>
      </c>
      <c r="L815" s="47">
        <f t="shared" si="52"/>
        <v>0</v>
      </c>
      <c r="M815" s="47">
        <f t="shared" si="53"/>
        <v>-10</v>
      </c>
      <c r="N815" s="47">
        <f>+Data[[#This Row],[BC Active]]+Data[[#This Row],[NH Active]]</f>
        <v>-10</v>
      </c>
      <c r="O815" s="47">
        <f t="shared" si="54"/>
        <v>0</v>
      </c>
      <c r="P815" s="47">
        <f t="shared" si="55"/>
        <v>10</v>
      </c>
      <c r="Q815" s="47">
        <f>+Data[[#This Row],[BC Layaway]]+Data[[#This Row],[NH Layaway]]</f>
        <v>10</v>
      </c>
      <c r="R815" s="47">
        <f>+Data[[#This Row],[BC Active]]+Data[[#This Row],[BC Layaway]]</f>
        <v>0</v>
      </c>
      <c r="S815" s="47">
        <f>+Data[[#This Row],[NH Active]]+Data[[#This Row],[NH Layaway]]</f>
        <v>0</v>
      </c>
      <c r="T815" s="47">
        <f>+Data[[#This Row],[BC Total]]+Data[[#This Row],[NH Total]]</f>
        <v>0</v>
      </c>
      <c r="Y815" s="53"/>
    </row>
    <row r="816" spans="1:25" x14ac:dyDescent="0.25">
      <c r="A816" s="47" t="str">
        <f>Data[[#This Row],[Text IID]]&amp;Data[[#This Row],[transaction number]]</f>
        <v>530051</v>
      </c>
      <c r="B816" s="48">
        <v>1</v>
      </c>
      <c r="C816" s="49">
        <v>53005</v>
      </c>
      <c r="D816" s="50" t="str">
        <f>Data[[#This Row],[Text IID]]&amp;" - "&amp;Data[[#This Row],[Facility Name]]</f>
        <v>53005 - Parkview Manor Nursing Home</v>
      </c>
      <c r="E816" s="46">
        <v>53005</v>
      </c>
      <c r="F816" s="51" t="s">
        <v>238</v>
      </c>
      <c r="G816" s="52">
        <v>40451</v>
      </c>
      <c r="H816" s="51" t="s">
        <v>17</v>
      </c>
      <c r="I816" s="47">
        <v>0</v>
      </c>
      <c r="J816" s="47">
        <v>45</v>
      </c>
      <c r="K816" s="47">
        <f>+Data[[#This Row],[BC Bed Change]]+Data[[#This Row],[NH Bed Change]]</f>
        <v>45</v>
      </c>
      <c r="L816" s="47">
        <f t="shared" si="52"/>
        <v>0</v>
      </c>
      <c r="M816" s="47">
        <f t="shared" si="53"/>
        <v>45</v>
      </c>
      <c r="N816" s="47">
        <f>+Data[[#This Row],[BC Active]]+Data[[#This Row],[NH Active]]</f>
        <v>45</v>
      </c>
      <c r="O816" s="47">
        <f t="shared" si="54"/>
        <v>0</v>
      </c>
      <c r="P816" s="47">
        <f t="shared" si="55"/>
        <v>0</v>
      </c>
      <c r="Q816" s="47">
        <f>+Data[[#This Row],[BC Layaway]]+Data[[#This Row],[NH Layaway]]</f>
        <v>0</v>
      </c>
      <c r="R816" s="47">
        <f>+Data[[#This Row],[BC Active]]+Data[[#This Row],[BC Layaway]]</f>
        <v>0</v>
      </c>
      <c r="S816" s="47">
        <f>+Data[[#This Row],[NH Active]]+Data[[#This Row],[NH Layaway]]</f>
        <v>45</v>
      </c>
      <c r="T816" s="47">
        <f>+Data[[#This Row],[BC Total]]+Data[[#This Row],[NH Total]]</f>
        <v>45</v>
      </c>
      <c r="Y816" s="53"/>
    </row>
    <row r="817" spans="1:25" x14ac:dyDescent="0.25">
      <c r="A817" s="47" t="str">
        <f>Data[[#This Row],[Text IID]]&amp;Data[[#This Row],[transaction number]]</f>
        <v>530052</v>
      </c>
      <c r="B817" s="48">
        <v>2</v>
      </c>
      <c r="C817" s="49">
        <v>53005</v>
      </c>
      <c r="D817" s="50" t="str">
        <f>Data[[#This Row],[Text IID]]&amp;" - "&amp;Data[[#This Row],[Facility Name]]</f>
        <v>53005 - Parkview Manor Nursing Home</v>
      </c>
      <c r="E817" s="46">
        <v>53005</v>
      </c>
      <c r="F817" s="51" t="s">
        <v>238</v>
      </c>
      <c r="G817" s="52">
        <v>41080</v>
      </c>
      <c r="H817" s="51" t="s">
        <v>20</v>
      </c>
      <c r="I817" s="47">
        <v>0</v>
      </c>
      <c r="J817" s="47">
        <v>3</v>
      </c>
      <c r="K817" s="47">
        <f>+Data[[#This Row],[BC Bed Change]]+Data[[#This Row],[NH Bed Change]]</f>
        <v>3</v>
      </c>
      <c r="L817" s="47">
        <f t="shared" si="52"/>
        <v>0</v>
      </c>
      <c r="M817" s="47">
        <f t="shared" si="53"/>
        <v>-3</v>
      </c>
      <c r="N817" s="47">
        <f>+Data[[#This Row],[BC Active]]+Data[[#This Row],[NH Active]]</f>
        <v>-3</v>
      </c>
      <c r="O817" s="47">
        <f t="shared" si="54"/>
        <v>0</v>
      </c>
      <c r="P817" s="47">
        <f t="shared" si="55"/>
        <v>3</v>
      </c>
      <c r="Q817" s="47">
        <f>+Data[[#This Row],[BC Layaway]]+Data[[#This Row],[NH Layaway]]</f>
        <v>3</v>
      </c>
      <c r="R817" s="47">
        <f>+Data[[#This Row],[BC Active]]+Data[[#This Row],[BC Layaway]]</f>
        <v>0</v>
      </c>
      <c r="S817" s="47">
        <f>+Data[[#This Row],[NH Active]]+Data[[#This Row],[NH Layaway]]</f>
        <v>0</v>
      </c>
      <c r="T817" s="47">
        <f>+Data[[#This Row],[BC Total]]+Data[[#This Row],[NH Total]]</f>
        <v>0</v>
      </c>
      <c r="Y817" s="53"/>
    </row>
    <row r="818" spans="1:25" x14ac:dyDescent="0.25">
      <c r="A818" s="47" t="str">
        <f>Data[[#This Row],[Text IID]]&amp;Data[[#This Row],[transaction number]]</f>
        <v>530053</v>
      </c>
      <c r="B818" s="48">
        <v>3</v>
      </c>
      <c r="C818" s="49">
        <v>53005</v>
      </c>
      <c r="D818" s="50" t="str">
        <f>Data[[#This Row],[Text IID]]&amp;" - "&amp;Data[[#This Row],[Facility Name]]</f>
        <v>53005 - Parkview Manor Nursing Home</v>
      </c>
      <c r="E818" s="46">
        <v>53005</v>
      </c>
      <c r="F818" s="51" t="s">
        <v>238</v>
      </c>
      <c r="G818" s="52">
        <v>41518</v>
      </c>
      <c r="H818" s="51" t="s">
        <v>20</v>
      </c>
      <c r="I818" s="47">
        <v>0</v>
      </c>
      <c r="J818" s="47">
        <v>5</v>
      </c>
      <c r="K818" s="47">
        <f>+Data[[#This Row],[BC Bed Change]]+Data[[#This Row],[NH Bed Change]]</f>
        <v>5</v>
      </c>
      <c r="L818" s="47">
        <f t="shared" si="52"/>
        <v>0</v>
      </c>
      <c r="M818" s="47">
        <f t="shared" si="53"/>
        <v>-5</v>
      </c>
      <c r="N818" s="47">
        <f>+Data[[#This Row],[BC Active]]+Data[[#This Row],[NH Active]]</f>
        <v>-5</v>
      </c>
      <c r="O818" s="47">
        <f t="shared" si="54"/>
        <v>0</v>
      </c>
      <c r="P818" s="47">
        <f t="shared" si="55"/>
        <v>5</v>
      </c>
      <c r="Q818" s="47">
        <f>+Data[[#This Row],[BC Layaway]]+Data[[#This Row],[NH Layaway]]</f>
        <v>5</v>
      </c>
      <c r="R818" s="47">
        <f>+Data[[#This Row],[BC Active]]+Data[[#This Row],[BC Layaway]]</f>
        <v>0</v>
      </c>
      <c r="S818" s="47">
        <f>+Data[[#This Row],[NH Active]]+Data[[#This Row],[NH Layaway]]</f>
        <v>0</v>
      </c>
      <c r="T818" s="47">
        <f>+Data[[#This Row],[BC Total]]+Data[[#This Row],[NH Total]]</f>
        <v>0</v>
      </c>
      <c r="Y818" s="53"/>
    </row>
    <row r="819" spans="1:25" x14ac:dyDescent="0.25">
      <c r="A819" s="47" t="str">
        <f>Data[[#This Row],[Text IID]]&amp;Data[[#This Row],[transaction number]]</f>
        <v>540021</v>
      </c>
      <c r="B819" s="48">
        <v>1</v>
      </c>
      <c r="C819" s="49">
        <v>54002</v>
      </c>
      <c r="D819" s="50" t="str">
        <f>Data[[#This Row],[Text IID]]&amp;" - "&amp;Data[[#This Row],[Facility Name]]</f>
        <v>54002 - Halstad Living Center</v>
      </c>
      <c r="E819" s="46">
        <v>54002</v>
      </c>
      <c r="F819" s="51" t="s">
        <v>239</v>
      </c>
      <c r="G819" s="52">
        <v>40451</v>
      </c>
      <c r="H819" s="51" t="s">
        <v>17</v>
      </c>
      <c r="I819" s="47">
        <v>0</v>
      </c>
      <c r="J819" s="47">
        <v>44</v>
      </c>
      <c r="K819" s="47">
        <f>+Data[[#This Row],[BC Bed Change]]+Data[[#This Row],[NH Bed Change]]</f>
        <v>44</v>
      </c>
      <c r="L819" s="47">
        <f t="shared" si="52"/>
        <v>0</v>
      </c>
      <c r="M819" s="47">
        <f t="shared" si="53"/>
        <v>44</v>
      </c>
      <c r="N819" s="47">
        <f>+Data[[#This Row],[BC Active]]+Data[[#This Row],[NH Active]]</f>
        <v>44</v>
      </c>
      <c r="O819" s="47">
        <f t="shared" si="54"/>
        <v>0</v>
      </c>
      <c r="P819" s="47">
        <f t="shared" si="55"/>
        <v>0</v>
      </c>
      <c r="Q819" s="47">
        <f>+Data[[#This Row],[BC Layaway]]+Data[[#This Row],[NH Layaway]]</f>
        <v>0</v>
      </c>
      <c r="R819" s="47">
        <f>+Data[[#This Row],[BC Active]]+Data[[#This Row],[BC Layaway]]</f>
        <v>0</v>
      </c>
      <c r="S819" s="47">
        <f>+Data[[#This Row],[NH Active]]+Data[[#This Row],[NH Layaway]]</f>
        <v>44</v>
      </c>
      <c r="T819" s="47">
        <f>+Data[[#This Row],[BC Total]]+Data[[#This Row],[NH Total]]</f>
        <v>44</v>
      </c>
      <c r="Y819" s="53"/>
    </row>
    <row r="820" spans="1:25" x14ac:dyDescent="0.25">
      <c r="A820" s="47" t="str">
        <f>Data[[#This Row],[Text IID]]&amp;Data[[#This Row],[transaction number]]</f>
        <v>540031</v>
      </c>
      <c r="B820" s="48">
        <v>1</v>
      </c>
      <c r="C820" s="49">
        <v>54003</v>
      </c>
      <c r="D820" s="50" t="str">
        <f>Data[[#This Row],[Text IID]]&amp;" - "&amp;Data[[#This Row],[Facility Name]]</f>
        <v>54003 - Benedictine Care Community</v>
      </c>
      <c r="E820" s="46">
        <v>54003</v>
      </c>
      <c r="F820" s="51" t="s">
        <v>240</v>
      </c>
      <c r="G820" s="52">
        <v>40451</v>
      </c>
      <c r="H820" s="51" t="s">
        <v>17</v>
      </c>
      <c r="I820" s="47">
        <v>0</v>
      </c>
      <c r="J820" s="47">
        <v>49</v>
      </c>
      <c r="K820" s="47">
        <f>+Data[[#This Row],[BC Bed Change]]+Data[[#This Row],[NH Bed Change]]</f>
        <v>49</v>
      </c>
      <c r="L820" s="47">
        <f t="shared" si="52"/>
        <v>0</v>
      </c>
      <c r="M820" s="47">
        <f t="shared" si="53"/>
        <v>49</v>
      </c>
      <c r="N820" s="47">
        <f>+Data[[#This Row],[BC Active]]+Data[[#This Row],[NH Active]]</f>
        <v>49</v>
      </c>
      <c r="O820" s="47">
        <f t="shared" si="54"/>
        <v>0</v>
      </c>
      <c r="P820" s="47">
        <f t="shared" si="55"/>
        <v>0</v>
      </c>
      <c r="Q820" s="47">
        <f>+Data[[#This Row],[BC Layaway]]+Data[[#This Row],[NH Layaway]]</f>
        <v>0</v>
      </c>
      <c r="R820" s="47">
        <f>+Data[[#This Row],[BC Active]]+Data[[#This Row],[BC Layaway]]</f>
        <v>0</v>
      </c>
      <c r="S820" s="47">
        <f>+Data[[#This Row],[NH Active]]+Data[[#This Row],[NH Layaway]]</f>
        <v>49</v>
      </c>
      <c r="T820" s="47">
        <f>+Data[[#This Row],[BC Total]]+Data[[#This Row],[NH Total]]</f>
        <v>49</v>
      </c>
      <c r="Y820" s="53"/>
    </row>
    <row r="821" spans="1:25" x14ac:dyDescent="0.25">
      <c r="A821" s="47" t="str">
        <f>Data[[#This Row],[Text IID]]&amp;Data[[#This Row],[transaction number]]</f>
        <v>550011</v>
      </c>
      <c r="B821" s="48">
        <v>1</v>
      </c>
      <c r="C821" s="49">
        <v>55001</v>
      </c>
      <c r="D821" s="50" t="str">
        <f>Data[[#This Row],[Text IID]]&amp;" - "&amp;Data[[#This Row],[Facility Name]]</f>
        <v>55001 - Rochester West Health Services</v>
      </c>
      <c r="E821" s="46">
        <v>55001</v>
      </c>
      <c r="F821" s="51" t="s">
        <v>241</v>
      </c>
      <c r="G821" s="52">
        <v>40451</v>
      </c>
      <c r="H821" s="51" t="s">
        <v>17</v>
      </c>
      <c r="I821" s="47">
        <v>0</v>
      </c>
      <c r="J821" s="47">
        <v>54</v>
      </c>
      <c r="K821" s="47">
        <f>+Data[[#This Row],[BC Bed Change]]+Data[[#This Row],[NH Bed Change]]</f>
        <v>54</v>
      </c>
      <c r="L821" s="47">
        <f t="shared" si="52"/>
        <v>0</v>
      </c>
      <c r="M821" s="47">
        <f t="shared" si="53"/>
        <v>54</v>
      </c>
      <c r="N821" s="47">
        <f>+Data[[#This Row],[BC Active]]+Data[[#This Row],[NH Active]]</f>
        <v>54</v>
      </c>
      <c r="O821" s="47">
        <f t="shared" si="54"/>
        <v>0</v>
      </c>
      <c r="P821" s="47">
        <f t="shared" si="55"/>
        <v>0</v>
      </c>
      <c r="Q821" s="47">
        <f>+Data[[#This Row],[BC Layaway]]+Data[[#This Row],[NH Layaway]]</f>
        <v>0</v>
      </c>
      <c r="R821" s="47">
        <f>+Data[[#This Row],[BC Active]]+Data[[#This Row],[BC Layaway]]</f>
        <v>0</v>
      </c>
      <c r="S821" s="47">
        <f>+Data[[#This Row],[NH Active]]+Data[[#This Row],[NH Layaway]]</f>
        <v>54</v>
      </c>
      <c r="T821" s="47">
        <f>+Data[[#This Row],[BC Total]]+Data[[#This Row],[NH Total]]</f>
        <v>54</v>
      </c>
      <c r="Y821" s="53"/>
    </row>
    <row r="822" spans="1:25" x14ac:dyDescent="0.25">
      <c r="A822" s="47" t="str">
        <f>Data[[#This Row],[Text IID]]&amp;Data[[#This Row],[transaction number]]</f>
        <v>550012</v>
      </c>
      <c r="B822" s="48">
        <v>2</v>
      </c>
      <c r="C822" s="49">
        <v>55001</v>
      </c>
      <c r="D822" s="50" t="str">
        <f>Data[[#This Row],[Text IID]]&amp;" - "&amp;Data[[#This Row],[Facility Name]]</f>
        <v>55001 - Rochester West Health Services</v>
      </c>
      <c r="E822" s="46">
        <v>55001</v>
      </c>
      <c r="F822" s="51" t="s">
        <v>241</v>
      </c>
      <c r="G822" s="52">
        <v>43466</v>
      </c>
      <c r="H822" s="51" t="s">
        <v>20</v>
      </c>
      <c r="I822" s="47"/>
      <c r="J822" s="47">
        <v>6</v>
      </c>
      <c r="K822" s="47">
        <f>+Data[[#This Row],[BC Bed Change]]+Data[[#This Row],[NH Bed Change]]</f>
        <v>6</v>
      </c>
      <c r="L822" s="47">
        <f t="shared" si="52"/>
        <v>0</v>
      </c>
      <c r="M822" s="47">
        <f t="shared" si="53"/>
        <v>-6</v>
      </c>
      <c r="N822" s="47">
        <f>+Data[[#This Row],[BC Active]]+Data[[#This Row],[NH Active]]</f>
        <v>-6</v>
      </c>
      <c r="O822" s="47">
        <f t="shared" si="54"/>
        <v>0</v>
      </c>
      <c r="P822" s="47">
        <f t="shared" si="55"/>
        <v>6</v>
      </c>
      <c r="Q822" s="47">
        <f>+Data[[#This Row],[BC Layaway]]+Data[[#This Row],[NH Layaway]]</f>
        <v>6</v>
      </c>
      <c r="R822" s="47">
        <f>+Data[[#This Row],[BC Active]]+Data[[#This Row],[BC Layaway]]</f>
        <v>0</v>
      </c>
      <c r="S822" s="47">
        <f>+Data[[#This Row],[NH Active]]+Data[[#This Row],[NH Layaway]]</f>
        <v>0</v>
      </c>
      <c r="T822" s="47">
        <f>+Data[[#This Row],[BC Total]]+Data[[#This Row],[NH Total]]</f>
        <v>0</v>
      </c>
      <c r="Y822" s="53"/>
    </row>
    <row r="823" spans="1:25" x14ac:dyDescent="0.25">
      <c r="A823" s="47" t="str">
        <f>Data[[#This Row],[Text IID]]&amp;Data[[#This Row],[transaction number]]</f>
        <v>550021</v>
      </c>
      <c r="B823" s="48">
        <v>1</v>
      </c>
      <c r="C823" s="49">
        <v>55002</v>
      </c>
      <c r="D823" s="50" t="str">
        <f>Data[[#This Row],[Text IID]]&amp;" - "&amp;Data[[#This Row],[Facility Name]]</f>
        <v>55002 - ROCHESTER EAST HLTH SVCS</v>
      </c>
      <c r="E823" s="46">
        <v>55002</v>
      </c>
      <c r="F823" s="51" t="s">
        <v>242</v>
      </c>
      <c r="G823" s="52">
        <v>40451</v>
      </c>
      <c r="H823" s="51" t="s">
        <v>17</v>
      </c>
      <c r="I823" s="47">
        <v>0</v>
      </c>
      <c r="J823" s="47">
        <v>116</v>
      </c>
      <c r="K823" s="47">
        <f>+Data[[#This Row],[BC Bed Change]]+Data[[#This Row],[NH Bed Change]]</f>
        <v>116</v>
      </c>
      <c r="L823" s="47">
        <f t="shared" si="52"/>
        <v>0</v>
      </c>
      <c r="M823" s="47">
        <f t="shared" si="53"/>
        <v>116</v>
      </c>
      <c r="N823" s="47">
        <f>+Data[[#This Row],[BC Active]]+Data[[#This Row],[NH Active]]</f>
        <v>116</v>
      </c>
      <c r="O823" s="47">
        <f t="shared" si="54"/>
        <v>0</v>
      </c>
      <c r="P823" s="47">
        <f t="shared" si="55"/>
        <v>0</v>
      </c>
      <c r="Q823" s="47">
        <f>+Data[[#This Row],[BC Layaway]]+Data[[#This Row],[NH Layaway]]</f>
        <v>0</v>
      </c>
      <c r="R823" s="47">
        <f>+Data[[#This Row],[BC Active]]+Data[[#This Row],[BC Layaway]]</f>
        <v>0</v>
      </c>
      <c r="S823" s="47">
        <f>+Data[[#This Row],[NH Active]]+Data[[#This Row],[NH Layaway]]</f>
        <v>116</v>
      </c>
      <c r="T823" s="47">
        <f>+Data[[#This Row],[BC Total]]+Data[[#This Row],[NH Total]]</f>
        <v>116</v>
      </c>
      <c r="Y823" s="53"/>
    </row>
    <row r="824" spans="1:25" x14ac:dyDescent="0.25">
      <c r="A824" s="47" t="str">
        <f>Data[[#This Row],[Text IID]]&amp;Data[[#This Row],[transaction number]]</f>
        <v>550022</v>
      </c>
      <c r="B824" s="48">
        <v>2</v>
      </c>
      <c r="C824" s="49">
        <v>55002</v>
      </c>
      <c r="D824" s="50" t="str">
        <f>Data[[#This Row],[Text IID]]&amp;" - "&amp;Data[[#This Row],[Facility Name]]</f>
        <v>55002 - ROCHESTER EAST HLTH SVCS</v>
      </c>
      <c r="E824" s="46">
        <v>55002</v>
      </c>
      <c r="F824" s="51" t="s">
        <v>242</v>
      </c>
      <c r="G824" s="52">
        <v>40451</v>
      </c>
      <c r="H824" s="51" t="s">
        <v>19</v>
      </c>
      <c r="I824" s="47">
        <v>0</v>
      </c>
      <c r="J824" s="47">
        <v>24</v>
      </c>
      <c r="K824" s="47">
        <f>+Data[[#This Row],[BC Bed Change]]+Data[[#This Row],[NH Bed Change]]</f>
        <v>24</v>
      </c>
      <c r="L824" s="47">
        <f t="shared" si="52"/>
        <v>0</v>
      </c>
      <c r="M824" s="47">
        <f t="shared" si="53"/>
        <v>0</v>
      </c>
      <c r="N824" s="47">
        <f>+Data[[#This Row],[BC Active]]+Data[[#This Row],[NH Active]]</f>
        <v>0</v>
      </c>
      <c r="O824" s="47">
        <f t="shared" si="54"/>
        <v>0</v>
      </c>
      <c r="P824" s="47">
        <f t="shared" si="55"/>
        <v>24</v>
      </c>
      <c r="Q824" s="47">
        <f>+Data[[#This Row],[BC Layaway]]+Data[[#This Row],[NH Layaway]]</f>
        <v>24</v>
      </c>
      <c r="R824" s="47">
        <f>+Data[[#This Row],[BC Active]]+Data[[#This Row],[BC Layaway]]</f>
        <v>0</v>
      </c>
      <c r="S824" s="47">
        <f>+Data[[#This Row],[NH Active]]+Data[[#This Row],[NH Layaway]]</f>
        <v>24</v>
      </c>
      <c r="T824" s="47">
        <f>+Data[[#This Row],[BC Total]]+Data[[#This Row],[NH Total]]</f>
        <v>24</v>
      </c>
      <c r="Y824" s="53"/>
    </row>
    <row r="825" spans="1:25" x14ac:dyDescent="0.25">
      <c r="A825" s="47" t="str">
        <f>Data[[#This Row],[Text IID]]&amp;Data[[#This Row],[transaction number]]</f>
        <v>550023</v>
      </c>
      <c r="B825" s="48">
        <v>3</v>
      </c>
      <c r="C825" s="49">
        <v>55002</v>
      </c>
      <c r="D825" s="50" t="str">
        <f>Data[[#This Row],[Text IID]]&amp;" - "&amp;Data[[#This Row],[Facility Name]]</f>
        <v>55002 - ROCHESTER EAST HLTH SVCS</v>
      </c>
      <c r="E825" s="46">
        <v>55002</v>
      </c>
      <c r="F825" s="51" t="s">
        <v>242</v>
      </c>
      <c r="G825" s="52">
        <v>43230</v>
      </c>
      <c r="H825" s="51" t="s">
        <v>22</v>
      </c>
      <c r="I825" s="47"/>
      <c r="J825" s="47">
        <v>20</v>
      </c>
      <c r="K825" s="47">
        <f>+Data[[#This Row],[BC Bed Change]]+Data[[#This Row],[NH Bed Change]]</f>
        <v>20</v>
      </c>
      <c r="L825" s="47">
        <f t="shared" si="52"/>
        <v>0</v>
      </c>
      <c r="M825" s="47">
        <f t="shared" si="53"/>
        <v>20</v>
      </c>
      <c r="N825" s="47">
        <f>+Data[[#This Row],[BC Active]]+Data[[#This Row],[NH Active]]</f>
        <v>20</v>
      </c>
      <c r="O825" s="47">
        <f t="shared" si="54"/>
        <v>0</v>
      </c>
      <c r="P825" s="47">
        <f t="shared" si="55"/>
        <v>-20</v>
      </c>
      <c r="Q825" s="47">
        <f>+Data[[#This Row],[BC Layaway]]+Data[[#This Row],[NH Layaway]]</f>
        <v>-20</v>
      </c>
      <c r="R825" s="47">
        <f>+Data[[#This Row],[BC Active]]+Data[[#This Row],[BC Layaway]]</f>
        <v>0</v>
      </c>
      <c r="S825" s="47">
        <f>+Data[[#This Row],[NH Active]]+Data[[#This Row],[NH Layaway]]</f>
        <v>0</v>
      </c>
      <c r="T825" s="47">
        <f>+Data[[#This Row],[BC Total]]+Data[[#This Row],[NH Total]]</f>
        <v>0</v>
      </c>
      <c r="Y825" s="53"/>
    </row>
    <row r="826" spans="1:25" x14ac:dyDescent="0.25">
      <c r="A826" s="47" t="str">
        <f>Data[[#This Row],[Text IID]]&amp;Data[[#This Row],[transaction number]]</f>
        <v>550024</v>
      </c>
      <c r="B826" s="48">
        <v>4</v>
      </c>
      <c r="C826" s="49">
        <v>55002</v>
      </c>
      <c r="D826" s="50" t="str">
        <f>Data[[#This Row],[Text IID]]&amp;" - "&amp;Data[[#This Row],[Facility Name]]</f>
        <v>55002 - ROCHESTER EAST HLTH SVCS</v>
      </c>
      <c r="E826" s="46">
        <v>55002</v>
      </c>
      <c r="F826" s="51" t="s">
        <v>242</v>
      </c>
      <c r="G826" s="52">
        <v>43230</v>
      </c>
      <c r="H826" s="51" t="s">
        <v>23</v>
      </c>
      <c r="I826" s="47"/>
      <c r="J826" s="47">
        <v>20</v>
      </c>
      <c r="K826" s="47">
        <f>+Data[[#This Row],[BC Bed Change]]+Data[[#This Row],[NH Bed Change]]</f>
        <v>20</v>
      </c>
      <c r="L826" s="47">
        <f t="shared" si="52"/>
        <v>0</v>
      </c>
      <c r="M826" s="47">
        <f t="shared" si="53"/>
        <v>-20</v>
      </c>
      <c r="N826" s="47">
        <f>+Data[[#This Row],[BC Active]]+Data[[#This Row],[NH Active]]</f>
        <v>-20</v>
      </c>
      <c r="O826" s="47">
        <f t="shared" si="54"/>
        <v>0</v>
      </c>
      <c r="P826" s="47">
        <f t="shared" si="55"/>
        <v>0</v>
      </c>
      <c r="Q826" s="47">
        <f>+Data[[#This Row],[BC Layaway]]+Data[[#This Row],[NH Layaway]]</f>
        <v>0</v>
      </c>
      <c r="R826" s="47">
        <f>+Data[[#This Row],[BC Active]]+Data[[#This Row],[BC Layaway]]</f>
        <v>0</v>
      </c>
      <c r="S826" s="47">
        <f>+Data[[#This Row],[NH Active]]+Data[[#This Row],[NH Layaway]]</f>
        <v>-20</v>
      </c>
      <c r="T826" s="47">
        <f>+Data[[#This Row],[BC Total]]+Data[[#This Row],[NH Total]]</f>
        <v>-20</v>
      </c>
      <c r="Y826" s="53"/>
    </row>
    <row r="827" spans="1:25" x14ac:dyDescent="0.25">
      <c r="A827" s="47" t="str">
        <f>Data[[#This Row],[Text IID]]&amp;Data[[#This Row],[transaction number]]</f>
        <v>550025</v>
      </c>
      <c r="B827" s="48">
        <v>5</v>
      </c>
      <c r="C827" s="49">
        <v>55002</v>
      </c>
      <c r="D827" s="50" t="str">
        <f>Data[[#This Row],[Text IID]]&amp;" - "&amp;Data[[#This Row],[Facility Name]]</f>
        <v>55002 - ROCHESTER EAST HLTH SVCS</v>
      </c>
      <c r="E827" s="46">
        <v>55002</v>
      </c>
      <c r="F827" s="51" t="s">
        <v>242</v>
      </c>
      <c r="G827" s="52">
        <v>43466</v>
      </c>
      <c r="H827" s="51" t="s">
        <v>20</v>
      </c>
      <c r="I827" s="47"/>
      <c r="J827" s="47">
        <v>5</v>
      </c>
      <c r="K827" s="47">
        <f>+Data[[#This Row],[BC Bed Change]]+Data[[#This Row],[NH Bed Change]]</f>
        <v>5</v>
      </c>
      <c r="L827" s="47">
        <f t="shared" si="52"/>
        <v>0</v>
      </c>
      <c r="M827" s="47">
        <f t="shared" si="53"/>
        <v>-5</v>
      </c>
      <c r="N827" s="47">
        <f>+Data[[#This Row],[BC Active]]+Data[[#This Row],[NH Active]]</f>
        <v>-5</v>
      </c>
      <c r="O827" s="47">
        <f t="shared" si="54"/>
        <v>0</v>
      </c>
      <c r="P827" s="47">
        <f t="shared" si="55"/>
        <v>5</v>
      </c>
      <c r="Q827" s="47">
        <f>+Data[[#This Row],[BC Layaway]]+Data[[#This Row],[NH Layaway]]</f>
        <v>5</v>
      </c>
      <c r="R827" s="47">
        <f>+Data[[#This Row],[BC Active]]+Data[[#This Row],[BC Layaway]]</f>
        <v>0</v>
      </c>
      <c r="S827" s="47">
        <f>+Data[[#This Row],[NH Active]]+Data[[#This Row],[NH Layaway]]</f>
        <v>0</v>
      </c>
      <c r="T827" s="47">
        <f>+Data[[#This Row],[BC Total]]+Data[[#This Row],[NH Total]]</f>
        <v>0</v>
      </c>
      <c r="Y827" s="53"/>
    </row>
    <row r="828" spans="1:25" x14ac:dyDescent="0.25">
      <c r="A828" s="47" t="str">
        <f>Data[[#This Row],[Text IID]]&amp;Data[[#This Row],[transaction number]]</f>
        <v>550026</v>
      </c>
      <c r="B828" s="48">
        <v>6</v>
      </c>
      <c r="C828" s="49">
        <v>55002</v>
      </c>
      <c r="D828" s="50" t="str">
        <f>Data[[#This Row],[Text IID]]&amp;" - "&amp;Data[[#This Row],[Facility Name]]</f>
        <v>55002 - ROCHESTER EAST HLTH SVCS</v>
      </c>
      <c r="E828" s="46">
        <v>55002</v>
      </c>
      <c r="F828" s="51" t="s">
        <v>242</v>
      </c>
      <c r="G828" s="52">
        <v>44101</v>
      </c>
      <c r="H828" s="51" t="s">
        <v>22</v>
      </c>
      <c r="I828" s="47"/>
      <c r="J828" s="47">
        <v>4</v>
      </c>
      <c r="K828" s="47">
        <f>+Data[[#This Row],[BC Bed Change]]+Data[[#This Row],[NH Bed Change]]</f>
        <v>4</v>
      </c>
      <c r="L828" s="47">
        <f t="shared" si="52"/>
        <v>0</v>
      </c>
      <c r="M828" s="47">
        <f t="shared" si="53"/>
        <v>4</v>
      </c>
      <c r="N828" s="47">
        <f>+Data[[#This Row],[BC Active]]+Data[[#This Row],[NH Active]]</f>
        <v>4</v>
      </c>
      <c r="O828" s="47">
        <f t="shared" si="54"/>
        <v>0</v>
      </c>
      <c r="P828" s="47">
        <f t="shared" si="55"/>
        <v>-4</v>
      </c>
      <c r="Q828" s="47">
        <f>+Data[[#This Row],[BC Layaway]]+Data[[#This Row],[NH Layaway]]</f>
        <v>-4</v>
      </c>
      <c r="R828" s="47">
        <f>+Data[[#This Row],[BC Active]]+Data[[#This Row],[BC Layaway]]</f>
        <v>0</v>
      </c>
      <c r="S828" s="47">
        <f>+Data[[#This Row],[NH Active]]+Data[[#This Row],[NH Layaway]]</f>
        <v>0</v>
      </c>
      <c r="T828" s="47">
        <f>+Data[[#This Row],[BC Total]]+Data[[#This Row],[NH Total]]</f>
        <v>0</v>
      </c>
      <c r="Y828" s="53"/>
    </row>
    <row r="829" spans="1:25" x14ac:dyDescent="0.25">
      <c r="A829" s="47" t="str">
        <f>Data[[#This Row],[Text IID]]&amp;Data[[#This Row],[transaction number]]</f>
        <v>550027</v>
      </c>
      <c r="B829" s="48">
        <v>7</v>
      </c>
      <c r="C829" s="49">
        <v>55002</v>
      </c>
      <c r="D829" s="50" t="str">
        <f>Data[[#This Row],[Text IID]]&amp;" - "&amp;Data[[#This Row],[Facility Name]]</f>
        <v>55002 - ROCHESTER EAST HLTH SVCS</v>
      </c>
      <c r="E829" s="46">
        <v>55002</v>
      </c>
      <c r="F829" s="51" t="s">
        <v>242</v>
      </c>
      <c r="G829" s="52">
        <v>44101</v>
      </c>
      <c r="H829" s="51" t="s">
        <v>23</v>
      </c>
      <c r="I829" s="47"/>
      <c r="J829" s="47">
        <v>4</v>
      </c>
      <c r="K829" s="47">
        <f>+Data[[#This Row],[BC Bed Change]]+Data[[#This Row],[NH Bed Change]]</f>
        <v>4</v>
      </c>
      <c r="L829" s="47">
        <f t="shared" si="52"/>
        <v>0</v>
      </c>
      <c r="M829" s="47">
        <f t="shared" si="53"/>
        <v>-4</v>
      </c>
      <c r="N829" s="47">
        <f>+Data[[#This Row],[BC Active]]+Data[[#This Row],[NH Active]]</f>
        <v>-4</v>
      </c>
      <c r="O829" s="47">
        <f t="shared" si="54"/>
        <v>0</v>
      </c>
      <c r="P829" s="47">
        <f t="shared" si="55"/>
        <v>0</v>
      </c>
      <c r="Q829" s="47">
        <f>+Data[[#This Row],[BC Layaway]]+Data[[#This Row],[NH Layaway]]</f>
        <v>0</v>
      </c>
      <c r="R829" s="47">
        <f>+Data[[#This Row],[BC Active]]+Data[[#This Row],[BC Layaway]]</f>
        <v>0</v>
      </c>
      <c r="S829" s="47">
        <f>+Data[[#This Row],[NH Active]]+Data[[#This Row],[NH Layaway]]</f>
        <v>-4</v>
      </c>
      <c r="T829" s="47">
        <f>+Data[[#This Row],[BC Total]]+Data[[#This Row],[NH Total]]</f>
        <v>-4</v>
      </c>
      <c r="Y829" s="53"/>
    </row>
    <row r="830" spans="1:25" x14ac:dyDescent="0.25">
      <c r="A830" s="47" t="str">
        <f>Data[[#This Row],[Text IID]]&amp;Data[[#This Row],[transaction number]]</f>
        <v>550031</v>
      </c>
      <c r="B830" s="48">
        <v>1</v>
      </c>
      <c r="C830" s="49">
        <v>55003</v>
      </c>
      <c r="D830" s="50" t="str">
        <f>Data[[#This Row],[Text IID]]&amp;" - "&amp;Data[[#This Row],[Facility Name]]</f>
        <v>55003 - MADONNA TOWERS OF ROCHESTER</v>
      </c>
      <c r="E830" s="46">
        <v>55003</v>
      </c>
      <c r="F830" s="51" t="s">
        <v>403</v>
      </c>
      <c r="G830" s="52">
        <v>40451</v>
      </c>
      <c r="H830" s="51" t="s">
        <v>17</v>
      </c>
      <c r="I830" s="47">
        <v>0</v>
      </c>
      <c r="J830" s="47">
        <v>62</v>
      </c>
      <c r="K830" s="47">
        <f>+Data[[#This Row],[BC Bed Change]]+Data[[#This Row],[NH Bed Change]]</f>
        <v>62</v>
      </c>
      <c r="L830" s="47">
        <f t="shared" si="52"/>
        <v>0</v>
      </c>
      <c r="M830" s="47">
        <f t="shared" si="53"/>
        <v>62</v>
      </c>
      <c r="N830" s="47">
        <f>+Data[[#This Row],[BC Active]]+Data[[#This Row],[NH Active]]</f>
        <v>62</v>
      </c>
      <c r="O830" s="47">
        <f t="shared" si="54"/>
        <v>0</v>
      </c>
      <c r="P830" s="47">
        <f t="shared" si="55"/>
        <v>0</v>
      </c>
      <c r="Q830" s="47">
        <f>+Data[[#This Row],[BC Layaway]]+Data[[#This Row],[NH Layaway]]</f>
        <v>0</v>
      </c>
      <c r="R830" s="47">
        <f>+Data[[#This Row],[BC Active]]+Data[[#This Row],[BC Layaway]]</f>
        <v>0</v>
      </c>
      <c r="S830" s="47">
        <f>+Data[[#This Row],[NH Active]]+Data[[#This Row],[NH Layaway]]</f>
        <v>62</v>
      </c>
      <c r="T830" s="47">
        <f>+Data[[#This Row],[BC Total]]+Data[[#This Row],[NH Total]]</f>
        <v>62</v>
      </c>
      <c r="Y830" s="53"/>
    </row>
    <row r="831" spans="1:25" x14ac:dyDescent="0.25">
      <c r="A831" s="47" t="str">
        <f>Data[[#This Row],[Text IID]]&amp;Data[[#This Row],[transaction number]]</f>
        <v>550041</v>
      </c>
      <c r="B831" s="48">
        <v>1</v>
      </c>
      <c r="C831" s="49">
        <v>55004</v>
      </c>
      <c r="D831" s="50" t="str">
        <f>Data[[#This Row],[Text IID]]&amp;" - "&amp;Data[[#This Row],[Facility Name]]</f>
        <v>55004 - Stewartville Care Center</v>
      </c>
      <c r="E831" s="46">
        <v>55004</v>
      </c>
      <c r="F831" s="51" t="s">
        <v>243</v>
      </c>
      <c r="G831" s="52">
        <v>40451</v>
      </c>
      <c r="H831" s="51" t="s">
        <v>17</v>
      </c>
      <c r="I831" s="47">
        <v>0</v>
      </c>
      <c r="J831" s="47">
        <v>85</v>
      </c>
      <c r="K831" s="47">
        <f>+Data[[#This Row],[BC Bed Change]]+Data[[#This Row],[NH Bed Change]]</f>
        <v>85</v>
      </c>
      <c r="L831" s="47">
        <f t="shared" si="52"/>
        <v>0</v>
      </c>
      <c r="M831" s="47">
        <f t="shared" si="53"/>
        <v>85</v>
      </c>
      <c r="N831" s="47">
        <f>+Data[[#This Row],[BC Active]]+Data[[#This Row],[NH Active]]</f>
        <v>85</v>
      </c>
      <c r="O831" s="47">
        <f t="shared" si="54"/>
        <v>0</v>
      </c>
      <c r="P831" s="47">
        <f t="shared" si="55"/>
        <v>0</v>
      </c>
      <c r="Q831" s="47">
        <f>+Data[[#This Row],[BC Layaway]]+Data[[#This Row],[NH Layaway]]</f>
        <v>0</v>
      </c>
      <c r="R831" s="47">
        <f>+Data[[#This Row],[BC Active]]+Data[[#This Row],[BC Layaway]]</f>
        <v>0</v>
      </c>
      <c r="S831" s="47">
        <f>+Data[[#This Row],[NH Active]]+Data[[#This Row],[NH Layaway]]</f>
        <v>85</v>
      </c>
      <c r="T831" s="47">
        <f>+Data[[#This Row],[BC Total]]+Data[[#This Row],[NH Total]]</f>
        <v>85</v>
      </c>
      <c r="Y831" s="53"/>
    </row>
    <row r="832" spans="1:25" x14ac:dyDescent="0.25">
      <c r="A832" s="47" t="str">
        <f>Data[[#This Row],[Text IID]]&amp;Data[[#This Row],[transaction number]]</f>
        <v>550042</v>
      </c>
      <c r="B832" s="48">
        <v>2</v>
      </c>
      <c r="C832" s="49">
        <v>55004</v>
      </c>
      <c r="D832" s="50" t="str">
        <f>Data[[#This Row],[Text IID]]&amp;" - "&amp;Data[[#This Row],[Facility Name]]</f>
        <v>55004 - Stewartville Care Center</v>
      </c>
      <c r="E832" s="46">
        <v>55004</v>
      </c>
      <c r="F832" s="51" t="s">
        <v>243</v>
      </c>
      <c r="G832" s="52">
        <v>42156</v>
      </c>
      <c r="H832" s="51" t="s">
        <v>20</v>
      </c>
      <c r="I832" s="47">
        <v>0</v>
      </c>
      <c r="J832" s="47">
        <v>12</v>
      </c>
      <c r="K832" s="47">
        <f>+Data[[#This Row],[BC Bed Change]]+Data[[#This Row],[NH Bed Change]]</f>
        <v>12</v>
      </c>
      <c r="L832" s="47">
        <f t="shared" si="52"/>
        <v>0</v>
      </c>
      <c r="M832" s="47">
        <f t="shared" si="53"/>
        <v>-12</v>
      </c>
      <c r="N832" s="47">
        <f>+Data[[#This Row],[BC Active]]+Data[[#This Row],[NH Active]]</f>
        <v>-12</v>
      </c>
      <c r="O832" s="47">
        <f t="shared" si="54"/>
        <v>0</v>
      </c>
      <c r="P832" s="47">
        <f t="shared" si="55"/>
        <v>12</v>
      </c>
      <c r="Q832" s="47">
        <f>+Data[[#This Row],[BC Layaway]]+Data[[#This Row],[NH Layaway]]</f>
        <v>12</v>
      </c>
      <c r="R832" s="47">
        <f>+Data[[#This Row],[BC Active]]+Data[[#This Row],[BC Layaway]]</f>
        <v>0</v>
      </c>
      <c r="S832" s="47">
        <f>+Data[[#This Row],[NH Active]]+Data[[#This Row],[NH Layaway]]</f>
        <v>0</v>
      </c>
      <c r="T832" s="47">
        <f>+Data[[#This Row],[BC Total]]+Data[[#This Row],[NH Total]]</f>
        <v>0</v>
      </c>
      <c r="Y832" s="53"/>
    </row>
    <row r="833" spans="1:25" x14ac:dyDescent="0.25">
      <c r="A833" s="47" t="str">
        <f>Data[[#This Row],[Text IID]]&amp;Data[[#This Row],[transaction number]]</f>
        <v>550043</v>
      </c>
      <c r="B833" s="48">
        <v>3</v>
      </c>
      <c r="C833" s="49">
        <v>55004</v>
      </c>
      <c r="D833" s="50" t="str">
        <f>Data[[#This Row],[Text IID]]&amp;" - "&amp;Data[[#This Row],[Facility Name]]</f>
        <v>55004 - Stewartville Care Center</v>
      </c>
      <c r="E833" s="46">
        <v>55004</v>
      </c>
      <c r="F833" s="51" t="s">
        <v>243</v>
      </c>
      <c r="G833" s="52">
        <v>42536</v>
      </c>
      <c r="H833" s="51" t="s">
        <v>20</v>
      </c>
      <c r="I833" s="47">
        <v>0</v>
      </c>
      <c r="J833" s="47">
        <v>16</v>
      </c>
      <c r="K833" s="47">
        <f>+Data[[#This Row],[BC Bed Change]]+Data[[#This Row],[NH Bed Change]]</f>
        <v>16</v>
      </c>
      <c r="L833" s="47">
        <f t="shared" si="52"/>
        <v>0</v>
      </c>
      <c r="M833" s="47">
        <f t="shared" si="53"/>
        <v>-16</v>
      </c>
      <c r="N833" s="47">
        <f>+Data[[#This Row],[BC Active]]+Data[[#This Row],[NH Active]]</f>
        <v>-16</v>
      </c>
      <c r="O833" s="47">
        <f t="shared" si="54"/>
        <v>0</v>
      </c>
      <c r="P833" s="47">
        <f t="shared" si="55"/>
        <v>16</v>
      </c>
      <c r="Q833" s="47">
        <f>+Data[[#This Row],[BC Layaway]]+Data[[#This Row],[NH Layaway]]</f>
        <v>16</v>
      </c>
      <c r="R833" s="47">
        <f>+Data[[#This Row],[BC Active]]+Data[[#This Row],[BC Layaway]]</f>
        <v>0</v>
      </c>
      <c r="S833" s="47">
        <f>+Data[[#This Row],[NH Active]]+Data[[#This Row],[NH Layaway]]</f>
        <v>0</v>
      </c>
      <c r="T833" s="47">
        <f>+Data[[#This Row],[BC Total]]+Data[[#This Row],[NH Total]]</f>
        <v>0</v>
      </c>
      <c r="Y833" s="53"/>
    </row>
    <row r="834" spans="1:25" x14ac:dyDescent="0.25">
      <c r="A834" s="47" t="str">
        <f>Data[[#This Row],[Text IID]]&amp;Data[[#This Row],[transaction number]]</f>
        <v>550044</v>
      </c>
      <c r="B834" s="48">
        <v>4</v>
      </c>
      <c r="C834" s="49">
        <v>55004</v>
      </c>
      <c r="D834" s="50" t="str">
        <f>Data[[#This Row],[Text IID]]&amp;" - "&amp;Data[[#This Row],[Facility Name]]</f>
        <v>55004 - Stewartville Care Center</v>
      </c>
      <c r="E834" s="46">
        <v>55004</v>
      </c>
      <c r="F834" s="51" t="s">
        <v>243</v>
      </c>
      <c r="G834" s="52">
        <v>43282</v>
      </c>
      <c r="H834" s="51" t="s">
        <v>22</v>
      </c>
      <c r="I834" s="47"/>
      <c r="J834" s="47">
        <v>1</v>
      </c>
      <c r="K834" s="47">
        <f>+Data[[#This Row],[BC Bed Change]]+Data[[#This Row],[NH Bed Change]]</f>
        <v>1</v>
      </c>
      <c r="L834" s="47">
        <f t="shared" si="52"/>
        <v>0</v>
      </c>
      <c r="M834" s="47">
        <f t="shared" si="53"/>
        <v>1</v>
      </c>
      <c r="N834" s="47">
        <f>+Data[[#This Row],[BC Active]]+Data[[#This Row],[NH Active]]</f>
        <v>1</v>
      </c>
      <c r="O834" s="47">
        <f t="shared" si="54"/>
        <v>0</v>
      </c>
      <c r="P834" s="47">
        <f t="shared" si="55"/>
        <v>-1</v>
      </c>
      <c r="Q834" s="47">
        <f>+Data[[#This Row],[BC Layaway]]+Data[[#This Row],[NH Layaway]]</f>
        <v>-1</v>
      </c>
      <c r="R834" s="47">
        <f>+Data[[#This Row],[BC Active]]+Data[[#This Row],[BC Layaway]]</f>
        <v>0</v>
      </c>
      <c r="S834" s="47">
        <f>+Data[[#This Row],[NH Active]]+Data[[#This Row],[NH Layaway]]</f>
        <v>0</v>
      </c>
      <c r="T834" s="47">
        <f>+Data[[#This Row],[BC Total]]+Data[[#This Row],[NH Total]]</f>
        <v>0</v>
      </c>
      <c r="Y834" s="53"/>
    </row>
    <row r="835" spans="1:25" x14ac:dyDescent="0.25">
      <c r="A835" s="47" t="str">
        <f>Data[[#This Row],[Text IID]]&amp;Data[[#This Row],[transaction number]]</f>
        <v>550051</v>
      </c>
      <c r="B835" s="48">
        <v>1</v>
      </c>
      <c r="C835" s="49">
        <v>55005</v>
      </c>
      <c r="D835" s="50" t="str">
        <f>Data[[#This Row],[Text IID]]&amp;" - "&amp;Data[[#This Row],[Facility Name]]</f>
        <v>55005 - MAPLE MANOR NURSING AND REHAB</v>
      </c>
      <c r="E835" s="46">
        <v>55005</v>
      </c>
      <c r="F835" s="51" t="s">
        <v>404</v>
      </c>
      <c r="G835" s="52">
        <v>40451</v>
      </c>
      <c r="H835" s="51" t="s">
        <v>17</v>
      </c>
      <c r="I835" s="47">
        <v>0</v>
      </c>
      <c r="J835" s="47">
        <v>81</v>
      </c>
      <c r="K835" s="47">
        <f>+Data[[#This Row],[BC Bed Change]]+Data[[#This Row],[NH Bed Change]]</f>
        <v>81</v>
      </c>
      <c r="L835" s="47">
        <f t="shared" ref="L835:L900" si="56">IF(OR($H835=$W$1,$H835=$W$4,$H835=$W$6),I835,IF($H835=$W$2,0,-I835))</f>
        <v>0</v>
      </c>
      <c r="M835" s="47">
        <f t="shared" ref="M835:M900" si="57">IF(OR($H835=$W$1,$H835=$W$4,$H835=$W$6),J835,IF($H835=$W$2,0,-J835))</f>
        <v>81</v>
      </c>
      <c r="N835" s="47">
        <f>+Data[[#This Row],[BC Active]]+Data[[#This Row],[NH Active]]</f>
        <v>81</v>
      </c>
      <c r="O835" s="47">
        <f t="shared" ref="O835:O900" si="58">IF(OR($H835=$W$3,$H835=$W$2),I835,IF($H835=$W$4,-I835,0))</f>
        <v>0</v>
      </c>
      <c r="P835" s="47">
        <f t="shared" ref="P835:P900" si="59">IF(OR($H835=$W$3,$H835=$W$2),J835,IF($H835=$W$4,-J835,0))</f>
        <v>0</v>
      </c>
      <c r="Q835" s="47">
        <f>+Data[[#This Row],[BC Layaway]]+Data[[#This Row],[NH Layaway]]</f>
        <v>0</v>
      </c>
      <c r="R835" s="47">
        <f>+Data[[#This Row],[BC Active]]+Data[[#This Row],[BC Layaway]]</f>
        <v>0</v>
      </c>
      <c r="S835" s="47">
        <f>+Data[[#This Row],[NH Active]]+Data[[#This Row],[NH Layaway]]</f>
        <v>81</v>
      </c>
      <c r="T835" s="47">
        <f>+Data[[#This Row],[BC Total]]+Data[[#This Row],[NH Total]]</f>
        <v>81</v>
      </c>
      <c r="Y835" s="53"/>
    </row>
    <row r="836" spans="1:25" x14ac:dyDescent="0.25">
      <c r="A836" s="47" t="str">
        <f>Data[[#This Row],[Text IID]]&amp;Data[[#This Row],[transaction number]]</f>
        <v>550071</v>
      </c>
      <c r="B836" s="48">
        <v>1</v>
      </c>
      <c r="C836" s="49">
        <v>55007</v>
      </c>
      <c r="D836" s="50" t="str">
        <f>Data[[#This Row],[Text IID]]&amp;" - "&amp;Data[[#This Row],[Facility Name]]</f>
        <v>55007 - Samaritan Bethany Home On Eighth</v>
      </c>
      <c r="E836" s="46">
        <v>55007</v>
      </c>
      <c r="F836" s="51" t="s">
        <v>244</v>
      </c>
      <c r="G836" s="52">
        <v>40451</v>
      </c>
      <c r="H836" s="51" t="s">
        <v>17</v>
      </c>
      <c r="I836" s="47">
        <v>0</v>
      </c>
      <c r="J836" s="47">
        <v>62</v>
      </c>
      <c r="K836" s="47">
        <f>+Data[[#This Row],[BC Bed Change]]+Data[[#This Row],[NH Bed Change]]</f>
        <v>62</v>
      </c>
      <c r="L836" s="47">
        <f t="shared" si="56"/>
        <v>0</v>
      </c>
      <c r="M836" s="47">
        <f t="shared" si="57"/>
        <v>62</v>
      </c>
      <c r="N836" s="47">
        <f>+Data[[#This Row],[BC Active]]+Data[[#This Row],[NH Active]]</f>
        <v>62</v>
      </c>
      <c r="O836" s="47">
        <f t="shared" si="58"/>
        <v>0</v>
      </c>
      <c r="P836" s="47">
        <f t="shared" si="59"/>
        <v>0</v>
      </c>
      <c r="Q836" s="47">
        <f>+Data[[#This Row],[BC Layaway]]+Data[[#This Row],[NH Layaway]]</f>
        <v>0</v>
      </c>
      <c r="R836" s="47">
        <f>+Data[[#This Row],[BC Active]]+Data[[#This Row],[BC Layaway]]</f>
        <v>0</v>
      </c>
      <c r="S836" s="47">
        <f>+Data[[#This Row],[NH Active]]+Data[[#This Row],[NH Layaway]]</f>
        <v>62</v>
      </c>
      <c r="T836" s="47">
        <f>+Data[[#This Row],[BC Total]]+Data[[#This Row],[NH Total]]</f>
        <v>62</v>
      </c>
      <c r="Y836" s="53"/>
    </row>
    <row r="837" spans="1:25" x14ac:dyDescent="0.25">
      <c r="A837" s="47" t="str">
        <f>Data[[#This Row],[Text IID]]&amp;Data[[#This Row],[transaction number]]</f>
        <v>550072</v>
      </c>
      <c r="B837" s="48">
        <v>2</v>
      </c>
      <c r="C837" s="49">
        <v>55007</v>
      </c>
      <c r="D837" s="50" t="str">
        <f>Data[[#This Row],[Text IID]]&amp;" - "&amp;Data[[#This Row],[Facility Name]]</f>
        <v>55007 - Samaritan Bethany Home On Eighth</v>
      </c>
      <c r="E837" s="46">
        <v>55007</v>
      </c>
      <c r="F837" s="51" t="s">
        <v>244</v>
      </c>
      <c r="G837" s="52">
        <v>40666</v>
      </c>
      <c r="H837" s="51" t="s">
        <v>27</v>
      </c>
      <c r="I837" s="47">
        <v>0</v>
      </c>
      <c r="J837" s="47">
        <v>66</v>
      </c>
      <c r="K837" s="47">
        <f>+Data[[#This Row],[BC Bed Change]]+Data[[#This Row],[NH Bed Change]]</f>
        <v>66</v>
      </c>
      <c r="L837" s="47">
        <f t="shared" si="56"/>
        <v>0</v>
      </c>
      <c r="M837" s="47">
        <f t="shared" si="57"/>
        <v>66</v>
      </c>
      <c r="N837" s="47">
        <f>+Data[[#This Row],[BC Active]]+Data[[#This Row],[NH Active]]</f>
        <v>66</v>
      </c>
      <c r="O837" s="47">
        <f t="shared" si="58"/>
        <v>0</v>
      </c>
      <c r="P837" s="47">
        <f t="shared" si="59"/>
        <v>0</v>
      </c>
      <c r="Q837" s="47">
        <f>+Data[[#This Row],[BC Layaway]]+Data[[#This Row],[NH Layaway]]</f>
        <v>0</v>
      </c>
      <c r="R837" s="47">
        <f>+Data[[#This Row],[BC Active]]+Data[[#This Row],[BC Layaway]]</f>
        <v>0</v>
      </c>
      <c r="S837" s="47">
        <f>+Data[[#This Row],[NH Active]]+Data[[#This Row],[NH Layaway]]</f>
        <v>66</v>
      </c>
      <c r="T837" s="47">
        <f>+Data[[#This Row],[BC Total]]+Data[[#This Row],[NH Total]]</f>
        <v>66</v>
      </c>
      <c r="Y837" s="53"/>
    </row>
    <row r="838" spans="1:25" x14ac:dyDescent="0.25">
      <c r="A838" s="47" t="str">
        <f>Data[[#This Row],[Text IID]]&amp;Data[[#This Row],[transaction number]]</f>
        <v>550073</v>
      </c>
      <c r="B838" s="48">
        <v>3</v>
      </c>
      <c r="C838" s="49">
        <v>55007</v>
      </c>
      <c r="D838" s="50" t="str">
        <f>Data[[#This Row],[Text IID]]&amp;" - "&amp;Data[[#This Row],[Facility Name]]</f>
        <v>55007 - Samaritan Bethany Home On Eighth</v>
      </c>
      <c r="E838" s="46">
        <v>55007</v>
      </c>
      <c r="F838" s="51" t="s">
        <v>244</v>
      </c>
      <c r="G838" s="52">
        <v>40939</v>
      </c>
      <c r="H838" s="51" t="s">
        <v>27</v>
      </c>
      <c r="I838" s="47">
        <v>0</v>
      </c>
      <c r="J838" s="47">
        <v>54</v>
      </c>
      <c r="K838" s="47">
        <f>+Data[[#This Row],[BC Bed Change]]+Data[[#This Row],[NH Bed Change]]</f>
        <v>54</v>
      </c>
      <c r="L838" s="47">
        <f t="shared" si="56"/>
        <v>0</v>
      </c>
      <c r="M838" s="47">
        <f t="shared" si="57"/>
        <v>54</v>
      </c>
      <c r="N838" s="47">
        <f>+Data[[#This Row],[BC Active]]+Data[[#This Row],[NH Active]]</f>
        <v>54</v>
      </c>
      <c r="O838" s="47">
        <f t="shared" si="58"/>
        <v>0</v>
      </c>
      <c r="P838" s="47">
        <f t="shared" si="59"/>
        <v>0</v>
      </c>
      <c r="Q838" s="47">
        <f>+Data[[#This Row],[BC Layaway]]+Data[[#This Row],[NH Layaway]]</f>
        <v>0</v>
      </c>
      <c r="R838" s="47">
        <f>+Data[[#This Row],[BC Active]]+Data[[#This Row],[BC Layaway]]</f>
        <v>0</v>
      </c>
      <c r="S838" s="47">
        <f>+Data[[#This Row],[NH Active]]+Data[[#This Row],[NH Layaway]]</f>
        <v>54</v>
      </c>
      <c r="T838" s="47">
        <f>+Data[[#This Row],[BC Total]]+Data[[#This Row],[NH Total]]</f>
        <v>54</v>
      </c>
      <c r="Y838" s="53"/>
    </row>
    <row r="839" spans="1:25" x14ac:dyDescent="0.25">
      <c r="A839" s="47" t="str">
        <f>Data[[#This Row],[Text IID]]&amp;Data[[#This Row],[transaction number]]</f>
        <v>550074</v>
      </c>
      <c r="B839" s="48">
        <v>4</v>
      </c>
      <c r="C839" s="49">
        <v>55007</v>
      </c>
      <c r="D839" s="50" t="str">
        <f>Data[[#This Row],[Text IID]]&amp;" - "&amp;Data[[#This Row],[Facility Name]]</f>
        <v>55007 - Samaritan Bethany Home On Eighth</v>
      </c>
      <c r="E839" s="46">
        <v>55007</v>
      </c>
      <c r="F839" s="51" t="s">
        <v>244</v>
      </c>
      <c r="G839" s="52">
        <v>42461</v>
      </c>
      <c r="H839" s="51" t="s">
        <v>20</v>
      </c>
      <c r="I839" s="47">
        <v>0</v>
      </c>
      <c r="J839" s="47">
        <v>27</v>
      </c>
      <c r="K839" s="47">
        <f>+Data[[#This Row],[BC Bed Change]]+Data[[#This Row],[NH Bed Change]]</f>
        <v>27</v>
      </c>
      <c r="L839" s="47">
        <f t="shared" si="56"/>
        <v>0</v>
      </c>
      <c r="M839" s="47">
        <f t="shared" si="57"/>
        <v>-27</v>
      </c>
      <c r="N839" s="47">
        <f>+Data[[#This Row],[BC Active]]+Data[[#This Row],[NH Active]]</f>
        <v>-27</v>
      </c>
      <c r="O839" s="47">
        <f t="shared" si="58"/>
        <v>0</v>
      </c>
      <c r="P839" s="47">
        <f t="shared" si="59"/>
        <v>27</v>
      </c>
      <c r="Q839" s="47">
        <f>+Data[[#This Row],[BC Layaway]]+Data[[#This Row],[NH Layaway]]</f>
        <v>27</v>
      </c>
      <c r="R839" s="47">
        <f>+Data[[#This Row],[BC Active]]+Data[[#This Row],[BC Layaway]]</f>
        <v>0</v>
      </c>
      <c r="S839" s="47">
        <f>+Data[[#This Row],[NH Active]]+Data[[#This Row],[NH Layaway]]</f>
        <v>0</v>
      </c>
      <c r="T839" s="47">
        <f>+Data[[#This Row],[BC Total]]+Data[[#This Row],[NH Total]]</f>
        <v>0</v>
      </c>
      <c r="Y839" s="53"/>
    </row>
    <row r="840" spans="1:25" x14ac:dyDescent="0.25">
      <c r="A840" s="47" t="str">
        <f>Data[[#This Row],[Text IID]]&amp;Data[[#This Row],[transaction number]]</f>
        <v>550091</v>
      </c>
      <c r="B840" s="48">
        <v>1</v>
      </c>
      <c r="C840" s="49">
        <v>55009</v>
      </c>
      <c r="D840" s="50" t="str">
        <f>Data[[#This Row],[Text IID]]&amp;" - "&amp;Data[[#This Row],[Facility Name]]</f>
        <v>55009 - Rochester Rehab and Living Center</v>
      </c>
      <c r="E840" s="46">
        <v>55009</v>
      </c>
      <c r="F840" s="51" t="s">
        <v>245</v>
      </c>
      <c r="G840" s="52">
        <v>41548</v>
      </c>
      <c r="H840" s="51" t="s">
        <v>41</v>
      </c>
      <c r="I840" s="47"/>
      <c r="J840" s="47"/>
      <c r="K840" s="47">
        <f>+Data[[#This Row],[BC Bed Change]]+Data[[#This Row],[NH Bed Change]]</f>
        <v>0</v>
      </c>
      <c r="L840" s="47">
        <f t="shared" si="56"/>
        <v>0</v>
      </c>
      <c r="M840" s="47">
        <f t="shared" si="57"/>
        <v>0</v>
      </c>
      <c r="N840" s="47">
        <f>+Data[[#This Row],[BC Active]]+Data[[#This Row],[NH Active]]</f>
        <v>0</v>
      </c>
      <c r="O840" s="47">
        <f t="shared" si="58"/>
        <v>0</v>
      </c>
      <c r="P840" s="47">
        <f t="shared" si="59"/>
        <v>0</v>
      </c>
      <c r="Q840" s="47">
        <f>+Data[[#This Row],[BC Layaway]]+Data[[#This Row],[NH Layaway]]</f>
        <v>0</v>
      </c>
      <c r="R840" s="47">
        <f>+Data[[#This Row],[BC Active]]+Data[[#This Row],[BC Layaway]]</f>
        <v>0</v>
      </c>
      <c r="S840" s="47">
        <f>+Data[[#This Row],[NH Active]]+Data[[#This Row],[NH Layaway]]</f>
        <v>0</v>
      </c>
      <c r="T840" s="47">
        <f>+Data[[#This Row],[BC Total]]+Data[[#This Row],[NH Total]]</f>
        <v>0</v>
      </c>
      <c r="Y840" s="53"/>
    </row>
    <row r="841" spans="1:25" x14ac:dyDescent="0.25">
      <c r="A841" s="47" t="str">
        <f>Data[[#This Row],[Text IID]]&amp;Data[[#This Row],[transaction number]]</f>
        <v>550092</v>
      </c>
      <c r="B841" s="48">
        <v>2</v>
      </c>
      <c r="C841" s="49">
        <v>55009</v>
      </c>
      <c r="D841" s="50" t="str">
        <f>Data[[#This Row],[Text IID]]&amp;" - "&amp;Data[[#This Row],[Facility Name]]</f>
        <v>55009 - Rochester Rehab and Living Center</v>
      </c>
      <c r="E841" s="46">
        <v>55009</v>
      </c>
      <c r="F841" s="51" t="s">
        <v>245</v>
      </c>
      <c r="G841" s="52">
        <v>42192</v>
      </c>
      <c r="H841" s="51" t="s">
        <v>27</v>
      </c>
      <c r="I841" s="47">
        <v>0</v>
      </c>
      <c r="J841" s="47">
        <v>35</v>
      </c>
      <c r="K841" s="47">
        <f>+Data[[#This Row],[BC Bed Change]]+Data[[#This Row],[NH Bed Change]]</f>
        <v>35</v>
      </c>
      <c r="L841" s="47">
        <f t="shared" si="56"/>
        <v>0</v>
      </c>
      <c r="M841" s="47">
        <f t="shared" si="57"/>
        <v>35</v>
      </c>
      <c r="N841" s="47">
        <f>+Data[[#This Row],[BC Active]]+Data[[#This Row],[NH Active]]</f>
        <v>35</v>
      </c>
      <c r="O841" s="47">
        <f t="shared" si="58"/>
        <v>0</v>
      </c>
      <c r="P841" s="47">
        <f t="shared" si="59"/>
        <v>0</v>
      </c>
      <c r="Q841" s="47">
        <f>+Data[[#This Row],[BC Layaway]]+Data[[#This Row],[NH Layaway]]</f>
        <v>0</v>
      </c>
      <c r="R841" s="47">
        <f>+Data[[#This Row],[BC Active]]+Data[[#This Row],[BC Layaway]]</f>
        <v>0</v>
      </c>
      <c r="S841" s="47">
        <f>+Data[[#This Row],[NH Active]]+Data[[#This Row],[NH Layaway]]</f>
        <v>35</v>
      </c>
      <c r="T841" s="47">
        <f>+Data[[#This Row],[BC Total]]+Data[[#This Row],[NH Total]]</f>
        <v>35</v>
      </c>
      <c r="Y841" s="53"/>
    </row>
    <row r="842" spans="1:25" x14ac:dyDescent="0.25">
      <c r="A842" s="47" t="str">
        <f>Data[[#This Row],[Text IID]]&amp;Data[[#This Row],[transaction number]]</f>
        <v>550093</v>
      </c>
      <c r="B842" s="48">
        <v>3</v>
      </c>
      <c r="C842" s="49">
        <v>55009</v>
      </c>
      <c r="D842" s="50" t="str">
        <f>Data[[#This Row],[Text IID]]&amp;" - "&amp;Data[[#This Row],[Facility Name]]</f>
        <v>55009 - Rochester Rehab and Living Center</v>
      </c>
      <c r="E842" s="46">
        <v>55009</v>
      </c>
      <c r="F842" s="51" t="s">
        <v>245</v>
      </c>
      <c r="G842" s="52">
        <v>42192</v>
      </c>
      <c r="H842" s="51" t="s">
        <v>27</v>
      </c>
      <c r="I842" s="47">
        <v>0</v>
      </c>
      <c r="J842" s="47">
        <v>11</v>
      </c>
      <c r="K842" s="47">
        <f>+Data[[#This Row],[BC Bed Change]]+Data[[#This Row],[NH Bed Change]]</f>
        <v>11</v>
      </c>
      <c r="L842" s="47">
        <f t="shared" si="56"/>
        <v>0</v>
      </c>
      <c r="M842" s="47">
        <f t="shared" si="57"/>
        <v>11</v>
      </c>
      <c r="N842" s="47">
        <f>+Data[[#This Row],[BC Active]]+Data[[#This Row],[NH Active]]</f>
        <v>11</v>
      </c>
      <c r="O842" s="47">
        <f t="shared" si="58"/>
        <v>0</v>
      </c>
      <c r="P842" s="47">
        <f t="shared" si="59"/>
        <v>0</v>
      </c>
      <c r="Q842" s="47">
        <f>+Data[[#This Row],[BC Layaway]]+Data[[#This Row],[NH Layaway]]</f>
        <v>0</v>
      </c>
      <c r="R842" s="47">
        <f>+Data[[#This Row],[BC Active]]+Data[[#This Row],[BC Layaway]]</f>
        <v>0</v>
      </c>
      <c r="S842" s="47">
        <f>+Data[[#This Row],[NH Active]]+Data[[#This Row],[NH Layaway]]</f>
        <v>11</v>
      </c>
      <c r="T842" s="47">
        <f>+Data[[#This Row],[BC Total]]+Data[[#This Row],[NH Total]]</f>
        <v>11</v>
      </c>
      <c r="Y842" s="53"/>
    </row>
    <row r="843" spans="1:25" x14ac:dyDescent="0.25">
      <c r="A843" s="47" t="str">
        <f>Data[[#This Row],[Text IID]]&amp;Data[[#This Row],[transaction number]]</f>
        <v>550094</v>
      </c>
      <c r="B843" s="48">
        <v>4</v>
      </c>
      <c r="C843" s="49">
        <v>55009</v>
      </c>
      <c r="D843" s="50" t="str">
        <f>Data[[#This Row],[Text IID]]&amp;" - "&amp;Data[[#This Row],[Facility Name]]</f>
        <v>55009 - Rochester Rehab and Living Center</v>
      </c>
      <c r="E843" s="46">
        <v>55009</v>
      </c>
      <c r="F843" s="51" t="s">
        <v>245</v>
      </c>
      <c r="G843" s="52">
        <v>42192</v>
      </c>
      <c r="H843" s="51" t="s">
        <v>27</v>
      </c>
      <c r="I843" s="47">
        <v>0</v>
      </c>
      <c r="J843" s="47">
        <v>10</v>
      </c>
      <c r="K843" s="47">
        <f>+Data[[#This Row],[BC Bed Change]]+Data[[#This Row],[NH Bed Change]]</f>
        <v>10</v>
      </c>
      <c r="L843" s="47">
        <f t="shared" si="56"/>
        <v>0</v>
      </c>
      <c r="M843" s="47">
        <f t="shared" si="57"/>
        <v>10</v>
      </c>
      <c r="N843" s="47">
        <f>+Data[[#This Row],[BC Active]]+Data[[#This Row],[NH Active]]</f>
        <v>10</v>
      </c>
      <c r="O843" s="47">
        <f t="shared" si="58"/>
        <v>0</v>
      </c>
      <c r="P843" s="47">
        <f t="shared" si="59"/>
        <v>0</v>
      </c>
      <c r="Q843" s="47">
        <f>+Data[[#This Row],[BC Layaway]]+Data[[#This Row],[NH Layaway]]</f>
        <v>0</v>
      </c>
      <c r="R843" s="47">
        <f>+Data[[#This Row],[BC Active]]+Data[[#This Row],[BC Layaway]]</f>
        <v>0</v>
      </c>
      <c r="S843" s="47">
        <f>+Data[[#This Row],[NH Active]]+Data[[#This Row],[NH Layaway]]</f>
        <v>10</v>
      </c>
      <c r="T843" s="47">
        <f>+Data[[#This Row],[BC Total]]+Data[[#This Row],[NH Total]]</f>
        <v>10</v>
      </c>
      <c r="Y843" s="53"/>
    </row>
    <row r="844" spans="1:25" x14ac:dyDescent="0.25">
      <c r="A844" s="47" t="str">
        <f>Data[[#This Row],[Text IID]]&amp;Data[[#This Row],[transaction number]]</f>
        <v>560011</v>
      </c>
      <c r="B844" s="48">
        <v>1</v>
      </c>
      <c r="C844" s="49">
        <v>56001</v>
      </c>
      <c r="D844" s="50" t="str">
        <f>Data[[#This Row],[Text IID]]&amp;" - "&amp;Data[[#This Row],[Facility Name]]</f>
        <v>56001 - Perham Living</v>
      </c>
      <c r="E844" s="46">
        <v>56001</v>
      </c>
      <c r="F844" s="51" t="s">
        <v>246</v>
      </c>
      <c r="G844" s="52">
        <v>40451</v>
      </c>
      <c r="H844" s="51" t="s">
        <v>17</v>
      </c>
      <c r="I844" s="47">
        <v>0</v>
      </c>
      <c r="J844" s="47">
        <v>96</v>
      </c>
      <c r="K844" s="47">
        <f>+Data[[#This Row],[BC Bed Change]]+Data[[#This Row],[NH Bed Change]]</f>
        <v>96</v>
      </c>
      <c r="L844" s="47">
        <f t="shared" si="56"/>
        <v>0</v>
      </c>
      <c r="M844" s="47">
        <f t="shared" si="57"/>
        <v>96</v>
      </c>
      <c r="N844" s="47">
        <f>+Data[[#This Row],[BC Active]]+Data[[#This Row],[NH Active]]</f>
        <v>96</v>
      </c>
      <c r="O844" s="47">
        <f t="shared" si="58"/>
        <v>0</v>
      </c>
      <c r="P844" s="47">
        <f t="shared" si="59"/>
        <v>0</v>
      </c>
      <c r="Q844" s="47">
        <f>+Data[[#This Row],[BC Layaway]]+Data[[#This Row],[NH Layaway]]</f>
        <v>0</v>
      </c>
      <c r="R844" s="47">
        <f>+Data[[#This Row],[BC Active]]+Data[[#This Row],[BC Layaway]]</f>
        <v>0</v>
      </c>
      <c r="S844" s="47">
        <f>+Data[[#This Row],[NH Active]]+Data[[#This Row],[NH Layaway]]</f>
        <v>96</v>
      </c>
      <c r="T844" s="47">
        <f>+Data[[#This Row],[BC Total]]+Data[[#This Row],[NH Total]]</f>
        <v>96</v>
      </c>
      <c r="Y844" s="53"/>
    </row>
    <row r="845" spans="1:25" x14ac:dyDescent="0.25">
      <c r="A845" s="47" t="str">
        <f>Data[[#This Row],[Text IID]]&amp;Data[[#This Row],[transaction number]]</f>
        <v>560021</v>
      </c>
      <c r="B845" s="48">
        <v>1</v>
      </c>
      <c r="C845" s="49">
        <v>56002</v>
      </c>
      <c r="D845" s="50" t="str">
        <f>Data[[#This Row],[Text IID]]&amp;" - "&amp;Data[[#This Row],[Facility Name]]</f>
        <v>56002 - Pioneer Care Center</v>
      </c>
      <c r="E845" s="46">
        <v>56002</v>
      </c>
      <c r="F845" s="51" t="s">
        <v>247</v>
      </c>
      <c r="G845" s="52">
        <v>40451</v>
      </c>
      <c r="H845" s="51" t="s">
        <v>17</v>
      </c>
      <c r="I845" s="47">
        <v>0</v>
      </c>
      <c r="J845" s="47">
        <v>105</v>
      </c>
      <c r="K845" s="47">
        <f>+Data[[#This Row],[BC Bed Change]]+Data[[#This Row],[NH Bed Change]]</f>
        <v>105</v>
      </c>
      <c r="L845" s="47">
        <f t="shared" si="56"/>
        <v>0</v>
      </c>
      <c r="M845" s="47">
        <f t="shared" si="57"/>
        <v>105</v>
      </c>
      <c r="N845" s="47">
        <f>+Data[[#This Row],[BC Active]]+Data[[#This Row],[NH Active]]</f>
        <v>105</v>
      </c>
      <c r="O845" s="47">
        <f t="shared" si="58"/>
        <v>0</v>
      </c>
      <c r="P845" s="47">
        <f t="shared" si="59"/>
        <v>0</v>
      </c>
      <c r="Q845" s="47">
        <f>+Data[[#This Row],[BC Layaway]]+Data[[#This Row],[NH Layaway]]</f>
        <v>0</v>
      </c>
      <c r="R845" s="47">
        <f>+Data[[#This Row],[BC Active]]+Data[[#This Row],[BC Layaway]]</f>
        <v>0</v>
      </c>
      <c r="S845" s="47">
        <f>+Data[[#This Row],[NH Active]]+Data[[#This Row],[NH Layaway]]</f>
        <v>105</v>
      </c>
      <c r="T845" s="47">
        <f>+Data[[#This Row],[BC Total]]+Data[[#This Row],[NH Total]]</f>
        <v>105</v>
      </c>
      <c r="Y845" s="53"/>
    </row>
    <row r="846" spans="1:25" x14ac:dyDescent="0.25">
      <c r="A846" s="47" t="str">
        <f>Data[[#This Row],[Text IID]]&amp;Data[[#This Row],[transaction number]]</f>
        <v>560041</v>
      </c>
      <c r="B846" s="48">
        <v>1</v>
      </c>
      <c r="C846" s="49">
        <v>56004</v>
      </c>
      <c r="D846" s="50" t="str">
        <f>Data[[#This Row],[Text IID]]&amp;" - "&amp;Data[[#This Row],[Facility Name]]</f>
        <v>56004 - Good Sam Society Battle Lake</v>
      </c>
      <c r="E846" s="46">
        <v>56004</v>
      </c>
      <c r="F846" s="51" t="s">
        <v>248</v>
      </c>
      <c r="G846" s="52">
        <v>40451</v>
      </c>
      <c r="H846" s="51" t="s">
        <v>17</v>
      </c>
      <c r="I846" s="47">
        <v>0</v>
      </c>
      <c r="J846" s="47">
        <v>55</v>
      </c>
      <c r="K846" s="47">
        <f>+Data[[#This Row],[BC Bed Change]]+Data[[#This Row],[NH Bed Change]]</f>
        <v>55</v>
      </c>
      <c r="L846" s="47">
        <f t="shared" si="56"/>
        <v>0</v>
      </c>
      <c r="M846" s="47">
        <f t="shared" si="57"/>
        <v>55</v>
      </c>
      <c r="N846" s="47">
        <f>+Data[[#This Row],[BC Active]]+Data[[#This Row],[NH Active]]</f>
        <v>55</v>
      </c>
      <c r="O846" s="47">
        <f t="shared" si="58"/>
        <v>0</v>
      </c>
      <c r="P846" s="47">
        <f t="shared" si="59"/>
        <v>0</v>
      </c>
      <c r="Q846" s="47">
        <f>+Data[[#This Row],[BC Layaway]]+Data[[#This Row],[NH Layaway]]</f>
        <v>0</v>
      </c>
      <c r="R846" s="47">
        <f>+Data[[#This Row],[BC Active]]+Data[[#This Row],[BC Layaway]]</f>
        <v>0</v>
      </c>
      <c r="S846" s="47">
        <f>+Data[[#This Row],[NH Active]]+Data[[#This Row],[NH Layaway]]</f>
        <v>55</v>
      </c>
      <c r="T846" s="47">
        <f>+Data[[#This Row],[BC Total]]+Data[[#This Row],[NH Total]]</f>
        <v>55</v>
      </c>
      <c r="Y846" s="53"/>
    </row>
    <row r="847" spans="1:25" x14ac:dyDescent="0.25">
      <c r="A847" s="47" t="str">
        <f>Data[[#This Row],[Text IID]]&amp;Data[[#This Row],[transaction number]]</f>
        <v>560091</v>
      </c>
      <c r="B847" s="48">
        <v>1</v>
      </c>
      <c r="C847" s="49">
        <v>56009</v>
      </c>
      <c r="D847" s="50" t="str">
        <f>Data[[#This Row],[Text IID]]&amp;" - "&amp;Data[[#This Row],[Facility Name]]</f>
        <v>56009 - LB Broen Home</v>
      </c>
      <c r="E847" s="46">
        <v>56009</v>
      </c>
      <c r="F847" s="51" t="s">
        <v>249</v>
      </c>
      <c r="G847" s="52">
        <v>40451</v>
      </c>
      <c r="H847" s="51" t="s">
        <v>17</v>
      </c>
      <c r="I847" s="47">
        <v>0</v>
      </c>
      <c r="J847" s="47">
        <v>136</v>
      </c>
      <c r="K847" s="47">
        <f>+Data[[#This Row],[BC Bed Change]]+Data[[#This Row],[NH Bed Change]]</f>
        <v>136</v>
      </c>
      <c r="L847" s="47">
        <f t="shared" si="56"/>
        <v>0</v>
      </c>
      <c r="M847" s="47">
        <f t="shared" si="57"/>
        <v>136</v>
      </c>
      <c r="N847" s="47">
        <f>+Data[[#This Row],[BC Active]]+Data[[#This Row],[NH Active]]</f>
        <v>136</v>
      </c>
      <c r="O847" s="47">
        <f t="shared" si="58"/>
        <v>0</v>
      </c>
      <c r="P847" s="47">
        <f t="shared" si="59"/>
        <v>0</v>
      </c>
      <c r="Q847" s="47">
        <f>+Data[[#This Row],[BC Layaway]]+Data[[#This Row],[NH Layaway]]</f>
        <v>0</v>
      </c>
      <c r="R847" s="47">
        <f>+Data[[#This Row],[BC Active]]+Data[[#This Row],[BC Layaway]]</f>
        <v>0</v>
      </c>
      <c r="S847" s="47">
        <f>+Data[[#This Row],[NH Active]]+Data[[#This Row],[NH Layaway]]</f>
        <v>136</v>
      </c>
      <c r="T847" s="47">
        <f>+Data[[#This Row],[BC Total]]+Data[[#This Row],[NH Total]]</f>
        <v>136</v>
      </c>
      <c r="Y847" s="53"/>
    </row>
    <row r="848" spans="1:25" x14ac:dyDescent="0.25">
      <c r="A848" s="47" t="str">
        <f>Data[[#This Row],[Text IID]]&amp;Data[[#This Row],[transaction number]]</f>
        <v>560092</v>
      </c>
      <c r="B848" s="48">
        <v>2</v>
      </c>
      <c r="C848" s="49">
        <v>56009</v>
      </c>
      <c r="D848" s="50" t="str">
        <f>Data[[#This Row],[Text IID]]&amp;" - "&amp;Data[[#This Row],[Facility Name]]</f>
        <v>56009 - LB Broen Home</v>
      </c>
      <c r="E848" s="46">
        <v>56009</v>
      </c>
      <c r="F848" s="51" t="s">
        <v>249</v>
      </c>
      <c r="G848" s="52">
        <v>40451</v>
      </c>
      <c r="H848" s="51" t="s">
        <v>19</v>
      </c>
      <c r="I848" s="47">
        <v>0</v>
      </c>
      <c r="J848" s="47">
        <v>17</v>
      </c>
      <c r="K848" s="47">
        <f>+Data[[#This Row],[BC Bed Change]]+Data[[#This Row],[NH Bed Change]]</f>
        <v>17</v>
      </c>
      <c r="L848" s="47">
        <f t="shared" si="56"/>
        <v>0</v>
      </c>
      <c r="M848" s="47">
        <f t="shared" si="57"/>
        <v>0</v>
      </c>
      <c r="N848" s="47">
        <f>+Data[[#This Row],[BC Active]]+Data[[#This Row],[NH Active]]</f>
        <v>0</v>
      </c>
      <c r="O848" s="47">
        <f t="shared" si="58"/>
        <v>0</v>
      </c>
      <c r="P848" s="47">
        <f t="shared" si="59"/>
        <v>17</v>
      </c>
      <c r="Q848" s="47">
        <f>+Data[[#This Row],[BC Layaway]]+Data[[#This Row],[NH Layaway]]</f>
        <v>17</v>
      </c>
      <c r="R848" s="47">
        <f>+Data[[#This Row],[BC Active]]+Data[[#This Row],[BC Layaway]]</f>
        <v>0</v>
      </c>
      <c r="S848" s="47">
        <f>+Data[[#This Row],[NH Active]]+Data[[#This Row],[NH Layaway]]</f>
        <v>17</v>
      </c>
      <c r="T848" s="47">
        <f>+Data[[#This Row],[BC Total]]+Data[[#This Row],[NH Total]]</f>
        <v>17</v>
      </c>
      <c r="Y848" s="53"/>
    </row>
    <row r="849" spans="1:25" x14ac:dyDescent="0.25">
      <c r="A849" s="47" t="str">
        <f>Data[[#This Row],[Text IID]]&amp;Data[[#This Row],[transaction number]]</f>
        <v>560093</v>
      </c>
      <c r="B849" s="48">
        <v>3</v>
      </c>
      <c r="C849" s="49">
        <v>56009</v>
      </c>
      <c r="D849" s="50" t="str">
        <f>Data[[#This Row],[Text IID]]&amp;" - "&amp;Data[[#This Row],[Facility Name]]</f>
        <v>56009 - LB Broen Home</v>
      </c>
      <c r="E849" s="46">
        <v>56009</v>
      </c>
      <c r="F849" s="51" t="s">
        <v>249</v>
      </c>
      <c r="G849" s="52">
        <v>40774</v>
      </c>
      <c r="H849" s="51" t="s">
        <v>20</v>
      </c>
      <c r="I849" s="47">
        <v>0</v>
      </c>
      <c r="J849" s="47">
        <v>12</v>
      </c>
      <c r="K849" s="47">
        <f>+Data[[#This Row],[BC Bed Change]]+Data[[#This Row],[NH Bed Change]]</f>
        <v>12</v>
      </c>
      <c r="L849" s="47">
        <f t="shared" si="56"/>
        <v>0</v>
      </c>
      <c r="M849" s="47">
        <f t="shared" si="57"/>
        <v>-12</v>
      </c>
      <c r="N849" s="47">
        <f>+Data[[#This Row],[BC Active]]+Data[[#This Row],[NH Active]]</f>
        <v>-12</v>
      </c>
      <c r="O849" s="47">
        <f t="shared" si="58"/>
        <v>0</v>
      </c>
      <c r="P849" s="47">
        <f t="shared" si="59"/>
        <v>12</v>
      </c>
      <c r="Q849" s="47">
        <f>+Data[[#This Row],[BC Layaway]]+Data[[#This Row],[NH Layaway]]</f>
        <v>12</v>
      </c>
      <c r="R849" s="47">
        <f>+Data[[#This Row],[BC Active]]+Data[[#This Row],[BC Layaway]]</f>
        <v>0</v>
      </c>
      <c r="S849" s="47">
        <f>+Data[[#This Row],[NH Active]]+Data[[#This Row],[NH Layaway]]</f>
        <v>0</v>
      </c>
      <c r="T849" s="47">
        <f>+Data[[#This Row],[BC Total]]+Data[[#This Row],[NH Total]]</f>
        <v>0</v>
      </c>
      <c r="Y849" s="53"/>
    </row>
    <row r="850" spans="1:25" x14ac:dyDescent="0.25">
      <c r="A850" s="47" t="str">
        <f>Data[[#This Row],[Text IID]]&amp;Data[[#This Row],[transaction number]]</f>
        <v>560094</v>
      </c>
      <c r="B850" s="48">
        <v>4</v>
      </c>
      <c r="C850" s="49">
        <v>56009</v>
      </c>
      <c r="D850" s="50" t="str">
        <f>Data[[#This Row],[Text IID]]&amp;" - "&amp;Data[[#This Row],[Facility Name]]</f>
        <v>56009 - LB Broen Home</v>
      </c>
      <c r="E850" s="46">
        <v>56009</v>
      </c>
      <c r="F850" s="51" t="s">
        <v>249</v>
      </c>
      <c r="G850" s="52">
        <v>41547</v>
      </c>
      <c r="H850" s="51" t="s">
        <v>22</v>
      </c>
      <c r="I850" s="47">
        <v>0</v>
      </c>
      <c r="J850" s="47">
        <v>17</v>
      </c>
      <c r="K850" s="47">
        <f>+Data[[#This Row],[BC Bed Change]]+Data[[#This Row],[NH Bed Change]]</f>
        <v>17</v>
      </c>
      <c r="L850" s="47">
        <f t="shared" si="56"/>
        <v>0</v>
      </c>
      <c r="M850" s="47">
        <f t="shared" si="57"/>
        <v>17</v>
      </c>
      <c r="N850" s="47">
        <f>+Data[[#This Row],[BC Active]]+Data[[#This Row],[NH Active]]</f>
        <v>17</v>
      </c>
      <c r="O850" s="47">
        <f t="shared" si="58"/>
        <v>0</v>
      </c>
      <c r="P850" s="47">
        <f t="shared" si="59"/>
        <v>-17</v>
      </c>
      <c r="Q850" s="47">
        <f>+Data[[#This Row],[BC Layaway]]+Data[[#This Row],[NH Layaway]]</f>
        <v>-17</v>
      </c>
      <c r="R850" s="47">
        <f>+Data[[#This Row],[BC Active]]+Data[[#This Row],[BC Layaway]]</f>
        <v>0</v>
      </c>
      <c r="S850" s="47">
        <f>+Data[[#This Row],[NH Active]]+Data[[#This Row],[NH Layaway]]</f>
        <v>0</v>
      </c>
      <c r="T850" s="47">
        <f>+Data[[#This Row],[BC Total]]+Data[[#This Row],[NH Total]]</f>
        <v>0</v>
      </c>
      <c r="Y850" s="53"/>
    </row>
    <row r="851" spans="1:25" x14ac:dyDescent="0.25">
      <c r="A851" s="47" t="str">
        <f>Data[[#This Row],[Text IID]]&amp;Data[[#This Row],[transaction number]]</f>
        <v>560095</v>
      </c>
      <c r="B851" s="48">
        <v>5</v>
      </c>
      <c r="C851" s="49">
        <v>56009</v>
      </c>
      <c r="D851" s="50" t="str">
        <f>Data[[#This Row],[Text IID]]&amp;" - "&amp;Data[[#This Row],[Facility Name]]</f>
        <v>56009 - LB Broen Home</v>
      </c>
      <c r="E851" s="46">
        <v>56009</v>
      </c>
      <c r="F851" s="51" t="s">
        <v>249</v>
      </c>
      <c r="G851" s="52">
        <v>41547</v>
      </c>
      <c r="H851" s="51" t="s">
        <v>23</v>
      </c>
      <c r="I851" s="47">
        <v>0</v>
      </c>
      <c r="J851" s="47">
        <v>17</v>
      </c>
      <c r="K851" s="47">
        <f>+Data[[#This Row],[BC Bed Change]]+Data[[#This Row],[NH Bed Change]]</f>
        <v>17</v>
      </c>
      <c r="L851" s="47">
        <f t="shared" si="56"/>
        <v>0</v>
      </c>
      <c r="M851" s="47">
        <f t="shared" si="57"/>
        <v>-17</v>
      </c>
      <c r="N851" s="47">
        <f>+Data[[#This Row],[BC Active]]+Data[[#This Row],[NH Active]]</f>
        <v>-17</v>
      </c>
      <c r="O851" s="47">
        <f t="shared" si="58"/>
        <v>0</v>
      </c>
      <c r="P851" s="47">
        <f t="shared" si="59"/>
        <v>0</v>
      </c>
      <c r="Q851" s="47">
        <f>+Data[[#This Row],[BC Layaway]]+Data[[#This Row],[NH Layaway]]</f>
        <v>0</v>
      </c>
      <c r="R851" s="47">
        <f>+Data[[#This Row],[BC Active]]+Data[[#This Row],[BC Layaway]]</f>
        <v>0</v>
      </c>
      <c r="S851" s="47">
        <f>+Data[[#This Row],[NH Active]]+Data[[#This Row],[NH Layaway]]</f>
        <v>-17</v>
      </c>
      <c r="T851" s="47">
        <f>+Data[[#This Row],[BC Total]]+Data[[#This Row],[NH Total]]</f>
        <v>-17</v>
      </c>
      <c r="Y851" s="53"/>
    </row>
    <row r="852" spans="1:25" x14ac:dyDescent="0.25">
      <c r="A852" s="47" t="str">
        <f>Data[[#This Row],[Text IID]]&amp;Data[[#This Row],[transaction number]]</f>
        <v>560096</v>
      </c>
      <c r="B852" s="48">
        <v>6</v>
      </c>
      <c r="C852" s="49">
        <v>56009</v>
      </c>
      <c r="D852" s="50" t="str">
        <f>Data[[#This Row],[Text IID]]&amp;" - "&amp;Data[[#This Row],[Facility Name]]</f>
        <v>56009 - LB Broen Home</v>
      </c>
      <c r="E852" s="46">
        <v>56009</v>
      </c>
      <c r="F852" s="51" t="s">
        <v>249</v>
      </c>
      <c r="G852" s="52">
        <v>41548</v>
      </c>
      <c r="H852" s="51" t="s">
        <v>20</v>
      </c>
      <c r="I852" s="47">
        <v>0</v>
      </c>
      <c r="J852" s="47">
        <v>17</v>
      </c>
      <c r="K852" s="47">
        <f>+Data[[#This Row],[BC Bed Change]]+Data[[#This Row],[NH Bed Change]]</f>
        <v>17</v>
      </c>
      <c r="L852" s="47">
        <f t="shared" ref="L852" si="60">IF(OR($H852=$W$1,$H852=$W$4,$H852=$W$6),I852,IF($H852=$W$2,0,-I852))</f>
        <v>0</v>
      </c>
      <c r="M852" s="47">
        <f t="shared" ref="M852" si="61">IF(OR($H852=$W$1,$H852=$W$4,$H852=$W$6),J852,IF($H852=$W$2,0,-J852))</f>
        <v>-17</v>
      </c>
      <c r="N852" s="47">
        <f>+Data[[#This Row],[BC Active]]+Data[[#This Row],[NH Active]]</f>
        <v>-17</v>
      </c>
      <c r="O852" s="47">
        <f t="shared" ref="O852" si="62">IF(OR($H852=$W$3,$H852=$W$2),I852,IF($H852=$W$4,-I852,0))</f>
        <v>0</v>
      </c>
      <c r="P852" s="47">
        <f t="shared" ref="P852" si="63">IF(OR($H852=$W$3,$H852=$W$2),J852,IF($H852=$W$4,-J852,0))</f>
        <v>17</v>
      </c>
      <c r="Q852" s="47">
        <f>+Data[[#This Row],[BC Layaway]]+Data[[#This Row],[NH Layaway]]</f>
        <v>17</v>
      </c>
      <c r="R852" s="47">
        <f>+Data[[#This Row],[BC Active]]+Data[[#This Row],[BC Layaway]]</f>
        <v>0</v>
      </c>
      <c r="S852" s="47">
        <f>+Data[[#This Row],[NH Active]]+Data[[#This Row],[NH Layaway]]</f>
        <v>0</v>
      </c>
      <c r="T852" s="47">
        <f>+Data[[#This Row],[BC Total]]+Data[[#This Row],[NH Total]]</f>
        <v>0</v>
      </c>
      <c r="Y852" s="53"/>
    </row>
    <row r="853" spans="1:25" x14ac:dyDescent="0.25">
      <c r="A853" s="47" t="str">
        <f>Data[[#This Row],[Text IID]]&amp;Data[[#This Row],[transaction number]]</f>
        <v>560097</v>
      </c>
      <c r="B853" s="48">
        <v>7</v>
      </c>
      <c r="C853" s="49">
        <v>56009</v>
      </c>
      <c r="D853" s="50" t="str">
        <f>Data[[#This Row],[Text IID]]&amp;" - "&amp;Data[[#This Row],[Facility Name]]</f>
        <v>56009 - LB Broen Home</v>
      </c>
      <c r="E853" s="46">
        <v>56009</v>
      </c>
      <c r="F853" s="51" t="s">
        <v>249</v>
      </c>
      <c r="G853" s="52">
        <v>43466</v>
      </c>
      <c r="H853" s="51" t="s">
        <v>22</v>
      </c>
      <c r="I853" s="47">
        <v>0</v>
      </c>
      <c r="J853" s="47">
        <v>29</v>
      </c>
      <c r="K853" s="47">
        <f>+Data[[#This Row],[BC Bed Change]]+Data[[#This Row],[NH Bed Change]]</f>
        <v>29</v>
      </c>
      <c r="L853" s="47">
        <f t="shared" si="56"/>
        <v>0</v>
      </c>
      <c r="M853" s="47">
        <f t="shared" si="57"/>
        <v>29</v>
      </c>
      <c r="N853" s="47">
        <f>+Data[[#This Row],[BC Active]]+Data[[#This Row],[NH Active]]</f>
        <v>29</v>
      </c>
      <c r="O853" s="47">
        <f t="shared" si="58"/>
        <v>0</v>
      </c>
      <c r="P853" s="47">
        <f t="shared" si="59"/>
        <v>-29</v>
      </c>
      <c r="Q853" s="47">
        <f>+Data[[#This Row],[BC Layaway]]+Data[[#This Row],[NH Layaway]]</f>
        <v>-29</v>
      </c>
      <c r="R853" s="47">
        <f>+Data[[#This Row],[BC Active]]+Data[[#This Row],[BC Layaway]]</f>
        <v>0</v>
      </c>
      <c r="S853" s="47">
        <f>+Data[[#This Row],[NH Active]]+Data[[#This Row],[NH Layaway]]</f>
        <v>0</v>
      </c>
      <c r="T853" s="47">
        <f>+Data[[#This Row],[BC Total]]+Data[[#This Row],[NH Total]]</f>
        <v>0</v>
      </c>
      <c r="Y853" s="53"/>
    </row>
    <row r="854" spans="1:25" x14ac:dyDescent="0.25">
      <c r="A854" s="47" t="str">
        <f>Data[[#This Row],[Text IID]]&amp;Data[[#This Row],[transaction number]]</f>
        <v>560098</v>
      </c>
      <c r="B854" s="48">
        <v>8</v>
      </c>
      <c r="C854" s="49">
        <v>56009</v>
      </c>
      <c r="D854" s="50" t="str">
        <f>Data[[#This Row],[Text IID]]&amp;" - "&amp;Data[[#This Row],[Facility Name]]</f>
        <v>56009 - LB Broen Home</v>
      </c>
      <c r="E854" s="46">
        <v>56009</v>
      </c>
      <c r="F854" s="51" t="s">
        <v>249</v>
      </c>
      <c r="G854" s="52">
        <v>43466</v>
      </c>
      <c r="H854" s="51" t="s">
        <v>23</v>
      </c>
      <c r="I854" s="47"/>
      <c r="J854" s="47">
        <v>29</v>
      </c>
      <c r="K854" s="47">
        <f>+Data[[#This Row],[BC Bed Change]]+Data[[#This Row],[NH Bed Change]]</f>
        <v>29</v>
      </c>
      <c r="L854" s="47">
        <f t="shared" si="56"/>
        <v>0</v>
      </c>
      <c r="M854" s="47">
        <f t="shared" si="57"/>
        <v>-29</v>
      </c>
      <c r="N854" s="47">
        <f>+Data[[#This Row],[BC Active]]+Data[[#This Row],[NH Active]]</f>
        <v>-29</v>
      </c>
      <c r="O854" s="47">
        <f t="shared" si="58"/>
        <v>0</v>
      </c>
      <c r="P854" s="47">
        <f t="shared" si="59"/>
        <v>0</v>
      </c>
      <c r="Q854" s="47">
        <f>+Data[[#This Row],[BC Layaway]]+Data[[#This Row],[NH Layaway]]</f>
        <v>0</v>
      </c>
      <c r="R854" s="47">
        <f>+Data[[#This Row],[BC Active]]+Data[[#This Row],[BC Layaway]]</f>
        <v>0</v>
      </c>
      <c r="S854" s="47">
        <f>+Data[[#This Row],[NH Active]]+Data[[#This Row],[NH Layaway]]</f>
        <v>-29</v>
      </c>
      <c r="T854" s="47">
        <f>+Data[[#This Row],[BC Total]]+Data[[#This Row],[NH Total]]</f>
        <v>-29</v>
      </c>
      <c r="Y854" s="53"/>
    </row>
    <row r="855" spans="1:25" x14ac:dyDescent="0.25">
      <c r="A855" s="47" t="str">
        <f>Data[[#This Row],[Text IID]]&amp;Data[[#This Row],[transaction number]]</f>
        <v>560099</v>
      </c>
      <c r="B855" s="48">
        <v>9</v>
      </c>
      <c r="C855" s="49">
        <v>56009</v>
      </c>
      <c r="D855" s="50" t="str">
        <f>Data[[#This Row],[Text IID]]&amp;" - "&amp;Data[[#This Row],[Facility Name]]</f>
        <v>56009 - LB Broen Home</v>
      </c>
      <c r="E855" s="46">
        <v>56009</v>
      </c>
      <c r="F855" s="51" t="s">
        <v>249</v>
      </c>
      <c r="G855" s="52">
        <v>43466</v>
      </c>
      <c r="H855" s="51" t="s">
        <v>20</v>
      </c>
      <c r="I855" s="47"/>
      <c r="J855" s="47">
        <v>29</v>
      </c>
      <c r="K855" s="47">
        <f>+Data[[#This Row],[BC Bed Change]]+Data[[#This Row],[NH Bed Change]]</f>
        <v>29</v>
      </c>
      <c r="L855" s="47">
        <f t="shared" ref="L855" si="64">IF(OR($H855=$W$1,$H855=$W$4,$H855=$W$6),I855,IF($H855=$W$2,0,-I855))</f>
        <v>0</v>
      </c>
      <c r="M855" s="47">
        <f t="shared" ref="M855" si="65">IF(OR($H855=$W$1,$H855=$W$4,$H855=$W$6),J855,IF($H855=$W$2,0,-J855))</f>
        <v>-29</v>
      </c>
      <c r="N855" s="47">
        <f>+Data[[#This Row],[BC Active]]+Data[[#This Row],[NH Active]]</f>
        <v>-29</v>
      </c>
      <c r="O855" s="47">
        <f t="shared" ref="O855" si="66">IF(OR($H855=$W$3,$H855=$W$2),I855,IF($H855=$W$4,-I855,0))</f>
        <v>0</v>
      </c>
      <c r="P855" s="47">
        <f t="shared" ref="P855" si="67">IF(OR($H855=$W$3,$H855=$W$2),J855,IF($H855=$W$4,-J855,0))</f>
        <v>29</v>
      </c>
      <c r="Q855" s="47">
        <f>+Data[[#This Row],[BC Layaway]]+Data[[#This Row],[NH Layaway]]</f>
        <v>29</v>
      </c>
      <c r="R855" s="47">
        <f>+Data[[#This Row],[BC Active]]+Data[[#This Row],[BC Layaway]]</f>
        <v>0</v>
      </c>
      <c r="S855" s="47">
        <f>+Data[[#This Row],[NH Active]]+Data[[#This Row],[NH Layaway]]</f>
        <v>0</v>
      </c>
      <c r="T855" s="47">
        <f>+Data[[#This Row],[BC Total]]+Data[[#This Row],[NH Total]]</f>
        <v>0</v>
      </c>
      <c r="Y855" s="53"/>
    </row>
    <row r="856" spans="1:25" x14ac:dyDescent="0.25">
      <c r="A856" s="47" t="str">
        <f>Data[[#This Row],[Text IID]]&amp;Data[[#This Row],[transaction number]]</f>
        <v>5600910</v>
      </c>
      <c r="B856" s="48">
        <v>10</v>
      </c>
      <c r="C856" s="49">
        <v>56009</v>
      </c>
      <c r="D856" s="50" t="str">
        <f>Data[[#This Row],[Text IID]]&amp;" - "&amp;Data[[#This Row],[Facility Name]]</f>
        <v>56009 - LB Broen Home</v>
      </c>
      <c r="E856" s="46">
        <v>56009</v>
      </c>
      <c r="F856" s="51" t="s">
        <v>249</v>
      </c>
      <c r="G856" s="52">
        <v>44200</v>
      </c>
      <c r="H856" s="51" t="s">
        <v>22</v>
      </c>
      <c r="I856" s="47"/>
      <c r="J856" s="47">
        <v>10</v>
      </c>
      <c r="K856" s="47">
        <f>+Data[[#This Row],[BC Bed Change]]+Data[[#This Row],[NH Bed Change]]</f>
        <v>10</v>
      </c>
      <c r="L856" s="47">
        <f t="shared" si="56"/>
        <v>0</v>
      </c>
      <c r="M856" s="47">
        <f t="shared" si="57"/>
        <v>10</v>
      </c>
      <c r="N856" s="47">
        <f>+Data[[#This Row],[BC Active]]+Data[[#This Row],[NH Active]]</f>
        <v>10</v>
      </c>
      <c r="O856" s="47">
        <f t="shared" si="58"/>
        <v>0</v>
      </c>
      <c r="P856" s="47">
        <f t="shared" si="59"/>
        <v>-10</v>
      </c>
      <c r="Q856" s="47">
        <f>+Data[[#This Row],[BC Layaway]]+Data[[#This Row],[NH Layaway]]</f>
        <v>-10</v>
      </c>
      <c r="R856" s="47">
        <f>+Data[[#This Row],[BC Active]]+Data[[#This Row],[BC Layaway]]</f>
        <v>0</v>
      </c>
      <c r="S856" s="47">
        <f>+Data[[#This Row],[NH Active]]+Data[[#This Row],[NH Layaway]]</f>
        <v>0</v>
      </c>
      <c r="T856" s="47">
        <f>+Data[[#This Row],[BC Total]]+Data[[#This Row],[NH Total]]</f>
        <v>0</v>
      </c>
      <c r="Y856" s="53"/>
    </row>
    <row r="857" spans="1:25" x14ac:dyDescent="0.25">
      <c r="A857" s="47" t="str">
        <f>Data[[#This Row],[Text IID]]&amp;Data[[#This Row],[transaction number]]</f>
        <v>560101</v>
      </c>
      <c r="B857" s="48">
        <v>1</v>
      </c>
      <c r="C857" s="49">
        <v>56010</v>
      </c>
      <c r="D857" s="50" t="str">
        <f>Data[[#This Row],[Text IID]]&amp;" - "&amp;Data[[#This Row],[Facility Name]]</f>
        <v>56010 - Pelican Valley Health Center</v>
      </c>
      <c r="E857" s="46">
        <v>56010</v>
      </c>
      <c r="F857" s="51" t="s">
        <v>250</v>
      </c>
      <c r="G857" s="52">
        <v>40451</v>
      </c>
      <c r="H857" s="51" t="s">
        <v>17</v>
      </c>
      <c r="I857" s="47">
        <v>0</v>
      </c>
      <c r="J857" s="47">
        <v>40</v>
      </c>
      <c r="K857" s="47">
        <f>+Data[[#This Row],[BC Bed Change]]+Data[[#This Row],[NH Bed Change]]</f>
        <v>40</v>
      </c>
      <c r="L857" s="47">
        <f t="shared" si="56"/>
        <v>0</v>
      </c>
      <c r="M857" s="47">
        <f t="shared" si="57"/>
        <v>40</v>
      </c>
      <c r="N857" s="47">
        <f>+Data[[#This Row],[BC Active]]+Data[[#This Row],[NH Active]]</f>
        <v>40</v>
      </c>
      <c r="O857" s="47">
        <f t="shared" si="58"/>
        <v>0</v>
      </c>
      <c r="P857" s="47">
        <f t="shared" si="59"/>
        <v>0</v>
      </c>
      <c r="Q857" s="47">
        <f>+Data[[#This Row],[BC Layaway]]+Data[[#This Row],[NH Layaway]]</f>
        <v>0</v>
      </c>
      <c r="R857" s="47">
        <f>+Data[[#This Row],[BC Active]]+Data[[#This Row],[BC Layaway]]</f>
        <v>0</v>
      </c>
      <c r="S857" s="47">
        <f>+Data[[#This Row],[NH Active]]+Data[[#This Row],[NH Layaway]]</f>
        <v>40</v>
      </c>
      <c r="T857" s="47">
        <f>+Data[[#This Row],[BC Total]]+Data[[#This Row],[NH Total]]</f>
        <v>40</v>
      </c>
      <c r="Y857" s="53"/>
    </row>
    <row r="858" spans="1:25" x14ac:dyDescent="0.25">
      <c r="A858" s="47" t="str">
        <f>Data[[#This Row],[Text IID]]&amp;Data[[#This Row],[transaction number]]</f>
        <v>560102</v>
      </c>
      <c r="B858" s="48">
        <v>2</v>
      </c>
      <c r="C858" s="49">
        <v>56010</v>
      </c>
      <c r="D858" s="50" t="str">
        <f>Data[[#This Row],[Text IID]]&amp;" - "&amp;Data[[#This Row],[Facility Name]]</f>
        <v>56010 - Pelican Valley Health Center</v>
      </c>
      <c r="E858" s="46">
        <v>56010</v>
      </c>
      <c r="F858" s="51" t="s">
        <v>250</v>
      </c>
      <c r="G858" s="52">
        <v>40451</v>
      </c>
      <c r="H858" s="51" t="s">
        <v>19</v>
      </c>
      <c r="I858" s="47">
        <v>0</v>
      </c>
      <c r="J858" s="47">
        <v>4</v>
      </c>
      <c r="K858" s="47">
        <f>+Data[[#This Row],[BC Bed Change]]+Data[[#This Row],[NH Bed Change]]</f>
        <v>4</v>
      </c>
      <c r="L858" s="47">
        <f t="shared" si="56"/>
        <v>0</v>
      </c>
      <c r="M858" s="47">
        <f t="shared" si="57"/>
        <v>0</v>
      </c>
      <c r="N858" s="47">
        <f>+Data[[#This Row],[BC Active]]+Data[[#This Row],[NH Active]]</f>
        <v>0</v>
      </c>
      <c r="O858" s="47">
        <f t="shared" si="58"/>
        <v>0</v>
      </c>
      <c r="P858" s="47">
        <f t="shared" si="59"/>
        <v>4</v>
      </c>
      <c r="Q858" s="47">
        <f>+Data[[#This Row],[BC Layaway]]+Data[[#This Row],[NH Layaway]]</f>
        <v>4</v>
      </c>
      <c r="R858" s="47">
        <f>+Data[[#This Row],[BC Active]]+Data[[#This Row],[BC Layaway]]</f>
        <v>0</v>
      </c>
      <c r="S858" s="47">
        <f>+Data[[#This Row],[NH Active]]+Data[[#This Row],[NH Layaway]]</f>
        <v>4</v>
      </c>
      <c r="T858" s="47">
        <f>+Data[[#This Row],[BC Total]]+Data[[#This Row],[NH Total]]</f>
        <v>4</v>
      </c>
      <c r="Y858" s="53"/>
    </row>
    <row r="859" spans="1:25" x14ac:dyDescent="0.25">
      <c r="A859" s="47" t="str">
        <f>Data[[#This Row],[Text IID]]&amp;Data[[#This Row],[transaction number]]</f>
        <v>560103</v>
      </c>
      <c r="B859" s="48">
        <v>3</v>
      </c>
      <c r="C859" s="49">
        <v>56010</v>
      </c>
      <c r="D859" s="50" t="str">
        <f>Data[[#This Row],[Text IID]]&amp;" - "&amp;Data[[#This Row],[Facility Name]]</f>
        <v>56010 - Pelican Valley Health Center</v>
      </c>
      <c r="E859" s="46">
        <v>56010</v>
      </c>
      <c r="F859" s="51" t="s">
        <v>250</v>
      </c>
      <c r="G859" s="52">
        <v>40787</v>
      </c>
      <c r="H859" s="51" t="s">
        <v>22</v>
      </c>
      <c r="I859" s="47">
        <v>0</v>
      </c>
      <c r="J859" s="47">
        <v>4</v>
      </c>
      <c r="K859" s="47">
        <f>+Data[[#This Row],[BC Bed Change]]+Data[[#This Row],[NH Bed Change]]</f>
        <v>4</v>
      </c>
      <c r="L859" s="47">
        <f t="shared" si="56"/>
        <v>0</v>
      </c>
      <c r="M859" s="47">
        <f t="shared" si="57"/>
        <v>4</v>
      </c>
      <c r="N859" s="47">
        <f>+Data[[#This Row],[BC Active]]+Data[[#This Row],[NH Active]]</f>
        <v>4</v>
      </c>
      <c r="O859" s="47">
        <f t="shared" si="58"/>
        <v>0</v>
      </c>
      <c r="P859" s="47">
        <f t="shared" si="59"/>
        <v>-4</v>
      </c>
      <c r="Q859" s="47">
        <f>+Data[[#This Row],[BC Layaway]]+Data[[#This Row],[NH Layaway]]</f>
        <v>-4</v>
      </c>
      <c r="R859" s="47">
        <f>+Data[[#This Row],[BC Active]]+Data[[#This Row],[BC Layaway]]</f>
        <v>0</v>
      </c>
      <c r="S859" s="47">
        <f>+Data[[#This Row],[NH Active]]+Data[[#This Row],[NH Layaway]]</f>
        <v>0</v>
      </c>
      <c r="T859" s="47">
        <f>+Data[[#This Row],[BC Total]]+Data[[#This Row],[NH Total]]</f>
        <v>0</v>
      </c>
      <c r="Y859" s="53"/>
    </row>
    <row r="860" spans="1:25" x14ac:dyDescent="0.25">
      <c r="A860" s="47" t="str">
        <f>Data[[#This Row],[Text IID]]&amp;Data[[#This Row],[transaction number]]</f>
        <v>560104</v>
      </c>
      <c r="B860" s="48">
        <v>4</v>
      </c>
      <c r="C860" s="49">
        <v>56010</v>
      </c>
      <c r="D860" s="50" t="str">
        <f>Data[[#This Row],[Text IID]]&amp;" - "&amp;Data[[#This Row],[Facility Name]]</f>
        <v>56010 - Pelican Valley Health Center</v>
      </c>
      <c r="E860" s="46">
        <v>56010</v>
      </c>
      <c r="F860" s="51" t="s">
        <v>250</v>
      </c>
      <c r="G860" s="52">
        <v>40787</v>
      </c>
      <c r="H860" s="51" t="s">
        <v>23</v>
      </c>
      <c r="I860" s="47">
        <v>0</v>
      </c>
      <c r="J860" s="47">
        <v>4</v>
      </c>
      <c r="K860" s="47">
        <f>+Data[[#This Row],[BC Bed Change]]+Data[[#This Row],[NH Bed Change]]</f>
        <v>4</v>
      </c>
      <c r="L860" s="47">
        <f t="shared" si="56"/>
        <v>0</v>
      </c>
      <c r="M860" s="47">
        <f t="shared" si="57"/>
        <v>-4</v>
      </c>
      <c r="N860" s="47">
        <f>+Data[[#This Row],[BC Active]]+Data[[#This Row],[NH Active]]</f>
        <v>-4</v>
      </c>
      <c r="O860" s="47">
        <f t="shared" si="58"/>
        <v>0</v>
      </c>
      <c r="P860" s="47">
        <f t="shared" si="59"/>
        <v>0</v>
      </c>
      <c r="Q860" s="47">
        <f>+Data[[#This Row],[BC Layaway]]+Data[[#This Row],[NH Layaway]]</f>
        <v>0</v>
      </c>
      <c r="R860" s="47">
        <f>+Data[[#This Row],[BC Active]]+Data[[#This Row],[BC Layaway]]</f>
        <v>0</v>
      </c>
      <c r="S860" s="47">
        <f>+Data[[#This Row],[NH Active]]+Data[[#This Row],[NH Layaway]]</f>
        <v>-4</v>
      </c>
      <c r="T860" s="47">
        <f>+Data[[#This Row],[BC Total]]+Data[[#This Row],[NH Total]]</f>
        <v>-4</v>
      </c>
      <c r="Y860" s="53"/>
    </row>
    <row r="861" spans="1:25" x14ac:dyDescent="0.25">
      <c r="A861" s="47" t="str">
        <f>Data[[#This Row],[Text IID]]&amp;Data[[#This Row],[transaction number]]</f>
        <v>560105</v>
      </c>
      <c r="B861" s="48">
        <v>5</v>
      </c>
      <c r="C861" s="49">
        <v>56010</v>
      </c>
      <c r="D861" s="50" t="str">
        <f>Data[[#This Row],[Text IID]]&amp;" - "&amp;Data[[#This Row],[Facility Name]]</f>
        <v>56010 - Pelican Valley Health Center</v>
      </c>
      <c r="E861" s="46">
        <v>56010</v>
      </c>
      <c r="F861" s="51" t="s">
        <v>250</v>
      </c>
      <c r="G861" s="52">
        <v>42097</v>
      </c>
      <c r="H861" s="51" t="s">
        <v>23</v>
      </c>
      <c r="I861" s="47">
        <v>0</v>
      </c>
      <c r="J861" s="47">
        <v>4</v>
      </c>
      <c r="K861" s="47">
        <f>+Data[[#This Row],[BC Bed Change]]+Data[[#This Row],[NH Bed Change]]</f>
        <v>4</v>
      </c>
      <c r="L861" s="47">
        <f t="shared" si="56"/>
        <v>0</v>
      </c>
      <c r="M861" s="47">
        <f t="shared" si="57"/>
        <v>-4</v>
      </c>
      <c r="N861" s="47">
        <f>+Data[[#This Row],[BC Active]]+Data[[#This Row],[NH Active]]</f>
        <v>-4</v>
      </c>
      <c r="O861" s="47">
        <f t="shared" si="58"/>
        <v>0</v>
      </c>
      <c r="P861" s="47">
        <f t="shared" si="59"/>
        <v>0</v>
      </c>
      <c r="Q861" s="47">
        <f>+Data[[#This Row],[BC Layaway]]+Data[[#This Row],[NH Layaway]]</f>
        <v>0</v>
      </c>
      <c r="R861" s="47">
        <f>+Data[[#This Row],[BC Active]]+Data[[#This Row],[BC Layaway]]</f>
        <v>0</v>
      </c>
      <c r="S861" s="47">
        <f>+Data[[#This Row],[NH Active]]+Data[[#This Row],[NH Layaway]]</f>
        <v>-4</v>
      </c>
      <c r="T861" s="47">
        <f>+Data[[#This Row],[BC Total]]+Data[[#This Row],[NH Total]]</f>
        <v>-4</v>
      </c>
      <c r="Y861" s="53"/>
    </row>
    <row r="862" spans="1:25" x14ac:dyDescent="0.25">
      <c r="A862" s="47" t="str">
        <f>Data[[#This Row],[Text IID]]&amp;Data[[#This Row],[transaction number]]</f>
        <v>560106</v>
      </c>
      <c r="B862" s="48">
        <v>6</v>
      </c>
      <c r="C862" s="49">
        <v>56010</v>
      </c>
      <c r="D862" s="50" t="str">
        <f>Data[[#This Row],[Text IID]]&amp;" - "&amp;Data[[#This Row],[Facility Name]]</f>
        <v>56010 - Pelican Valley Health Center</v>
      </c>
      <c r="E862" s="46">
        <v>56010</v>
      </c>
      <c r="F862" s="51" t="s">
        <v>250</v>
      </c>
      <c r="G862" s="52">
        <v>42675</v>
      </c>
      <c r="H862" s="51" t="s">
        <v>20</v>
      </c>
      <c r="I862" s="47"/>
      <c r="J862" s="47">
        <v>3</v>
      </c>
      <c r="K862" s="47">
        <f>+Data[[#This Row],[BC Bed Change]]+Data[[#This Row],[NH Bed Change]]</f>
        <v>3</v>
      </c>
      <c r="L862" s="47">
        <f t="shared" si="56"/>
        <v>0</v>
      </c>
      <c r="M862" s="47">
        <f t="shared" si="57"/>
        <v>-3</v>
      </c>
      <c r="N862" s="47">
        <f>+Data[[#This Row],[BC Active]]+Data[[#This Row],[NH Active]]</f>
        <v>-3</v>
      </c>
      <c r="O862" s="47">
        <f t="shared" si="58"/>
        <v>0</v>
      </c>
      <c r="P862" s="47">
        <f t="shared" si="59"/>
        <v>3</v>
      </c>
      <c r="Q862" s="47">
        <f>+Data[[#This Row],[BC Layaway]]+Data[[#This Row],[NH Layaway]]</f>
        <v>3</v>
      </c>
      <c r="R862" s="47">
        <f>+Data[[#This Row],[BC Active]]+Data[[#This Row],[BC Layaway]]</f>
        <v>0</v>
      </c>
      <c r="S862" s="47">
        <f>+Data[[#This Row],[NH Active]]+Data[[#This Row],[NH Layaway]]</f>
        <v>0</v>
      </c>
      <c r="T862" s="47">
        <f>+Data[[#This Row],[BC Total]]+Data[[#This Row],[NH Total]]</f>
        <v>0</v>
      </c>
      <c r="Y862" s="53"/>
    </row>
    <row r="863" spans="1:25" x14ac:dyDescent="0.25">
      <c r="A863" s="47" t="str">
        <f>Data[[#This Row],[Text IID]]&amp;Data[[#This Row],[transaction number]]</f>
        <v>560111</v>
      </c>
      <c r="B863" s="48">
        <v>1</v>
      </c>
      <c r="C863" s="49">
        <v>56011</v>
      </c>
      <c r="D863" s="50" t="str">
        <f>Data[[#This Row],[Text IID]]&amp;" - "&amp;Data[[#This Row],[Facility Name]]</f>
        <v>56011 - St Williams Living Center</v>
      </c>
      <c r="E863" s="46">
        <v>56011</v>
      </c>
      <c r="F863" s="51" t="s">
        <v>251</v>
      </c>
      <c r="G863" s="52">
        <v>40451</v>
      </c>
      <c r="H863" s="51" t="s">
        <v>17</v>
      </c>
      <c r="I863" s="47">
        <v>0</v>
      </c>
      <c r="J863" s="47">
        <v>68</v>
      </c>
      <c r="K863" s="47">
        <f>+Data[[#This Row],[BC Bed Change]]+Data[[#This Row],[NH Bed Change]]</f>
        <v>68</v>
      </c>
      <c r="L863" s="47">
        <f t="shared" si="56"/>
        <v>0</v>
      </c>
      <c r="M863" s="47">
        <f t="shared" si="57"/>
        <v>68</v>
      </c>
      <c r="N863" s="47">
        <f>+Data[[#This Row],[BC Active]]+Data[[#This Row],[NH Active]]</f>
        <v>68</v>
      </c>
      <c r="O863" s="47">
        <f t="shared" si="58"/>
        <v>0</v>
      </c>
      <c r="P863" s="47">
        <f t="shared" si="59"/>
        <v>0</v>
      </c>
      <c r="Q863" s="47">
        <f>+Data[[#This Row],[BC Layaway]]+Data[[#This Row],[NH Layaway]]</f>
        <v>0</v>
      </c>
      <c r="R863" s="47">
        <f>+Data[[#This Row],[BC Active]]+Data[[#This Row],[BC Layaway]]</f>
        <v>0</v>
      </c>
      <c r="S863" s="47">
        <f>+Data[[#This Row],[NH Active]]+Data[[#This Row],[NH Layaway]]</f>
        <v>68</v>
      </c>
      <c r="T863" s="47">
        <f>+Data[[#This Row],[BC Total]]+Data[[#This Row],[NH Total]]</f>
        <v>68</v>
      </c>
      <c r="Y863" s="53"/>
    </row>
    <row r="864" spans="1:25" x14ac:dyDescent="0.25">
      <c r="A864" s="47" t="str">
        <f>Data[[#This Row],[Text IID]]&amp;Data[[#This Row],[transaction number]]</f>
        <v>560112</v>
      </c>
      <c r="B864" s="48">
        <v>2</v>
      </c>
      <c r="C864" s="49">
        <v>56011</v>
      </c>
      <c r="D864" s="50" t="str">
        <f>Data[[#This Row],[Text IID]]&amp;" - "&amp;Data[[#This Row],[Facility Name]]</f>
        <v>56011 - St Williams Living Center</v>
      </c>
      <c r="E864" s="46">
        <v>56011</v>
      </c>
      <c r="F864" s="51" t="s">
        <v>251</v>
      </c>
      <c r="G864" s="52">
        <v>40678</v>
      </c>
      <c r="H864" s="51" t="s">
        <v>23</v>
      </c>
      <c r="I864" s="47">
        <v>0</v>
      </c>
      <c r="J864" s="47">
        <v>5</v>
      </c>
      <c r="K864" s="47">
        <f>+Data[[#This Row],[BC Bed Change]]+Data[[#This Row],[NH Bed Change]]</f>
        <v>5</v>
      </c>
      <c r="L864" s="47">
        <f t="shared" si="56"/>
        <v>0</v>
      </c>
      <c r="M864" s="47">
        <f t="shared" si="57"/>
        <v>-5</v>
      </c>
      <c r="N864" s="47">
        <f>+Data[[#This Row],[BC Active]]+Data[[#This Row],[NH Active]]</f>
        <v>-5</v>
      </c>
      <c r="O864" s="47">
        <f t="shared" si="58"/>
        <v>0</v>
      </c>
      <c r="P864" s="47">
        <f t="shared" si="59"/>
        <v>0</v>
      </c>
      <c r="Q864" s="47">
        <f>+Data[[#This Row],[BC Layaway]]+Data[[#This Row],[NH Layaway]]</f>
        <v>0</v>
      </c>
      <c r="R864" s="47">
        <f>+Data[[#This Row],[BC Active]]+Data[[#This Row],[BC Layaway]]</f>
        <v>0</v>
      </c>
      <c r="S864" s="47">
        <f>+Data[[#This Row],[NH Active]]+Data[[#This Row],[NH Layaway]]</f>
        <v>-5</v>
      </c>
      <c r="T864" s="47">
        <f>+Data[[#This Row],[BC Total]]+Data[[#This Row],[NH Total]]</f>
        <v>-5</v>
      </c>
      <c r="Y864" s="53"/>
    </row>
    <row r="865" spans="1:25" x14ac:dyDescent="0.25">
      <c r="A865" s="47" t="str">
        <f>Data[[#This Row],[Text IID]]&amp;Data[[#This Row],[transaction number]]</f>
        <v>560113</v>
      </c>
      <c r="B865" s="48">
        <v>3</v>
      </c>
      <c r="C865" s="49">
        <v>56011</v>
      </c>
      <c r="D865" s="50" t="str">
        <f>Data[[#This Row],[Text IID]]&amp;" - "&amp;Data[[#This Row],[Facility Name]]</f>
        <v>56011 - St Williams Living Center</v>
      </c>
      <c r="E865" s="46">
        <v>56011</v>
      </c>
      <c r="F865" s="51" t="s">
        <v>251</v>
      </c>
      <c r="G865" s="52">
        <v>40969</v>
      </c>
      <c r="H865" s="51" t="s">
        <v>23</v>
      </c>
      <c r="I865" s="47">
        <v>0</v>
      </c>
      <c r="J865" s="47">
        <v>5</v>
      </c>
      <c r="K865" s="47">
        <f>+Data[[#This Row],[BC Bed Change]]+Data[[#This Row],[NH Bed Change]]</f>
        <v>5</v>
      </c>
      <c r="L865" s="47">
        <f t="shared" si="56"/>
        <v>0</v>
      </c>
      <c r="M865" s="47">
        <f t="shared" si="57"/>
        <v>-5</v>
      </c>
      <c r="N865" s="47">
        <f>+Data[[#This Row],[BC Active]]+Data[[#This Row],[NH Active]]</f>
        <v>-5</v>
      </c>
      <c r="O865" s="47">
        <f t="shared" si="58"/>
        <v>0</v>
      </c>
      <c r="P865" s="47">
        <f t="shared" si="59"/>
        <v>0</v>
      </c>
      <c r="Q865" s="47">
        <f>+Data[[#This Row],[BC Layaway]]+Data[[#This Row],[NH Layaway]]</f>
        <v>0</v>
      </c>
      <c r="R865" s="47">
        <f>+Data[[#This Row],[BC Active]]+Data[[#This Row],[BC Layaway]]</f>
        <v>0</v>
      </c>
      <c r="S865" s="47">
        <f>+Data[[#This Row],[NH Active]]+Data[[#This Row],[NH Layaway]]</f>
        <v>-5</v>
      </c>
      <c r="T865" s="47">
        <f>+Data[[#This Row],[BC Total]]+Data[[#This Row],[NH Total]]</f>
        <v>-5</v>
      </c>
      <c r="Y865" s="53"/>
    </row>
    <row r="866" spans="1:25" x14ac:dyDescent="0.25">
      <c r="A866" s="47" t="str">
        <f>Data[[#This Row],[Text IID]]&amp;Data[[#This Row],[transaction number]]</f>
        <v>560114</v>
      </c>
      <c r="B866" s="48">
        <v>4</v>
      </c>
      <c r="C866" s="49">
        <v>56011</v>
      </c>
      <c r="D866" s="50" t="str">
        <f>Data[[#This Row],[Text IID]]&amp;" - "&amp;Data[[#This Row],[Facility Name]]</f>
        <v>56011 - St Williams Living Center</v>
      </c>
      <c r="E866" s="46">
        <v>56011</v>
      </c>
      <c r="F866" s="51" t="s">
        <v>251</v>
      </c>
      <c r="G866" s="52">
        <v>41520</v>
      </c>
      <c r="H866" s="51" t="s">
        <v>20</v>
      </c>
      <c r="I866" s="47">
        <v>0</v>
      </c>
      <c r="J866" s="47">
        <v>0</v>
      </c>
      <c r="K866" s="47">
        <f>+Data[[#This Row],[BC Bed Change]]+Data[[#This Row],[NH Bed Change]]</f>
        <v>0</v>
      </c>
      <c r="L866" s="47">
        <f t="shared" si="56"/>
        <v>0</v>
      </c>
      <c r="M866" s="47">
        <f t="shared" si="57"/>
        <v>0</v>
      </c>
      <c r="N866" s="47">
        <f>+Data[[#This Row],[BC Active]]+Data[[#This Row],[NH Active]]</f>
        <v>0</v>
      </c>
      <c r="O866" s="47">
        <f t="shared" si="58"/>
        <v>0</v>
      </c>
      <c r="P866" s="47">
        <f t="shared" si="59"/>
        <v>0</v>
      </c>
      <c r="Q866" s="47">
        <f>+Data[[#This Row],[BC Layaway]]+Data[[#This Row],[NH Layaway]]</f>
        <v>0</v>
      </c>
      <c r="R866" s="47">
        <f>+Data[[#This Row],[BC Active]]+Data[[#This Row],[BC Layaway]]</f>
        <v>0</v>
      </c>
      <c r="S866" s="47">
        <f>+Data[[#This Row],[NH Active]]+Data[[#This Row],[NH Layaway]]</f>
        <v>0</v>
      </c>
      <c r="T866" s="47">
        <f>+Data[[#This Row],[BC Total]]+Data[[#This Row],[NH Total]]</f>
        <v>0</v>
      </c>
      <c r="Y866" s="53"/>
    </row>
    <row r="867" spans="1:25" x14ac:dyDescent="0.25">
      <c r="A867" s="47" t="str">
        <f>Data[[#This Row],[Text IID]]&amp;Data[[#This Row],[transaction number]]</f>
        <v>560115</v>
      </c>
      <c r="B867" s="48">
        <v>5</v>
      </c>
      <c r="C867" s="49">
        <v>56011</v>
      </c>
      <c r="D867" s="50" t="str">
        <f>Data[[#This Row],[Text IID]]&amp;" - "&amp;Data[[#This Row],[Facility Name]]</f>
        <v>56011 - St Williams Living Center</v>
      </c>
      <c r="E867" s="46">
        <v>56011</v>
      </c>
      <c r="F867" s="51" t="s">
        <v>251</v>
      </c>
      <c r="G867" s="52">
        <v>41579</v>
      </c>
      <c r="H867" s="51" t="s">
        <v>20</v>
      </c>
      <c r="I867" s="47">
        <v>0</v>
      </c>
      <c r="J867" s="47">
        <v>3</v>
      </c>
      <c r="K867" s="47">
        <f>+Data[[#This Row],[BC Bed Change]]+Data[[#This Row],[NH Bed Change]]</f>
        <v>3</v>
      </c>
      <c r="L867" s="47">
        <f t="shared" si="56"/>
        <v>0</v>
      </c>
      <c r="M867" s="47">
        <f t="shared" si="57"/>
        <v>-3</v>
      </c>
      <c r="N867" s="47">
        <f>+Data[[#This Row],[BC Active]]+Data[[#This Row],[NH Active]]</f>
        <v>-3</v>
      </c>
      <c r="O867" s="47">
        <f t="shared" si="58"/>
        <v>0</v>
      </c>
      <c r="P867" s="47">
        <f t="shared" si="59"/>
        <v>3</v>
      </c>
      <c r="Q867" s="47">
        <f>+Data[[#This Row],[BC Layaway]]+Data[[#This Row],[NH Layaway]]</f>
        <v>3</v>
      </c>
      <c r="R867" s="47">
        <f>+Data[[#This Row],[BC Active]]+Data[[#This Row],[BC Layaway]]</f>
        <v>0</v>
      </c>
      <c r="S867" s="47">
        <f>+Data[[#This Row],[NH Active]]+Data[[#This Row],[NH Layaway]]</f>
        <v>0</v>
      </c>
      <c r="T867" s="47">
        <f>+Data[[#This Row],[BC Total]]+Data[[#This Row],[NH Total]]</f>
        <v>0</v>
      </c>
      <c r="Y867" s="53"/>
    </row>
    <row r="868" spans="1:25" x14ac:dyDescent="0.25">
      <c r="A868" s="47" t="str">
        <f>Data[[#This Row],[Text IID]]&amp;Data[[#This Row],[transaction number]]</f>
        <v>560116</v>
      </c>
      <c r="B868" s="48">
        <v>6</v>
      </c>
      <c r="C868" s="49">
        <v>56011</v>
      </c>
      <c r="D868" s="50" t="str">
        <f>Data[[#This Row],[Text IID]]&amp;" - "&amp;Data[[#This Row],[Facility Name]]</f>
        <v>56011 - St Williams Living Center</v>
      </c>
      <c r="E868" s="46">
        <v>56011</v>
      </c>
      <c r="F868" s="51" t="s">
        <v>251</v>
      </c>
      <c r="G868" s="52">
        <v>41954</v>
      </c>
      <c r="H868" s="51" t="s">
        <v>22</v>
      </c>
      <c r="I868" s="47">
        <v>0</v>
      </c>
      <c r="J868" s="47">
        <v>3</v>
      </c>
      <c r="K868" s="47">
        <f>+Data[[#This Row],[BC Bed Change]]+Data[[#This Row],[NH Bed Change]]</f>
        <v>3</v>
      </c>
      <c r="L868" s="47">
        <f t="shared" si="56"/>
        <v>0</v>
      </c>
      <c r="M868" s="47">
        <f t="shared" si="57"/>
        <v>3</v>
      </c>
      <c r="N868" s="47">
        <f>+Data[[#This Row],[BC Active]]+Data[[#This Row],[NH Active]]</f>
        <v>3</v>
      </c>
      <c r="O868" s="47">
        <f t="shared" si="58"/>
        <v>0</v>
      </c>
      <c r="P868" s="47">
        <f t="shared" si="59"/>
        <v>-3</v>
      </c>
      <c r="Q868" s="47">
        <f>+Data[[#This Row],[BC Layaway]]+Data[[#This Row],[NH Layaway]]</f>
        <v>-3</v>
      </c>
      <c r="R868" s="47">
        <f>+Data[[#This Row],[BC Active]]+Data[[#This Row],[BC Layaway]]</f>
        <v>0</v>
      </c>
      <c r="S868" s="47">
        <f>+Data[[#This Row],[NH Active]]+Data[[#This Row],[NH Layaway]]</f>
        <v>0</v>
      </c>
      <c r="T868" s="47">
        <f>+Data[[#This Row],[BC Total]]+Data[[#This Row],[NH Total]]</f>
        <v>0</v>
      </c>
      <c r="Y868" s="53"/>
    </row>
    <row r="869" spans="1:25" x14ac:dyDescent="0.25">
      <c r="A869" s="47" t="str">
        <f>Data[[#This Row],[Text IID]]&amp;Data[[#This Row],[transaction number]]</f>
        <v>560117</v>
      </c>
      <c r="B869" s="48">
        <v>7</v>
      </c>
      <c r="C869" s="49">
        <v>56011</v>
      </c>
      <c r="D869" s="50" t="str">
        <f>Data[[#This Row],[Text IID]]&amp;" - "&amp;Data[[#This Row],[Facility Name]]</f>
        <v>56011 - St Williams Living Center</v>
      </c>
      <c r="E869" s="46">
        <v>56011</v>
      </c>
      <c r="F869" s="51" t="s">
        <v>251</v>
      </c>
      <c r="G869" s="52">
        <v>42255</v>
      </c>
      <c r="H869" s="51" t="s">
        <v>20</v>
      </c>
      <c r="I869" s="47">
        <v>0</v>
      </c>
      <c r="J869" s="47">
        <v>5</v>
      </c>
      <c r="K869" s="47">
        <f>+Data[[#This Row],[BC Bed Change]]+Data[[#This Row],[NH Bed Change]]</f>
        <v>5</v>
      </c>
      <c r="L869" s="47">
        <f t="shared" si="56"/>
        <v>0</v>
      </c>
      <c r="M869" s="47">
        <f t="shared" si="57"/>
        <v>-5</v>
      </c>
      <c r="N869" s="47">
        <f>+Data[[#This Row],[BC Active]]+Data[[#This Row],[NH Active]]</f>
        <v>-5</v>
      </c>
      <c r="O869" s="47">
        <f t="shared" si="58"/>
        <v>0</v>
      </c>
      <c r="P869" s="47">
        <f t="shared" si="59"/>
        <v>5</v>
      </c>
      <c r="Q869" s="47">
        <f>+Data[[#This Row],[BC Layaway]]+Data[[#This Row],[NH Layaway]]</f>
        <v>5</v>
      </c>
      <c r="R869" s="47">
        <f>+Data[[#This Row],[BC Active]]+Data[[#This Row],[BC Layaway]]</f>
        <v>0</v>
      </c>
      <c r="S869" s="47">
        <f>+Data[[#This Row],[NH Active]]+Data[[#This Row],[NH Layaway]]</f>
        <v>0</v>
      </c>
      <c r="T869" s="47">
        <f>+Data[[#This Row],[BC Total]]+Data[[#This Row],[NH Total]]</f>
        <v>0</v>
      </c>
      <c r="Y869" s="53"/>
    </row>
    <row r="870" spans="1:25" x14ac:dyDescent="0.25">
      <c r="A870" s="47" t="str">
        <f>Data[[#This Row],[Text IID]]&amp;Data[[#This Row],[transaction number]]</f>
        <v>560118</v>
      </c>
      <c r="B870" s="48">
        <v>8</v>
      </c>
      <c r="C870" s="49">
        <v>56011</v>
      </c>
      <c r="D870" s="50" t="str">
        <f>Data[[#This Row],[Text IID]]&amp;" - "&amp;Data[[#This Row],[Facility Name]]</f>
        <v>56011 - St Williams Living Center</v>
      </c>
      <c r="E870" s="46">
        <v>56011</v>
      </c>
      <c r="F870" s="51" t="s">
        <v>251</v>
      </c>
      <c r="G870" s="52">
        <v>42900</v>
      </c>
      <c r="H870" s="51" t="s">
        <v>22</v>
      </c>
      <c r="I870" s="47"/>
      <c r="J870" s="47">
        <v>5</v>
      </c>
      <c r="K870" s="47">
        <f>+Data[[#This Row],[BC Bed Change]]+Data[[#This Row],[NH Bed Change]]</f>
        <v>5</v>
      </c>
      <c r="L870" s="47">
        <f t="shared" si="56"/>
        <v>0</v>
      </c>
      <c r="M870" s="47">
        <f t="shared" si="57"/>
        <v>5</v>
      </c>
      <c r="N870" s="47">
        <f>+Data[[#This Row],[BC Active]]+Data[[#This Row],[NH Active]]</f>
        <v>5</v>
      </c>
      <c r="O870" s="47">
        <f t="shared" si="58"/>
        <v>0</v>
      </c>
      <c r="P870" s="47">
        <f t="shared" si="59"/>
        <v>-5</v>
      </c>
      <c r="Q870" s="47">
        <f>+Data[[#This Row],[BC Layaway]]+Data[[#This Row],[NH Layaway]]</f>
        <v>-5</v>
      </c>
      <c r="R870" s="47">
        <f>+Data[[#This Row],[BC Active]]+Data[[#This Row],[BC Layaway]]</f>
        <v>0</v>
      </c>
      <c r="S870" s="47">
        <f>+Data[[#This Row],[NH Active]]+Data[[#This Row],[NH Layaway]]</f>
        <v>0</v>
      </c>
      <c r="T870" s="47">
        <f>+Data[[#This Row],[BC Total]]+Data[[#This Row],[NH Total]]</f>
        <v>0</v>
      </c>
      <c r="Y870" s="53"/>
    </row>
    <row r="871" spans="1:25" x14ac:dyDescent="0.25">
      <c r="A871" s="47" t="str">
        <f>Data[[#This Row],[Text IID]]&amp;Data[[#This Row],[transaction number]]</f>
        <v>560119</v>
      </c>
      <c r="B871" s="48">
        <v>9</v>
      </c>
      <c r="C871" s="49">
        <v>56011</v>
      </c>
      <c r="D871" s="50" t="str">
        <f>Data[[#This Row],[Text IID]]&amp;" - "&amp;Data[[#This Row],[Facility Name]]</f>
        <v>56011 - St Williams Living Center</v>
      </c>
      <c r="E871" s="46">
        <v>56011</v>
      </c>
      <c r="F871" s="51" t="s">
        <v>251</v>
      </c>
      <c r="G871" s="52">
        <v>42900</v>
      </c>
      <c r="H871" s="51" t="s">
        <v>23</v>
      </c>
      <c r="I871" s="47"/>
      <c r="J871" s="47">
        <v>5</v>
      </c>
      <c r="K871" s="47">
        <f>+Data[[#This Row],[BC Bed Change]]+Data[[#This Row],[NH Bed Change]]</f>
        <v>5</v>
      </c>
      <c r="L871" s="47">
        <f t="shared" si="56"/>
        <v>0</v>
      </c>
      <c r="M871" s="47">
        <f t="shared" si="57"/>
        <v>-5</v>
      </c>
      <c r="N871" s="47">
        <f>+Data[[#This Row],[BC Active]]+Data[[#This Row],[NH Active]]</f>
        <v>-5</v>
      </c>
      <c r="O871" s="47">
        <f t="shared" si="58"/>
        <v>0</v>
      </c>
      <c r="P871" s="47">
        <f t="shared" si="59"/>
        <v>0</v>
      </c>
      <c r="Q871" s="47">
        <f>+Data[[#This Row],[BC Layaway]]+Data[[#This Row],[NH Layaway]]</f>
        <v>0</v>
      </c>
      <c r="R871" s="47">
        <f>+Data[[#This Row],[BC Active]]+Data[[#This Row],[BC Layaway]]</f>
        <v>0</v>
      </c>
      <c r="S871" s="47">
        <f>+Data[[#This Row],[NH Active]]+Data[[#This Row],[NH Layaway]]</f>
        <v>-5</v>
      </c>
      <c r="T871" s="47">
        <f>+Data[[#This Row],[BC Total]]+Data[[#This Row],[NH Total]]</f>
        <v>-5</v>
      </c>
      <c r="Y871" s="53"/>
    </row>
    <row r="872" spans="1:25" x14ac:dyDescent="0.25">
      <c r="A872" s="47" t="str">
        <f>Data[[#This Row],[Text IID]]&amp;Data[[#This Row],[transaction number]]</f>
        <v>570011</v>
      </c>
      <c r="B872" s="48">
        <v>1</v>
      </c>
      <c r="C872" s="49">
        <v>57001</v>
      </c>
      <c r="D872" s="50" t="str">
        <f>Data[[#This Row],[Text IID]]&amp;" - "&amp;Data[[#This Row],[Facility Name]]</f>
        <v>57001 - Thief River Care Center</v>
      </c>
      <c r="E872" s="46">
        <v>57001</v>
      </c>
      <c r="F872" s="51" t="s">
        <v>252</v>
      </c>
      <c r="G872" s="52">
        <v>40451</v>
      </c>
      <c r="H872" s="51" t="s">
        <v>17</v>
      </c>
      <c r="I872" s="47">
        <v>0</v>
      </c>
      <c r="J872" s="47">
        <v>60</v>
      </c>
      <c r="K872" s="47">
        <f>+Data[[#This Row],[BC Bed Change]]+Data[[#This Row],[NH Bed Change]]</f>
        <v>60</v>
      </c>
      <c r="L872" s="47">
        <f t="shared" si="56"/>
        <v>0</v>
      </c>
      <c r="M872" s="47">
        <f t="shared" si="57"/>
        <v>60</v>
      </c>
      <c r="N872" s="47">
        <f>+Data[[#This Row],[BC Active]]+Data[[#This Row],[NH Active]]</f>
        <v>60</v>
      </c>
      <c r="O872" s="47">
        <f t="shared" si="58"/>
        <v>0</v>
      </c>
      <c r="P872" s="47">
        <f t="shared" si="59"/>
        <v>0</v>
      </c>
      <c r="Q872" s="47">
        <f>+Data[[#This Row],[BC Layaway]]+Data[[#This Row],[NH Layaway]]</f>
        <v>0</v>
      </c>
      <c r="R872" s="47">
        <f>+Data[[#This Row],[BC Active]]+Data[[#This Row],[BC Layaway]]</f>
        <v>0</v>
      </c>
      <c r="S872" s="47">
        <f>+Data[[#This Row],[NH Active]]+Data[[#This Row],[NH Layaway]]</f>
        <v>60</v>
      </c>
      <c r="T872" s="47">
        <f>+Data[[#This Row],[BC Total]]+Data[[#This Row],[NH Total]]</f>
        <v>60</v>
      </c>
      <c r="Y872" s="53"/>
    </row>
    <row r="873" spans="1:25" x14ac:dyDescent="0.25">
      <c r="A873" s="47" t="str">
        <f>Data[[#This Row],[Text IID]]&amp;Data[[#This Row],[transaction number]]</f>
        <v>570012</v>
      </c>
      <c r="B873" s="48">
        <v>2</v>
      </c>
      <c r="C873" s="49">
        <v>57001</v>
      </c>
      <c r="D873" s="50" t="str">
        <f>Data[[#This Row],[Text IID]]&amp;" - "&amp;Data[[#This Row],[Facility Name]]</f>
        <v>57001 - Thief River Care Center</v>
      </c>
      <c r="E873" s="46">
        <v>57001</v>
      </c>
      <c r="F873" s="51" t="s">
        <v>252</v>
      </c>
      <c r="G873" s="52">
        <v>40451</v>
      </c>
      <c r="H873" s="51" t="s">
        <v>19</v>
      </c>
      <c r="I873" s="47">
        <v>0</v>
      </c>
      <c r="J873" s="47">
        <v>10</v>
      </c>
      <c r="K873" s="47">
        <f>+Data[[#This Row],[BC Bed Change]]+Data[[#This Row],[NH Bed Change]]</f>
        <v>10</v>
      </c>
      <c r="L873" s="47">
        <f t="shared" si="56"/>
        <v>0</v>
      </c>
      <c r="M873" s="47">
        <f t="shared" si="57"/>
        <v>0</v>
      </c>
      <c r="N873" s="47">
        <f>+Data[[#This Row],[BC Active]]+Data[[#This Row],[NH Active]]</f>
        <v>0</v>
      </c>
      <c r="O873" s="47">
        <f t="shared" si="58"/>
        <v>0</v>
      </c>
      <c r="P873" s="47">
        <f t="shared" si="59"/>
        <v>10</v>
      </c>
      <c r="Q873" s="47">
        <f>+Data[[#This Row],[BC Layaway]]+Data[[#This Row],[NH Layaway]]</f>
        <v>10</v>
      </c>
      <c r="R873" s="47">
        <f>+Data[[#This Row],[BC Active]]+Data[[#This Row],[BC Layaway]]</f>
        <v>0</v>
      </c>
      <c r="S873" s="47">
        <f>+Data[[#This Row],[NH Active]]+Data[[#This Row],[NH Layaway]]</f>
        <v>10</v>
      </c>
      <c r="T873" s="47">
        <f>+Data[[#This Row],[BC Total]]+Data[[#This Row],[NH Total]]</f>
        <v>10</v>
      </c>
      <c r="Y873" s="53"/>
    </row>
    <row r="874" spans="1:25" x14ac:dyDescent="0.25">
      <c r="A874" s="47" t="str">
        <f>Data[[#This Row],[Text IID]]&amp;Data[[#This Row],[transaction number]]</f>
        <v>570013</v>
      </c>
      <c r="B874" s="48">
        <v>3</v>
      </c>
      <c r="C874" s="49">
        <v>57001</v>
      </c>
      <c r="D874" s="50" t="str">
        <f>Data[[#This Row],[Text IID]]&amp;" - "&amp;Data[[#This Row],[Facility Name]]</f>
        <v>57001 - Thief River Care Center</v>
      </c>
      <c r="E874" s="46">
        <v>57001</v>
      </c>
      <c r="F874" s="51" t="s">
        <v>252</v>
      </c>
      <c r="G874" s="52">
        <v>40858</v>
      </c>
      <c r="H874" s="51" t="s">
        <v>22</v>
      </c>
      <c r="I874" s="47">
        <v>0</v>
      </c>
      <c r="J874" s="47">
        <v>10</v>
      </c>
      <c r="K874" s="47">
        <f>+Data[[#This Row],[BC Bed Change]]+Data[[#This Row],[NH Bed Change]]</f>
        <v>10</v>
      </c>
      <c r="L874" s="47">
        <f t="shared" si="56"/>
        <v>0</v>
      </c>
      <c r="M874" s="47">
        <f t="shared" si="57"/>
        <v>10</v>
      </c>
      <c r="N874" s="47">
        <f>+Data[[#This Row],[BC Active]]+Data[[#This Row],[NH Active]]</f>
        <v>10</v>
      </c>
      <c r="O874" s="47">
        <f t="shared" si="58"/>
        <v>0</v>
      </c>
      <c r="P874" s="47">
        <f t="shared" si="59"/>
        <v>-10</v>
      </c>
      <c r="Q874" s="47">
        <f>+Data[[#This Row],[BC Layaway]]+Data[[#This Row],[NH Layaway]]</f>
        <v>-10</v>
      </c>
      <c r="R874" s="47">
        <f>+Data[[#This Row],[BC Active]]+Data[[#This Row],[BC Layaway]]</f>
        <v>0</v>
      </c>
      <c r="S874" s="47">
        <f>+Data[[#This Row],[NH Active]]+Data[[#This Row],[NH Layaway]]</f>
        <v>0</v>
      </c>
      <c r="T874" s="47">
        <f>+Data[[#This Row],[BC Total]]+Data[[#This Row],[NH Total]]</f>
        <v>0</v>
      </c>
      <c r="Y874" s="53"/>
    </row>
    <row r="875" spans="1:25" x14ac:dyDescent="0.25">
      <c r="A875" s="47" t="str">
        <f>Data[[#This Row],[Text IID]]&amp;Data[[#This Row],[transaction number]]</f>
        <v>570021</v>
      </c>
      <c r="B875" s="48">
        <v>1</v>
      </c>
      <c r="C875" s="49">
        <v>57002</v>
      </c>
      <c r="D875" s="50" t="str">
        <f>Data[[#This Row],[Text IID]]&amp;" - "&amp;Data[[#This Row],[Facility Name]]</f>
        <v>57002 - Oakland Park Communities Inc</v>
      </c>
      <c r="E875" s="46">
        <v>57002</v>
      </c>
      <c r="F875" s="51" t="s">
        <v>253</v>
      </c>
      <c r="G875" s="52">
        <v>40451</v>
      </c>
      <c r="H875" s="51" t="s">
        <v>17</v>
      </c>
      <c r="I875" s="47">
        <v>0</v>
      </c>
      <c r="J875" s="47">
        <v>52</v>
      </c>
      <c r="K875" s="47">
        <f>+Data[[#This Row],[BC Bed Change]]+Data[[#This Row],[NH Bed Change]]</f>
        <v>52</v>
      </c>
      <c r="L875" s="47">
        <f t="shared" si="56"/>
        <v>0</v>
      </c>
      <c r="M875" s="47">
        <f t="shared" si="57"/>
        <v>52</v>
      </c>
      <c r="N875" s="47">
        <f>+Data[[#This Row],[BC Active]]+Data[[#This Row],[NH Active]]</f>
        <v>52</v>
      </c>
      <c r="O875" s="47">
        <f t="shared" si="58"/>
        <v>0</v>
      </c>
      <c r="P875" s="47">
        <f t="shared" si="59"/>
        <v>0</v>
      </c>
      <c r="Q875" s="47">
        <f>+Data[[#This Row],[BC Layaway]]+Data[[#This Row],[NH Layaway]]</f>
        <v>0</v>
      </c>
      <c r="R875" s="47">
        <f>+Data[[#This Row],[BC Active]]+Data[[#This Row],[BC Layaway]]</f>
        <v>0</v>
      </c>
      <c r="S875" s="47">
        <f>+Data[[#This Row],[NH Active]]+Data[[#This Row],[NH Layaway]]</f>
        <v>52</v>
      </c>
      <c r="T875" s="47">
        <f>+Data[[#This Row],[BC Total]]+Data[[#This Row],[NH Total]]</f>
        <v>52</v>
      </c>
      <c r="Y875" s="53"/>
    </row>
    <row r="876" spans="1:25" x14ac:dyDescent="0.25">
      <c r="A876" s="47" t="str">
        <f>Data[[#This Row],[Text IID]]&amp;Data[[#This Row],[transaction number]]</f>
        <v>570022</v>
      </c>
      <c r="B876" s="48">
        <v>2</v>
      </c>
      <c r="C876" s="49">
        <v>57002</v>
      </c>
      <c r="D876" s="50" t="str">
        <f>Data[[#This Row],[Text IID]]&amp;" - "&amp;Data[[#This Row],[Facility Name]]</f>
        <v>57002 - Oakland Park Communities Inc</v>
      </c>
      <c r="E876" s="46">
        <v>57002</v>
      </c>
      <c r="F876" s="51" t="s">
        <v>253</v>
      </c>
      <c r="G876" s="52">
        <v>40878</v>
      </c>
      <c r="H876" s="51" t="s">
        <v>23</v>
      </c>
      <c r="I876" s="47">
        <v>0</v>
      </c>
      <c r="J876" s="47">
        <v>12</v>
      </c>
      <c r="K876" s="47">
        <f>+Data[[#This Row],[BC Bed Change]]+Data[[#This Row],[NH Bed Change]]</f>
        <v>12</v>
      </c>
      <c r="L876" s="47">
        <f t="shared" si="56"/>
        <v>0</v>
      </c>
      <c r="M876" s="47">
        <f t="shared" si="57"/>
        <v>-12</v>
      </c>
      <c r="N876" s="47">
        <f>+Data[[#This Row],[BC Active]]+Data[[#This Row],[NH Active]]</f>
        <v>-12</v>
      </c>
      <c r="O876" s="47">
        <f t="shared" si="58"/>
        <v>0</v>
      </c>
      <c r="P876" s="47">
        <f t="shared" si="59"/>
        <v>0</v>
      </c>
      <c r="Q876" s="47">
        <f>+Data[[#This Row],[BC Layaway]]+Data[[#This Row],[NH Layaway]]</f>
        <v>0</v>
      </c>
      <c r="R876" s="47">
        <f>+Data[[#This Row],[BC Active]]+Data[[#This Row],[BC Layaway]]</f>
        <v>0</v>
      </c>
      <c r="S876" s="47">
        <f>+Data[[#This Row],[NH Active]]+Data[[#This Row],[NH Layaway]]</f>
        <v>-12</v>
      </c>
      <c r="T876" s="47">
        <f>+Data[[#This Row],[BC Total]]+Data[[#This Row],[NH Total]]</f>
        <v>-12</v>
      </c>
      <c r="Y876" s="53"/>
    </row>
    <row r="877" spans="1:25" x14ac:dyDescent="0.25">
      <c r="A877" s="47" t="str">
        <f>Data[[#This Row],[Text IID]]&amp;Data[[#This Row],[transaction number]]</f>
        <v>570023</v>
      </c>
      <c r="B877" s="48">
        <v>3</v>
      </c>
      <c r="C877" s="49">
        <v>57002</v>
      </c>
      <c r="D877" s="50" t="str">
        <f>Data[[#This Row],[Text IID]]&amp;" - "&amp;Data[[#This Row],[Facility Name]]</f>
        <v>57002 - Oakland Park Communities Inc</v>
      </c>
      <c r="E877" s="46">
        <v>57002</v>
      </c>
      <c r="F877" s="51" t="s">
        <v>253</v>
      </c>
      <c r="G877" s="52">
        <v>42461</v>
      </c>
      <c r="H877" s="51" t="s">
        <v>20</v>
      </c>
      <c r="I877" s="47">
        <v>0</v>
      </c>
      <c r="J877" s="47">
        <v>5</v>
      </c>
      <c r="K877" s="47">
        <f>+Data[[#This Row],[BC Bed Change]]+Data[[#This Row],[NH Bed Change]]</f>
        <v>5</v>
      </c>
      <c r="L877" s="47">
        <f t="shared" si="56"/>
        <v>0</v>
      </c>
      <c r="M877" s="47">
        <f t="shared" si="57"/>
        <v>-5</v>
      </c>
      <c r="N877" s="47">
        <f>+Data[[#This Row],[BC Active]]+Data[[#This Row],[NH Active]]</f>
        <v>-5</v>
      </c>
      <c r="O877" s="47">
        <f t="shared" si="58"/>
        <v>0</v>
      </c>
      <c r="P877" s="47">
        <f t="shared" si="59"/>
        <v>5</v>
      </c>
      <c r="Q877" s="47">
        <f>+Data[[#This Row],[BC Layaway]]+Data[[#This Row],[NH Layaway]]</f>
        <v>5</v>
      </c>
      <c r="R877" s="47">
        <f>+Data[[#This Row],[BC Active]]+Data[[#This Row],[BC Layaway]]</f>
        <v>0</v>
      </c>
      <c r="S877" s="47">
        <f>+Data[[#This Row],[NH Active]]+Data[[#This Row],[NH Layaway]]</f>
        <v>0</v>
      </c>
      <c r="T877" s="47">
        <f>+Data[[#This Row],[BC Total]]+Data[[#This Row],[NH Total]]</f>
        <v>0</v>
      </c>
      <c r="Y877" s="53"/>
    </row>
    <row r="878" spans="1:25" x14ac:dyDescent="0.25">
      <c r="A878" s="47" t="str">
        <f>Data[[#This Row],[Text IID]]&amp;Data[[#This Row],[transaction number]]</f>
        <v>580011</v>
      </c>
      <c r="B878" s="48">
        <v>1</v>
      </c>
      <c r="C878" s="49">
        <v>58001</v>
      </c>
      <c r="D878" s="50" t="str">
        <f>Data[[#This Row],[Text IID]]&amp;" - "&amp;Data[[#This Row],[Facility Name]]</f>
        <v>58001 - Sandstone Health Care Center</v>
      </c>
      <c r="E878" s="46">
        <v>58001</v>
      </c>
      <c r="F878" s="51" t="s">
        <v>254</v>
      </c>
      <c r="G878" s="52">
        <v>40451</v>
      </c>
      <c r="H878" s="51" t="s">
        <v>17</v>
      </c>
      <c r="I878" s="47">
        <v>0</v>
      </c>
      <c r="J878" s="47">
        <v>60</v>
      </c>
      <c r="K878" s="47">
        <f>+Data[[#This Row],[BC Bed Change]]+Data[[#This Row],[NH Bed Change]]</f>
        <v>60</v>
      </c>
      <c r="L878" s="47">
        <f t="shared" si="56"/>
        <v>0</v>
      </c>
      <c r="M878" s="47">
        <f t="shared" si="57"/>
        <v>60</v>
      </c>
      <c r="N878" s="47">
        <f>+Data[[#This Row],[BC Active]]+Data[[#This Row],[NH Active]]</f>
        <v>60</v>
      </c>
      <c r="O878" s="47">
        <f t="shared" si="58"/>
        <v>0</v>
      </c>
      <c r="P878" s="47">
        <f t="shared" si="59"/>
        <v>0</v>
      </c>
      <c r="Q878" s="47">
        <f>+Data[[#This Row],[BC Layaway]]+Data[[#This Row],[NH Layaway]]</f>
        <v>0</v>
      </c>
      <c r="R878" s="47">
        <f>+Data[[#This Row],[BC Active]]+Data[[#This Row],[BC Layaway]]</f>
        <v>0</v>
      </c>
      <c r="S878" s="47">
        <f>+Data[[#This Row],[NH Active]]+Data[[#This Row],[NH Layaway]]</f>
        <v>60</v>
      </c>
      <c r="T878" s="47">
        <f>+Data[[#This Row],[BC Total]]+Data[[#This Row],[NH Total]]</f>
        <v>60</v>
      </c>
      <c r="Y878" s="53"/>
    </row>
    <row r="879" spans="1:25" x14ac:dyDescent="0.25">
      <c r="A879" s="47" t="str">
        <f>Data[[#This Row],[Text IID]]&amp;Data[[#This Row],[transaction number]]</f>
        <v>580012</v>
      </c>
      <c r="B879" s="48">
        <v>2</v>
      </c>
      <c r="C879" s="49">
        <v>58001</v>
      </c>
      <c r="D879" s="50" t="str">
        <f>Data[[#This Row],[Text IID]]&amp;" - "&amp;Data[[#This Row],[Facility Name]]</f>
        <v>58001 - Sandstone Health Care Center</v>
      </c>
      <c r="E879" s="46">
        <v>58001</v>
      </c>
      <c r="F879" s="51" t="s">
        <v>254</v>
      </c>
      <c r="G879" s="52">
        <v>40451</v>
      </c>
      <c r="H879" s="51" t="s">
        <v>19</v>
      </c>
      <c r="I879" s="47">
        <v>0</v>
      </c>
      <c r="J879" s="47">
        <v>9</v>
      </c>
      <c r="K879" s="47">
        <f>+Data[[#This Row],[BC Bed Change]]+Data[[#This Row],[NH Bed Change]]</f>
        <v>9</v>
      </c>
      <c r="L879" s="47">
        <f t="shared" si="56"/>
        <v>0</v>
      </c>
      <c r="M879" s="47">
        <f t="shared" si="57"/>
        <v>0</v>
      </c>
      <c r="N879" s="47">
        <f>+Data[[#This Row],[BC Active]]+Data[[#This Row],[NH Active]]</f>
        <v>0</v>
      </c>
      <c r="O879" s="47">
        <f t="shared" si="58"/>
        <v>0</v>
      </c>
      <c r="P879" s="47">
        <f t="shared" si="59"/>
        <v>9</v>
      </c>
      <c r="Q879" s="47">
        <f>+Data[[#This Row],[BC Layaway]]+Data[[#This Row],[NH Layaway]]</f>
        <v>9</v>
      </c>
      <c r="R879" s="47">
        <f>+Data[[#This Row],[BC Active]]+Data[[#This Row],[BC Layaway]]</f>
        <v>0</v>
      </c>
      <c r="S879" s="47">
        <f>+Data[[#This Row],[NH Active]]+Data[[#This Row],[NH Layaway]]</f>
        <v>9</v>
      </c>
      <c r="T879" s="47">
        <f>+Data[[#This Row],[BC Total]]+Data[[#This Row],[NH Total]]</f>
        <v>9</v>
      </c>
      <c r="Y879" s="53"/>
    </row>
    <row r="880" spans="1:25" x14ac:dyDescent="0.25">
      <c r="A880" s="47" t="str">
        <f>Data[[#This Row],[Text IID]]&amp;Data[[#This Row],[transaction number]]</f>
        <v>580013</v>
      </c>
      <c r="B880" s="48">
        <v>3</v>
      </c>
      <c r="C880" s="49">
        <v>58001</v>
      </c>
      <c r="D880" s="50" t="str">
        <f>Data[[#This Row],[Text IID]]&amp;" - "&amp;Data[[#This Row],[Facility Name]]</f>
        <v>58001 - Sandstone Health Care Center</v>
      </c>
      <c r="E880" s="46">
        <v>58001</v>
      </c>
      <c r="F880" s="51" t="s">
        <v>254</v>
      </c>
      <c r="G880" s="52">
        <v>41181</v>
      </c>
      <c r="H880" s="51" t="s">
        <v>20</v>
      </c>
      <c r="I880" s="47">
        <v>0</v>
      </c>
      <c r="J880" s="47">
        <v>5</v>
      </c>
      <c r="K880" s="47">
        <f>+Data[[#This Row],[BC Bed Change]]+Data[[#This Row],[NH Bed Change]]</f>
        <v>5</v>
      </c>
      <c r="L880" s="47">
        <f t="shared" si="56"/>
        <v>0</v>
      </c>
      <c r="M880" s="47">
        <f t="shared" si="57"/>
        <v>-5</v>
      </c>
      <c r="N880" s="47">
        <f>+Data[[#This Row],[BC Active]]+Data[[#This Row],[NH Active]]</f>
        <v>-5</v>
      </c>
      <c r="O880" s="47">
        <f t="shared" si="58"/>
        <v>0</v>
      </c>
      <c r="P880" s="47">
        <f t="shared" si="59"/>
        <v>5</v>
      </c>
      <c r="Q880" s="47">
        <f>+Data[[#This Row],[BC Layaway]]+Data[[#This Row],[NH Layaway]]</f>
        <v>5</v>
      </c>
      <c r="R880" s="47">
        <f>+Data[[#This Row],[BC Active]]+Data[[#This Row],[BC Layaway]]</f>
        <v>0</v>
      </c>
      <c r="S880" s="47">
        <f>+Data[[#This Row],[NH Active]]+Data[[#This Row],[NH Layaway]]</f>
        <v>0</v>
      </c>
      <c r="T880" s="47">
        <f>+Data[[#This Row],[BC Total]]+Data[[#This Row],[NH Total]]</f>
        <v>0</v>
      </c>
      <c r="Y880" s="53"/>
    </row>
    <row r="881" spans="1:25" x14ac:dyDescent="0.25">
      <c r="A881" s="47" t="str">
        <f>Data[[#This Row],[Text IID]]&amp;Data[[#This Row],[transaction number]]</f>
        <v>580014</v>
      </c>
      <c r="B881" s="48">
        <v>4</v>
      </c>
      <c r="C881" s="49">
        <v>58001</v>
      </c>
      <c r="D881" s="50" t="str">
        <f>Data[[#This Row],[Text IID]]&amp;" - "&amp;Data[[#This Row],[Facility Name]]</f>
        <v>58001 - Sandstone Health Care Center</v>
      </c>
      <c r="E881" s="46">
        <v>58001</v>
      </c>
      <c r="F881" s="51" t="s">
        <v>254</v>
      </c>
      <c r="G881" s="52">
        <v>41193</v>
      </c>
      <c r="H881" s="51" t="s">
        <v>22</v>
      </c>
      <c r="I881" s="47">
        <v>0</v>
      </c>
      <c r="J881" s="47">
        <v>7</v>
      </c>
      <c r="K881" s="47">
        <f>+Data[[#This Row],[BC Bed Change]]+Data[[#This Row],[NH Bed Change]]</f>
        <v>7</v>
      </c>
      <c r="L881" s="47">
        <f t="shared" si="56"/>
        <v>0</v>
      </c>
      <c r="M881" s="47">
        <f t="shared" si="57"/>
        <v>7</v>
      </c>
      <c r="N881" s="47">
        <f>+Data[[#This Row],[BC Active]]+Data[[#This Row],[NH Active]]</f>
        <v>7</v>
      </c>
      <c r="O881" s="47">
        <f t="shared" si="58"/>
        <v>0</v>
      </c>
      <c r="P881" s="47">
        <f t="shared" si="59"/>
        <v>-7</v>
      </c>
      <c r="Q881" s="47">
        <f>+Data[[#This Row],[BC Layaway]]+Data[[#This Row],[NH Layaway]]</f>
        <v>-7</v>
      </c>
      <c r="R881" s="47">
        <f>+Data[[#This Row],[BC Active]]+Data[[#This Row],[BC Layaway]]</f>
        <v>0</v>
      </c>
      <c r="S881" s="47">
        <f>+Data[[#This Row],[NH Active]]+Data[[#This Row],[NH Layaway]]</f>
        <v>0</v>
      </c>
      <c r="T881" s="47">
        <f>+Data[[#This Row],[BC Total]]+Data[[#This Row],[NH Total]]</f>
        <v>0</v>
      </c>
      <c r="Y881" s="53"/>
    </row>
    <row r="882" spans="1:25" x14ac:dyDescent="0.25">
      <c r="A882" s="47" t="str">
        <f>Data[[#This Row],[Text IID]]&amp;Data[[#This Row],[transaction number]]</f>
        <v>580015</v>
      </c>
      <c r="B882" s="48">
        <v>5</v>
      </c>
      <c r="C882" s="49">
        <v>58001</v>
      </c>
      <c r="D882" s="50" t="str">
        <f>Data[[#This Row],[Text IID]]&amp;" - "&amp;Data[[#This Row],[Facility Name]]</f>
        <v>58001 - Sandstone Health Care Center</v>
      </c>
      <c r="E882" s="46">
        <v>58001</v>
      </c>
      <c r="F882" s="51" t="s">
        <v>254</v>
      </c>
      <c r="G882" s="52">
        <v>41193</v>
      </c>
      <c r="H882" s="51" t="s">
        <v>23</v>
      </c>
      <c r="I882" s="47">
        <v>0</v>
      </c>
      <c r="J882" s="47">
        <v>7</v>
      </c>
      <c r="K882" s="47">
        <f>+Data[[#This Row],[BC Bed Change]]+Data[[#This Row],[NH Bed Change]]</f>
        <v>7</v>
      </c>
      <c r="L882" s="47">
        <f t="shared" si="56"/>
        <v>0</v>
      </c>
      <c r="M882" s="47">
        <f t="shared" si="57"/>
        <v>-7</v>
      </c>
      <c r="N882" s="47">
        <f>+Data[[#This Row],[BC Active]]+Data[[#This Row],[NH Active]]</f>
        <v>-7</v>
      </c>
      <c r="O882" s="47">
        <f t="shared" si="58"/>
        <v>0</v>
      </c>
      <c r="P882" s="47">
        <f t="shared" si="59"/>
        <v>0</v>
      </c>
      <c r="Q882" s="47">
        <f>+Data[[#This Row],[BC Layaway]]+Data[[#This Row],[NH Layaway]]</f>
        <v>0</v>
      </c>
      <c r="R882" s="47">
        <f>+Data[[#This Row],[BC Active]]+Data[[#This Row],[BC Layaway]]</f>
        <v>0</v>
      </c>
      <c r="S882" s="47">
        <f>+Data[[#This Row],[NH Active]]+Data[[#This Row],[NH Layaway]]</f>
        <v>-7</v>
      </c>
      <c r="T882" s="47">
        <f>+Data[[#This Row],[BC Total]]+Data[[#This Row],[NH Total]]</f>
        <v>-7</v>
      </c>
      <c r="Y882" s="53"/>
    </row>
    <row r="883" spans="1:25" x14ac:dyDescent="0.25">
      <c r="A883" s="47" t="str">
        <f>Data[[#This Row],[Text IID]]&amp;Data[[#This Row],[transaction number]]</f>
        <v>580016</v>
      </c>
      <c r="B883" s="48">
        <v>6</v>
      </c>
      <c r="C883" s="49">
        <v>58001</v>
      </c>
      <c r="D883" s="50" t="str">
        <f>Data[[#This Row],[Text IID]]&amp;" - "&amp;Data[[#This Row],[Facility Name]]</f>
        <v>58001 - Sandstone Health Care Center</v>
      </c>
      <c r="E883" s="46">
        <v>58001</v>
      </c>
      <c r="F883" s="51" t="s">
        <v>254</v>
      </c>
      <c r="G883" s="52">
        <v>41699</v>
      </c>
      <c r="H883" s="51" t="s">
        <v>23</v>
      </c>
      <c r="I883" s="47">
        <v>0</v>
      </c>
      <c r="J883" s="47">
        <v>10</v>
      </c>
      <c r="K883" s="47">
        <f>+Data[[#This Row],[BC Bed Change]]+Data[[#This Row],[NH Bed Change]]</f>
        <v>10</v>
      </c>
      <c r="L883" s="47">
        <f t="shared" si="56"/>
        <v>0</v>
      </c>
      <c r="M883" s="47">
        <f t="shared" si="57"/>
        <v>-10</v>
      </c>
      <c r="N883" s="47">
        <f>+Data[[#This Row],[BC Active]]+Data[[#This Row],[NH Active]]</f>
        <v>-10</v>
      </c>
      <c r="O883" s="47">
        <f t="shared" si="58"/>
        <v>0</v>
      </c>
      <c r="P883" s="47">
        <f t="shared" si="59"/>
        <v>0</v>
      </c>
      <c r="Q883" s="47">
        <f>+Data[[#This Row],[BC Layaway]]+Data[[#This Row],[NH Layaway]]</f>
        <v>0</v>
      </c>
      <c r="R883" s="47">
        <f>+Data[[#This Row],[BC Active]]+Data[[#This Row],[BC Layaway]]</f>
        <v>0</v>
      </c>
      <c r="S883" s="47">
        <f>+Data[[#This Row],[NH Active]]+Data[[#This Row],[NH Layaway]]</f>
        <v>-10</v>
      </c>
      <c r="T883" s="47">
        <f>+Data[[#This Row],[BC Total]]+Data[[#This Row],[NH Total]]</f>
        <v>-10</v>
      </c>
      <c r="Y883" s="53"/>
    </row>
    <row r="884" spans="1:25" x14ac:dyDescent="0.25">
      <c r="A884" s="47" t="str">
        <f>Data[[#This Row],[Text IID]]&amp;Data[[#This Row],[transaction number]]</f>
        <v>580017</v>
      </c>
      <c r="B884" s="48">
        <v>7</v>
      </c>
      <c r="C884" s="49">
        <v>58001</v>
      </c>
      <c r="D884" s="50" t="str">
        <f>Data[[#This Row],[Text IID]]&amp;" - "&amp;Data[[#This Row],[Facility Name]]</f>
        <v>58001 - Sandstone Health Care Center</v>
      </c>
      <c r="E884" s="46">
        <v>58001</v>
      </c>
      <c r="F884" s="51" t="s">
        <v>254</v>
      </c>
      <c r="G884" s="52">
        <v>41760</v>
      </c>
      <c r="H884" s="51" t="s">
        <v>22</v>
      </c>
      <c r="I884" s="47">
        <v>0</v>
      </c>
      <c r="J884" s="47">
        <v>2</v>
      </c>
      <c r="K884" s="47">
        <f>+Data[[#This Row],[BC Bed Change]]+Data[[#This Row],[NH Bed Change]]</f>
        <v>2</v>
      </c>
      <c r="L884" s="47">
        <f t="shared" si="56"/>
        <v>0</v>
      </c>
      <c r="M884" s="47">
        <f t="shared" si="57"/>
        <v>2</v>
      </c>
      <c r="N884" s="47">
        <f>+Data[[#This Row],[BC Active]]+Data[[#This Row],[NH Active]]</f>
        <v>2</v>
      </c>
      <c r="O884" s="47">
        <f t="shared" si="58"/>
        <v>0</v>
      </c>
      <c r="P884" s="47">
        <f t="shared" si="59"/>
        <v>-2</v>
      </c>
      <c r="Q884" s="47">
        <f>+Data[[#This Row],[BC Layaway]]+Data[[#This Row],[NH Layaway]]</f>
        <v>-2</v>
      </c>
      <c r="R884" s="47">
        <f>+Data[[#This Row],[BC Active]]+Data[[#This Row],[BC Layaway]]</f>
        <v>0</v>
      </c>
      <c r="S884" s="47">
        <f>+Data[[#This Row],[NH Active]]+Data[[#This Row],[NH Layaway]]</f>
        <v>0</v>
      </c>
      <c r="T884" s="47">
        <f>+Data[[#This Row],[BC Total]]+Data[[#This Row],[NH Total]]</f>
        <v>0</v>
      </c>
      <c r="Y884" s="53"/>
    </row>
    <row r="885" spans="1:25" x14ac:dyDescent="0.25">
      <c r="A885" s="47" t="str">
        <f>Data[[#This Row],[Text IID]]&amp;Data[[#This Row],[transaction number]]</f>
        <v>580018</v>
      </c>
      <c r="B885" s="48">
        <v>8</v>
      </c>
      <c r="C885" s="49">
        <v>58001</v>
      </c>
      <c r="D885" s="50" t="str">
        <f>Data[[#This Row],[Text IID]]&amp;" - "&amp;Data[[#This Row],[Facility Name]]</f>
        <v>58001 - Sandstone Health Care Center</v>
      </c>
      <c r="E885" s="46">
        <v>58001</v>
      </c>
      <c r="F885" s="51" t="s">
        <v>254</v>
      </c>
      <c r="G885" s="52">
        <v>41760</v>
      </c>
      <c r="H885" s="51" t="s">
        <v>23</v>
      </c>
      <c r="I885" s="47">
        <v>0</v>
      </c>
      <c r="J885" s="47">
        <v>2</v>
      </c>
      <c r="K885" s="47">
        <f>+Data[[#This Row],[BC Bed Change]]+Data[[#This Row],[NH Bed Change]]</f>
        <v>2</v>
      </c>
      <c r="L885" s="47">
        <f t="shared" si="56"/>
        <v>0</v>
      </c>
      <c r="M885" s="47">
        <f t="shared" si="57"/>
        <v>-2</v>
      </c>
      <c r="N885" s="47">
        <f>+Data[[#This Row],[BC Active]]+Data[[#This Row],[NH Active]]</f>
        <v>-2</v>
      </c>
      <c r="O885" s="47">
        <f t="shared" si="58"/>
        <v>0</v>
      </c>
      <c r="P885" s="47">
        <f t="shared" si="59"/>
        <v>0</v>
      </c>
      <c r="Q885" s="47">
        <f>+Data[[#This Row],[BC Layaway]]+Data[[#This Row],[NH Layaway]]</f>
        <v>0</v>
      </c>
      <c r="R885" s="47">
        <f>+Data[[#This Row],[BC Active]]+Data[[#This Row],[BC Layaway]]</f>
        <v>0</v>
      </c>
      <c r="S885" s="47">
        <f>+Data[[#This Row],[NH Active]]+Data[[#This Row],[NH Layaway]]</f>
        <v>-2</v>
      </c>
      <c r="T885" s="47">
        <f>+Data[[#This Row],[BC Total]]+Data[[#This Row],[NH Total]]</f>
        <v>-2</v>
      </c>
      <c r="Y885" s="53"/>
    </row>
    <row r="886" spans="1:25" x14ac:dyDescent="0.25">
      <c r="A886" s="47" t="str">
        <f>Data[[#This Row],[Text IID]]&amp;Data[[#This Row],[transaction number]]</f>
        <v>580019</v>
      </c>
      <c r="B886" s="48">
        <v>9</v>
      </c>
      <c r="C886" s="49">
        <v>58001</v>
      </c>
      <c r="D886" s="50" t="str">
        <f>Data[[#This Row],[Text IID]]&amp;" - "&amp;Data[[#This Row],[Facility Name]]</f>
        <v>58001 - Sandstone Health Care Center</v>
      </c>
      <c r="E886" s="46">
        <v>58001</v>
      </c>
      <c r="F886" s="51" t="s">
        <v>254</v>
      </c>
      <c r="G886" s="52">
        <v>43368</v>
      </c>
      <c r="H886" s="51" t="s">
        <v>22</v>
      </c>
      <c r="I886" s="47"/>
      <c r="J886" s="47">
        <v>5</v>
      </c>
      <c r="K886" s="47">
        <f>+Data[[#This Row],[BC Bed Change]]+Data[[#This Row],[NH Bed Change]]</f>
        <v>5</v>
      </c>
      <c r="L886" s="47">
        <f t="shared" si="56"/>
        <v>0</v>
      </c>
      <c r="M886" s="47">
        <f t="shared" si="57"/>
        <v>5</v>
      </c>
      <c r="N886" s="47">
        <f>+Data[[#This Row],[BC Active]]+Data[[#This Row],[NH Active]]</f>
        <v>5</v>
      </c>
      <c r="O886" s="47">
        <f t="shared" si="58"/>
        <v>0</v>
      </c>
      <c r="P886" s="47">
        <f t="shared" si="59"/>
        <v>-5</v>
      </c>
      <c r="Q886" s="47">
        <f>+Data[[#This Row],[BC Layaway]]+Data[[#This Row],[NH Layaway]]</f>
        <v>-5</v>
      </c>
      <c r="R886" s="47">
        <f>+Data[[#This Row],[BC Active]]+Data[[#This Row],[BC Layaway]]</f>
        <v>0</v>
      </c>
      <c r="S886" s="47">
        <f>+Data[[#This Row],[NH Active]]+Data[[#This Row],[NH Layaway]]</f>
        <v>0</v>
      </c>
      <c r="T886" s="47">
        <f>+Data[[#This Row],[BC Total]]+Data[[#This Row],[NH Total]]</f>
        <v>0</v>
      </c>
      <c r="Y886" s="53"/>
    </row>
    <row r="887" spans="1:25" x14ac:dyDescent="0.25">
      <c r="A887" s="47" t="str">
        <f>Data[[#This Row],[Text IID]]&amp;Data[[#This Row],[transaction number]]</f>
        <v>580021</v>
      </c>
      <c r="B887" s="48">
        <v>1</v>
      </c>
      <c r="C887" s="49">
        <v>58002</v>
      </c>
      <c r="D887" s="50" t="str">
        <f>Data[[#This Row],[Text IID]]&amp;" - "&amp;Data[[#This Row],[Facility Name]]</f>
        <v>58002 - Lakeside Medical Center</v>
      </c>
      <c r="E887" s="46">
        <v>58002</v>
      </c>
      <c r="F887" s="51" t="s">
        <v>255</v>
      </c>
      <c r="G887" s="52">
        <v>40451</v>
      </c>
      <c r="H887" s="51" t="s">
        <v>17</v>
      </c>
      <c r="I887" s="47">
        <v>0</v>
      </c>
      <c r="J887" s="47">
        <v>46</v>
      </c>
      <c r="K887" s="47">
        <f>+Data[[#This Row],[BC Bed Change]]+Data[[#This Row],[NH Bed Change]]</f>
        <v>46</v>
      </c>
      <c r="L887" s="47">
        <f t="shared" si="56"/>
        <v>0</v>
      </c>
      <c r="M887" s="47">
        <f t="shared" si="57"/>
        <v>46</v>
      </c>
      <c r="N887" s="47">
        <f>+Data[[#This Row],[BC Active]]+Data[[#This Row],[NH Active]]</f>
        <v>46</v>
      </c>
      <c r="O887" s="47">
        <f t="shared" si="58"/>
        <v>0</v>
      </c>
      <c r="P887" s="47">
        <f t="shared" si="59"/>
        <v>0</v>
      </c>
      <c r="Q887" s="47">
        <f>+Data[[#This Row],[BC Layaway]]+Data[[#This Row],[NH Layaway]]</f>
        <v>0</v>
      </c>
      <c r="R887" s="47">
        <f>+Data[[#This Row],[BC Active]]+Data[[#This Row],[BC Layaway]]</f>
        <v>0</v>
      </c>
      <c r="S887" s="47">
        <f>+Data[[#This Row],[NH Active]]+Data[[#This Row],[NH Layaway]]</f>
        <v>46</v>
      </c>
      <c r="T887" s="47">
        <f>+Data[[#This Row],[BC Total]]+Data[[#This Row],[NH Total]]</f>
        <v>46</v>
      </c>
      <c r="Y887" s="53"/>
    </row>
    <row r="888" spans="1:25" x14ac:dyDescent="0.25">
      <c r="A888" s="47" t="str">
        <f>Data[[#This Row],[Text IID]]&amp;Data[[#This Row],[transaction number]]</f>
        <v>590011</v>
      </c>
      <c r="B888" s="48">
        <v>1</v>
      </c>
      <c r="C888" s="49">
        <v>59001</v>
      </c>
      <c r="D888" s="50" t="str">
        <f>Data[[#This Row],[Text IID]]&amp;" - "&amp;Data[[#This Row],[Facility Name]]</f>
        <v>59001 - Good Sam Society Pipestone</v>
      </c>
      <c r="E888" s="46">
        <v>59001</v>
      </c>
      <c r="F888" s="51" t="s">
        <v>256</v>
      </c>
      <c r="G888" s="52">
        <v>40451</v>
      </c>
      <c r="H888" s="51" t="s">
        <v>17</v>
      </c>
      <c r="I888" s="47">
        <v>0</v>
      </c>
      <c r="J888" s="47">
        <v>94</v>
      </c>
      <c r="K888" s="47">
        <f>+Data[[#This Row],[BC Bed Change]]+Data[[#This Row],[NH Bed Change]]</f>
        <v>94</v>
      </c>
      <c r="L888" s="47">
        <f t="shared" si="56"/>
        <v>0</v>
      </c>
      <c r="M888" s="47">
        <f t="shared" si="57"/>
        <v>94</v>
      </c>
      <c r="N888" s="47">
        <f>+Data[[#This Row],[BC Active]]+Data[[#This Row],[NH Active]]</f>
        <v>94</v>
      </c>
      <c r="O888" s="47">
        <f t="shared" si="58"/>
        <v>0</v>
      </c>
      <c r="P888" s="47">
        <f t="shared" si="59"/>
        <v>0</v>
      </c>
      <c r="Q888" s="47">
        <f>+Data[[#This Row],[BC Layaway]]+Data[[#This Row],[NH Layaway]]</f>
        <v>0</v>
      </c>
      <c r="R888" s="47">
        <f>+Data[[#This Row],[BC Active]]+Data[[#This Row],[BC Layaway]]</f>
        <v>0</v>
      </c>
      <c r="S888" s="47">
        <f>+Data[[#This Row],[NH Active]]+Data[[#This Row],[NH Layaway]]</f>
        <v>94</v>
      </c>
      <c r="T888" s="47">
        <f>+Data[[#This Row],[BC Total]]+Data[[#This Row],[NH Total]]</f>
        <v>94</v>
      </c>
      <c r="Y888" s="53"/>
    </row>
    <row r="889" spans="1:25" x14ac:dyDescent="0.25">
      <c r="A889" s="47" t="str">
        <f>Data[[#This Row],[Text IID]]&amp;Data[[#This Row],[transaction number]]</f>
        <v>590012</v>
      </c>
      <c r="B889" s="48">
        <v>2</v>
      </c>
      <c r="C889" s="49">
        <v>59001</v>
      </c>
      <c r="D889" s="50" t="str">
        <f>Data[[#This Row],[Text IID]]&amp;" - "&amp;Data[[#This Row],[Facility Name]]</f>
        <v>59001 - Good Sam Society Pipestone</v>
      </c>
      <c r="E889" s="46">
        <v>59001</v>
      </c>
      <c r="F889" s="51" t="s">
        <v>256</v>
      </c>
      <c r="G889" s="52">
        <v>42668</v>
      </c>
      <c r="H889" s="51" t="s">
        <v>20</v>
      </c>
      <c r="I889" s="47"/>
      <c r="J889" s="47">
        <v>4</v>
      </c>
      <c r="K889" s="47">
        <f>+Data[[#This Row],[BC Bed Change]]+Data[[#This Row],[NH Bed Change]]</f>
        <v>4</v>
      </c>
      <c r="L889" s="47">
        <f t="shared" si="56"/>
        <v>0</v>
      </c>
      <c r="M889" s="47">
        <f t="shared" si="57"/>
        <v>-4</v>
      </c>
      <c r="N889" s="47">
        <f>+Data[[#This Row],[BC Active]]+Data[[#This Row],[NH Active]]</f>
        <v>-4</v>
      </c>
      <c r="O889" s="47">
        <f t="shared" si="58"/>
        <v>0</v>
      </c>
      <c r="P889" s="47">
        <f t="shared" si="59"/>
        <v>4</v>
      </c>
      <c r="Q889" s="47">
        <f>+Data[[#This Row],[BC Layaway]]+Data[[#This Row],[NH Layaway]]</f>
        <v>4</v>
      </c>
      <c r="R889" s="47">
        <f>+Data[[#This Row],[BC Active]]+Data[[#This Row],[BC Layaway]]</f>
        <v>0</v>
      </c>
      <c r="S889" s="47">
        <f>+Data[[#This Row],[NH Active]]+Data[[#This Row],[NH Layaway]]</f>
        <v>0</v>
      </c>
      <c r="T889" s="47">
        <f>+Data[[#This Row],[BC Total]]+Data[[#This Row],[NH Total]]</f>
        <v>0</v>
      </c>
      <c r="Y889" s="53"/>
    </row>
    <row r="890" spans="1:25" x14ac:dyDescent="0.25">
      <c r="A890" s="47" t="str">
        <f>Data[[#This Row],[Text IID]]&amp;Data[[#This Row],[transaction number]]</f>
        <v>590013</v>
      </c>
      <c r="B890" s="48">
        <v>3</v>
      </c>
      <c r="C890" s="49">
        <v>59001</v>
      </c>
      <c r="D890" s="50" t="str">
        <f>Data[[#This Row],[Text IID]]&amp;" - "&amp;Data[[#This Row],[Facility Name]]</f>
        <v>59001 - Good Sam Society Pipestone</v>
      </c>
      <c r="E890" s="46">
        <v>59001</v>
      </c>
      <c r="F890" s="51" t="s">
        <v>256</v>
      </c>
      <c r="G890" s="52">
        <v>43435</v>
      </c>
      <c r="H890" s="51" t="s">
        <v>23</v>
      </c>
      <c r="I890" s="47"/>
      <c r="J890" s="47">
        <v>6</v>
      </c>
      <c r="K890" s="47">
        <f>+Data[[#This Row],[BC Bed Change]]+Data[[#This Row],[NH Bed Change]]</f>
        <v>6</v>
      </c>
      <c r="L890" s="47">
        <f t="shared" si="56"/>
        <v>0</v>
      </c>
      <c r="M890" s="47">
        <f t="shared" si="57"/>
        <v>-6</v>
      </c>
      <c r="N890" s="47">
        <f>+Data[[#This Row],[BC Active]]+Data[[#This Row],[NH Active]]</f>
        <v>-6</v>
      </c>
      <c r="O890" s="47">
        <f t="shared" si="58"/>
        <v>0</v>
      </c>
      <c r="P890" s="47">
        <f t="shared" si="59"/>
        <v>0</v>
      </c>
      <c r="Q890" s="47">
        <f>+Data[[#This Row],[BC Layaway]]+Data[[#This Row],[NH Layaway]]</f>
        <v>0</v>
      </c>
      <c r="R890" s="47">
        <f>+Data[[#This Row],[BC Active]]+Data[[#This Row],[BC Layaway]]</f>
        <v>0</v>
      </c>
      <c r="S890" s="47">
        <f>+Data[[#This Row],[NH Active]]+Data[[#This Row],[NH Layaway]]</f>
        <v>-6</v>
      </c>
      <c r="T890" s="47">
        <f>+Data[[#This Row],[BC Total]]+Data[[#This Row],[NH Total]]</f>
        <v>-6</v>
      </c>
      <c r="Y890" s="53"/>
    </row>
    <row r="891" spans="1:25" x14ac:dyDescent="0.25">
      <c r="A891" s="47" t="str">
        <f>Data[[#This Row],[Text IID]]&amp;Data[[#This Row],[transaction number]]</f>
        <v>590014</v>
      </c>
      <c r="B891" s="48">
        <v>4</v>
      </c>
      <c r="C891" s="49">
        <v>59001</v>
      </c>
      <c r="D891" s="50" t="str">
        <f>Data[[#This Row],[Text IID]]&amp;" - "&amp;Data[[#This Row],[Facility Name]]</f>
        <v>59001 - Good Sam Society Pipestone</v>
      </c>
      <c r="E891" s="46">
        <v>59001</v>
      </c>
      <c r="F891" s="51" t="s">
        <v>256</v>
      </c>
      <c r="G891" s="52">
        <v>44196</v>
      </c>
      <c r="H891" s="51" t="s">
        <v>22</v>
      </c>
      <c r="I891" s="47"/>
      <c r="J891" s="47">
        <v>4</v>
      </c>
      <c r="K891" s="47">
        <f>+Data[[#This Row],[BC Bed Change]]+Data[[#This Row],[NH Bed Change]]</f>
        <v>4</v>
      </c>
      <c r="L891" s="47">
        <f t="shared" si="56"/>
        <v>0</v>
      </c>
      <c r="M891" s="47">
        <f t="shared" si="57"/>
        <v>4</v>
      </c>
      <c r="N891" s="47">
        <f>+Data[[#This Row],[BC Active]]+Data[[#This Row],[NH Active]]</f>
        <v>4</v>
      </c>
      <c r="O891" s="47">
        <f t="shared" si="58"/>
        <v>0</v>
      </c>
      <c r="P891" s="47">
        <f t="shared" si="59"/>
        <v>-4</v>
      </c>
      <c r="Q891" s="47">
        <f>+Data[[#This Row],[BC Layaway]]+Data[[#This Row],[NH Layaway]]</f>
        <v>-4</v>
      </c>
      <c r="R891" s="47">
        <f>+Data[[#This Row],[BC Active]]+Data[[#This Row],[BC Layaway]]</f>
        <v>0</v>
      </c>
      <c r="S891" s="47">
        <f>+Data[[#This Row],[NH Active]]+Data[[#This Row],[NH Layaway]]</f>
        <v>0</v>
      </c>
      <c r="T891" s="47">
        <f>+Data[[#This Row],[BC Total]]+Data[[#This Row],[NH Total]]</f>
        <v>0</v>
      </c>
      <c r="Y891" s="53"/>
    </row>
    <row r="892" spans="1:25" x14ac:dyDescent="0.25">
      <c r="A892" s="47" t="str">
        <f>Data[[#This Row],[Text IID]]&amp;Data[[#This Row],[transaction number]]</f>
        <v>590015</v>
      </c>
      <c r="B892" s="48">
        <v>5</v>
      </c>
      <c r="C892" s="49">
        <v>59001</v>
      </c>
      <c r="D892" s="50" t="str">
        <f>Data[[#This Row],[Text IID]]&amp;" - "&amp;Data[[#This Row],[Facility Name]]</f>
        <v>59001 - Good Sam Society Pipestone</v>
      </c>
      <c r="E892" s="46">
        <v>59001</v>
      </c>
      <c r="F892" s="51" t="s">
        <v>256</v>
      </c>
      <c r="G892" s="52">
        <v>44196</v>
      </c>
      <c r="H892" s="51" t="s">
        <v>23</v>
      </c>
      <c r="I892" s="47"/>
      <c r="J892" s="47">
        <v>6</v>
      </c>
      <c r="K892" s="47">
        <f>+Data[[#This Row],[BC Bed Change]]+Data[[#This Row],[NH Bed Change]]</f>
        <v>6</v>
      </c>
      <c r="L892" s="47">
        <f t="shared" si="56"/>
        <v>0</v>
      </c>
      <c r="M892" s="47">
        <f t="shared" si="57"/>
        <v>-6</v>
      </c>
      <c r="N892" s="47">
        <f>+Data[[#This Row],[BC Active]]+Data[[#This Row],[NH Active]]</f>
        <v>-6</v>
      </c>
      <c r="O892" s="47">
        <f t="shared" si="58"/>
        <v>0</v>
      </c>
      <c r="P892" s="47">
        <f t="shared" si="59"/>
        <v>0</v>
      </c>
      <c r="Q892" s="47">
        <f>+Data[[#This Row],[BC Layaway]]+Data[[#This Row],[NH Layaway]]</f>
        <v>0</v>
      </c>
      <c r="R892" s="47">
        <f>+Data[[#This Row],[BC Active]]+Data[[#This Row],[BC Layaway]]</f>
        <v>0</v>
      </c>
      <c r="S892" s="47">
        <f>+Data[[#This Row],[NH Active]]+Data[[#This Row],[NH Layaway]]</f>
        <v>-6</v>
      </c>
      <c r="T892" s="47">
        <f>+Data[[#This Row],[BC Total]]+Data[[#This Row],[NH Total]]</f>
        <v>-6</v>
      </c>
      <c r="Y892" s="53"/>
    </row>
    <row r="893" spans="1:25" x14ac:dyDescent="0.25">
      <c r="A893" s="47" t="str">
        <f>Data[[#This Row],[Text IID]]&amp;Data[[#This Row],[transaction number]]</f>
        <v>590031</v>
      </c>
      <c r="B893" s="48">
        <v>1</v>
      </c>
      <c r="C893" s="49">
        <v>59003</v>
      </c>
      <c r="D893" s="50" t="str">
        <f>Data[[#This Row],[Text IID]]&amp;" - "&amp;Data[[#This Row],[Facility Name]]</f>
        <v>59003 - Edgebrook Care Center</v>
      </c>
      <c r="E893" s="46">
        <v>59003</v>
      </c>
      <c r="F893" s="51" t="s">
        <v>257</v>
      </c>
      <c r="G893" s="52">
        <v>40451</v>
      </c>
      <c r="H893" s="51" t="s">
        <v>17</v>
      </c>
      <c r="I893" s="47">
        <v>0</v>
      </c>
      <c r="J893" s="47">
        <v>56</v>
      </c>
      <c r="K893" s="47">
        <f>+Data[[#This Row],[BC Bed Change]]+Data[[#This Row],[NH Bed Change]]</f>
        <v>56</v>
      </c>
      <c r="L893" s="47">
        <f t="shared" si="56"/>
        <v>0</v>
      </c>
      <c r="M893" s="47">
        <f t="shared" si="57"/>
        <v>56</v>
      </c>
      <c r="N893" s="47">
        <f>+Data[[#This Row],[BC Active]]+Data[[#This Row],[NH Active]]</f>
        <v>56</v>
      </c>
      <c r="O893" s="47">
        <f t="shared" si="58"/>
        <v>0</v>
      </c>
      <c r="P893" s="47">
        <f t="shared" si="59"/>
        <v>0</v>
      </c>
      <c r="Q893" s="47">
        <f>+Data[[#This Row],[BC Layaway]]+Data[[#This Row],[NH Layaway]]</f>
        <v>0</v>
      </c>
      <c r="R893" s="47">
        <f>+Data[[#This Row],[BC Active]]+Data[[#This Row],[BC Layaway]]</f>
        <v>0</v>
      </c>
      <c r="S893" s="47">
        <f>+Data[[#This Row],[NH Active]]+Data[[#This Row],[NH Layaway]]</f>
        <v>56</v>
      </c>
      <c r="T893" s="47">
        <f>+Data[[#This Row],[BC Total]]+Data[[#This Row],[NH Total]]</f>
        <v>56</v>
      </c>
      <c r="Y893" s="53"/>
    </row>
    <row r="894" spans="1:25" x14ac:dyDescent="0.25">
      <c r="A894" s="47" t="str">
        <f>Data[[#This Row],[Text IID]]&amp;Data[[#This Row],[transaction number]]</f>
        <v>590032</v>
      </c>
      <c r="B894" s="48">
        <v>2</v>
      </c>
      <c r="C894" s="49">
        <v>59003</v>
      </c>
      <c r="D894" s="50" t="str">
        <f>Data[[#This Row],[Text IID]]&amp;" - "&amp;Data[[#This Row],[Facility Name]]</f>
        <v>59003 - Edgebrook Care Center</v>
      </c>
      <c r="E894" s="46">
        <v>59003</v>
      </c>
      <c r="F894" s="51" t="s">
        <v>257</v>
      </c>
      <c r="G894" s="52">
        <v>44197</v>
      </c>
      <c r="H894" s="51" t="s">
        <v>133</v>
      </c>
      <c r="I894" s="47"/>
      <c r="J894" s="47">
        <v>4</v>
      </c>
      <c r="K894" s="47">
        <f>+Data[[#This Row],[BC Bed Change]]+Data[[#This Row],[NH Bed Change]]</f>
        <v>4</v>
      </c>
      <c r="L894" s="47">
        <f t="shared" si="56"/>
        <v>0</v>
      </c>
      <c r="M894" s="47">
        <f t="shared" si="57"/>
        <v>-4</v>
      </c>
      <c r="N894" s="47">
        <f>+Data[[#This Row],[BC Active]]+Data[[#This Row],[NH Active]]</f>
        <v>-4</v>
      </c>
      <c r="O894" s="47">
        <f t="shared" si="58"/>
        <v>0</v>
      </c>
      <c r="P894" s="47">
        <f t="shared" si="59"/>
        <v>4</v>
      </c>
      <c r="Q894" s="47">
        <f>+Data[[#This Row],[BC Layaway]]+Data[[#This Row],[NH Layaway]]</f>
        <v>4</v>
      </c>
      <c r="R894" s="47">
        <f>+Data[[#This Row],[BC Active]]+Data[[#This Row],[BC Layaway]]</f>
        <v>0</v>
      </c>
      <c r="S894" s="47">
        <f>+Data[[#This Row],[NH Active]]+Data[[#This Row],[NH Layaway]]</f>
        <v>0</v>
      </c>
      <c r="T894" s="47">
        <f>+Data[[#This Row],[BC Total]]+Data[[#This Row],[NH Total]]</f>
        <v>0</v>
      </c>
      <c r="Y894" s="53"/>
    </row>
    <row r="895" spans="1:25" x14ac:dyDescent="0.25">
      <c r="A895" s="47" t="str">
        <f>Data[[#This Row],[Text IID]]&amp;Data[[#This Row],[transaction number]]</f>
        <v>600011</v>
      </c>
      <c r="B895" s="48">
        <v>1</v>
      </c>
      <c r="C895" s="49">
        <v>60001</v>
      </c>
      <c r="D895" s="50" t="str">
        <f>Data[[#This Row],[Text IID]]&amp;" - "&amp;Data[[#This Row],[Facility Name]]</f>
        <v>60001 - Fair Meadow Nursing Home</v>
      </c>
      <c r="E895" s="46">
        <v>60001</v>
      </c>
      <c r="F895" s="51" t="s">
        <v>258</v>
      </c>
      <c r="G895" s="52">
        <v>40451</v>
      </c>
      <c r="H895" s="51" t="s">
        <v>17</v>
      </c>
      <c r="I895" s="47">
        <v>0</v>
      </c>
      <c r="J895" s="47">
        <v>50</v>
      </c>
      <c r="K895" s="47">
        <f>+Data[[#This Row],[BC Bed Change]]+Data[[#This Row],[NH Bed Change]]</f>
        <v>50</v>
      </c>
      <c r="L895" s="47">
        <f t="shared" si="56"/>
        <v>0</v>
      </c>
      <c r="M895" s="47">
        <f t="shared" si="57"/>
        <v>50</v>
      </c>
      <c r="N895" s="47">
        <f>+Data[[#This Row],[BC Active]]+Data[[#This Row],[NH Active]]</f>
        <v>50</v>
      </c>
      <c r="O895" s="47">
        <f t="shared" si="58"/>
        <v>0</v>
      </c>
      <c r="P895" s="47">
        <f t="shared" si="59"/>
        <v>0</v>
      </c>
      <c r="Q895" s="47">
        <f>+Data[[#This Row],[BC Layaway]]+Data[[#This Row],[NH Layaway]]</f>
        <v>0</v>
      </c>
      <c r="R895" s="47">
        <f>+Data[[#This Row],[BC Active]]+Data[[#This Row],[BC Layaway]]</f>
        <v>0</v>
      </c>
      <c r="S895" s="47">
        <f>+Data[[#This Row],[NH Active]]+Data[[#This Row],[NH Layaway]]</f>
        <v>50</v>
      </c>
      <c r="T895" s="47">
        <f>+Data[[#This Row],[BC Total]]+Data[[#This Row],[NH Total]]</f>
        <v>50</v>
      </c>
      <c r="Y895" s="53"/>
    </row>
    <row r="896" spans="1:25" x14ac:dyDescent="0.25">
      <c r="A896" s="47" t="str">
        <f>Data[[#This Row],[Text IID]]&amp;Data[[#This Row],[transaction number]]</f>
        <v>600012</v>
      </c>
      <c r="B896" s="48">
        <v>2</v>
      </c>
      <c r="C896" s="49">
        <v>60001</v>
      </c>
      <c r="D896" s="50" t="str">
        <f>Data[[#This Row],[Text IID]]&amp;" - "&amp;Data[[#This Row],[Facility Name]]</f>
        <v>60001 - Fair Meadow Nursing Home</v>
      </c>
      <c r="E896" s="46">
        <v>60001</v>
      </c>
      <c r="F896" s="51" t="s">
        <v>258</v>
      </c>
      <c r="G896" s="52">
        <v>42460</v>
      </c>
      <c r="H896" s="51" t="s">
        <v>23</v>
      </c>
      <c r="I896" s="47">
        <v>0</v>
      </c>
      <c r="J896" s="47">
        <v>8</v>
      </c>
      <c r="K896" s="47">
        <f>+Data[[#This Row],[BC Bed Change]]+Data[[#This Row],[NH Bed Change]]</f>
        <v>8</v>
      </c>
      <c r="L896" s="47">
        <f t="shared" si="56"/>
        <v>0</v>
      </c>
      <c r="M896" s="47">
        <f t="shared" si="57"/>
        <v>-8</v>
      </c>
      <c r="N896" s="47">
        <f>+Data[[#This Row],[BC Active]]+Data[[#This Row],[NH Active]]</f>
        <v>-8</v>
      </c>
      <c r="O896" s="47">
        <f t="shared" si="58"/>
        <v>0</v>
      </c>
      <c r="P896" s="47">
        <f t="shared" si="59"/>
        <v>0</v>
      </c>
      <c r="Q896" s="47">
        <f>+Data[[#This Row],[BC Layaway]]+Data[[#This Row],[NH Layaway]]</f>
        <v>0</v>
      </c>
      <c r="R896" s="47">
        <f>+Data[[#This Row],[BC Active]]+Data[[#This Row],[BC Layaway]]</f>
        <v>0</v>
      </c>
      <c r="S896" s="47">
        <f>+Data[[#This Row],[NH Active]]+Data[[#This Row],[NH Layaway]]</f>
        <v>-8</v>
      </c>
      <c r="T896" s="47">
        <f>+Data[[#This Row],[BC Total]]+Data[[#This Row],[NH Total]]</f>
        <v>-8</v>
      </c>
      <c r="Y896" s="53"/>
    </row>
    <row r="897" spans="1:25" x14ac:dyDescent="0.25">
      <c r="A897" s="47" t="str">
        <f>Data[[#This Row],[Text IID]]&amp;Data[[#This Row],[transaction number]]</f>
        <v>600021</v>
      </c>
      <c r="B897" s="48">
        <v>1</v>
      </c>
      <c r="C897" s="49">
        <v>60002</v>
      </c>
      <c r="D897" s="50" t="str">
        <f>Data[[#This Row],[Text IID]]&amp;" - "&amp;Data[[#This Row],[Facility Name]]</f>
        <v>60002 - Riverview Hospital &amp; Nsg Home</v>
      </c>
      <c r="E897" s="46">
        <v>60002</v>
      </c>
      <c r="F897" s="51" t="s">
        <v>259</v>
      </c>
      <c r="G897" s="52">
        <v>40451</v>
      </c>
      <c r="H897" s="51" t="s">
        <v>17</v>
      </c>
      <c r="I897" s="47">
        <v>0</v>
      </c>
      <c r="J897" s="47">
        <v>64</v>
      </c>
      <c r="K897" s="47">
        <f>+Data[[#This Row],[BC Bed Change]]+Data[[#This Row],[NH Bed Change]]</f>
        <v>64</v>
      </c>
      <c r="L897" s="47">
        <f t="shared" si="56"/>
        <v>0</v>
      </c>
      <c r="M897" s="47">
        <f t="shared" si="57"/>
        <v>64</v>
      </c>
      <c r="N897" s="47">
        <f>+Data[[#This Row],[BC Active]]+Data[[#This Row],[NH Active]]</f>
        <v>64</v>
      </c>
      <c r="O897" s="47">
        <f t="shared" si="58"/>
        <v>0</v>
      </c>
      <c r="P897" s="47">
        <f t="shared" si="59"/>
        <v>0</v>
      </c>
      <c r="Q897" s="47">
        <f>+Data[[#This Row],[BC Layaway]]+Data[[#This Row],[NH Layaway]]</f>
        <v>0</v>
      </c>
      <c r="R897" s="47">
        <f>+Data[[#This Row],[BC Active]]+Data[[#This Row],[BC Layaway]]</f>
        <v>0</v>
      </c>
      <c r="S897" s="47">
        <f>+Data[[#This Row],[NH Active]]+Data[[#This Row],[NH Layaway]]</f>
        <v>64</v>
      </c>
      <c r="T897" s="47">
        <f>+Data[[#This Row],[BC Total]]+Data[[#This Row],[NH Total]]</f>
        <v>64</v>
      </c>
      <c r="Y897" s="53"/>
    </row>
    <row r="898" spans="1:25" x14ac:dyDescent="0.25">
      <c r="A898" s="47" t="str">
        <f>Data[[#This Row],[Text IID]]&amp;Data[[#This Row],[transaction number]]</f>
        <v>600022</v>
      </c>
      <c r="B898" s="48">
        <v>2</v>
      </c>
      <c r="C898" s="49">
        <v>60002</v>
      </c>
      <c r="D898" s="50" t="str">
        <f>Data[[#This Row],[Text IID]]&amp;" - "&amp;Data[[#This Row],[Facility Name]]</f>
        <v>60002 - Riverview Hospital &amp; Nsg Home</v>
      </c>
      <c r="E898" s="46">
        <v>60002</v>
      </c>
      <c r="F898" s="51" t="s">
        <v>259</v>
      </c>
      <c r="G898" s="52">
        <v>40451</v>
      </c>
      <c r="H898" s="51" t="s">
        <v>19</v>
      </c>
      <c r="I898" s="47">
        <v>0</v>
      </c>
      <c r="J898" s="47">
        <v>6</v>
      </c>
      <c r="K898" s="47">
        <f>+Data[[#This Row],[BC Bed Change]]+Data[[#This Row],[NH Bed Change]]</f>
        <v>6</v>
      </c>
      <c r="L898" s="47">
        <f t="shared" si="56"/>
        <v>0</v>
      </c>
      <c r="M898" s="47">
        <f t="shared" si="57"/>
        <v>0</v>
      </c>
      <c r="N898" s="47">
        <f>+Data[[#This Row],[BC Active]]+Data[[#This Row],[NH Active]]</f>
        <v>0</v>
      </c>
      <c r="O898" s="47">
        <f t="shared" si="58"/>
        <v>0</v>
      </c>
      <c r="P898" s="47">
        <f t="shared" si="59"/>
        <v>6</v>
      </c>
      <c r="Q898" s="47">
        <f>+Data[[#This Row],[BC Layaway]]+Data[[#This Row],[NH Layaway]]</f>
        <v>6</v>
      </c>
      <c r="R898" s="47">
        <f>+Data[[#This Row],[BC Active]]+Data[[#This Row],[BC Layaway]]</f>
        <v>0</v>
      </c>
      <c r="S898" s="47">
        <f>+Data[[#This Row],[NH Active]]+Data[[#This Row],[NH Layaway]]</f>
        <v>6</v>
      </c>
      <c r="T898" s="47">
        <f>+Data[[#This Row],[BC Total]]+Data[[#This Row],[NH Total]]</f>
        <v>6</v>
      </c>
      <c r="Y898" s="53"/>
    </row>
    <row r="899" spans="1:25" x14ac:dyDescent="0.25">
      <c r="A899" s="47" t="str">
        <f>Data[[#This Row],[Text IID]]&amp;Data[[#This Row],[transaction number]]</f>
        <v>600023</v>
      </c>
      <c r="B899" s="48">
        <v>3</v>
      </c>
      <c r="C899" s="49">
        <v>60002</v>
      </c>
      <c r="D899" s="50" t="str">
        <f>Data[[#This Row],[Text IID]]&amp;" - "&amp;Data[[#This Row],[Facility Name]]</f>
        <v>60002 - Riverview Hospital &amp; Nsg Home</v>
      </c>
      <c r="E899" s="46">
        <v>60002</v>
      </c>
      <c r="F899" s="51" t="s">
        <v>259</v>
      </c>
      <c r="G899" s="52">
        <v>41221</v>
      </c>
      <c r="H899" s="51" t="s">
        <v>22</v>
      </c>
      <c r="I899" s="47">
        <v>0</v>
      </c>
      <c r="J899" s="47">
        <v>6</v>
      </c>
      <c r="K899" s="47">
        <f>+Data[[#This Row],[BC Bed Change]]+Data[[#This Row],[NH Bed Change]]</f>
        <v>6</v>
      </c>
      <c r="L899" s="47">
        <f t="shared" si="56"/>
        <v>0</v>
      </c>
      <c r="M899" s="47">
        <f t="shared" si="57"/>
        <v>6</v>
      </c>
      <c r="N899" s="47">
        <f>+Data[[#This Row],[BC Active]]+Data[[#This Row],[NH Active]]</f>
        <v>6</v>
      </c>
      <c r="O899" s="47">
        <f t="shared" si="58"/>
        <v>0</v>
      </c>
      <c r="P899" s="47">
        <f t="shared" si="59"/>
        <v>-6</v>
      </c>
      <c r="Q899" s="47">
        <f>+Data[[#This Row],[BC Layaway]]+Data[[#This Row],[NH Layaway]]</f>
        <v>-6</v>
      </c>
      <c r="R899" s="47">
        <f>+Data[[#This Row],[BC Active]]+Data[[#This Row],[BC Layaway]]</f>
        <v>0</v>
      </c>
      <c r="S899" s="47">
        <f>+Data[[#This Row],[NH Active]]+Data[[#This Row],[NH Layaway]]</f>
        <v>0</v>
      </c>
      <c r="T899" s="47">
        <f>+Data[[#This Row],[BC Total]]+Data[[#This Row],[NH Total]]</f>
        <v>0</v>
      </c>
      <c r="Y899" s="53"/>
    </row>
    <row r="900" spans="1:25" x14ac:dyDescent="0.25">
      <c r="A900" s="47" t="str">
        <f>Data[[#This Row],[Text IID]]&amp;Data[[#This Row],[transaction number]]</f>
        <v>600024</v>
      </c>
      <c r="B900" s="48">
        <v>4</v>
      </c>
      <c r="C900" s="49">
        <v>60002</v>
      </c>
      <c r="D900" s="50" t="str">
        <f>Data[[#This Row],[Text IID]]&amp;" - "&amp;Data[[#This Row],[Facility Name]]</f>
        <v>60002 - Riverview Hospital &amp; Nsg Home</v>
      </c>
      <c r="E900" s="46">
        <v>60002</v>
      </c>
      <c r="F900" s="51" t="s">
        <v>259</v>
      </c>
      <c r="G900" s="52">
        <v>41221</v>
      </c>
      <c r="H900" s="51" t="s">
        <v>23</v>
      </c>
      <c r="I900" s="47">
        <v>0</v>
      </c>
      <c r="J900" s="47">
        <v>46</v>
      </c>
      <c r="K900" s="47">
        <f>+Data[[#This Row],[BC Bed Change]]+Data[[#This Row],[NH Bed Change]]</f>
        <v>46</v>
      </c>
      <c r="L900" s="47">
        <f t="shared" si="56"/>
        <v>0</v>
      </c>
      <c r="M900" s="47">
        <f t="shared" si="57"/>
        <v>-46</v>
      </c>
      <c r="N900" s="47">
        <f>+Data[[#This Row],[BC Active]]+Data[[#This Row],[NH Active]]</f>
        <v>-46</v>
      </c>
      <c r="O900" s="47">
        <f t="shared" si="58"/>
        <v>0</v>
      </c>
      <c r="P900" s="47">
        <f t="shared" si="59"/>
        <v>0</v>
      </c>
      <c r="Q900" s="47">
        <f>+Data[[#This Row],[BC Layaway]]+Data[[#This Row],[NH Layaway]]</f>
        <v>0</v>
      </c>
      <c r="R900" s="47">
        <f>+Data[[#This Row],[BC Active]]+Data[[#This Row],[BC Layaway]]</f>
        <v>0</v>
      </c>
      <c r="S900" s="47">
        <f>+Data[[#This Row],[NH Active]]+Data[[#This Row],[NH Layaway]]</f>
        <v>-46</v>
      </c>
      <c r="T900" s="47">
        <f>+Data[[#This Row],[BC Total]]+Data[[#This Row],[NH Total]]</f>
        <v>-46</v>
      </c>
      <c r="Y900" s="53"/>
    </row>
    <row r="901" spans="1:25" x14ac:dyDescent="0.25">
      <c r="A901" s="47" t="str">
        <f>Data[[#This Row],[Text IID]]&amp;Data[[#This Row],[transaction number]]</f>
        <v>600031</v>
      </c>
      <c r="B901" s="48">
        <v>1</v>
      </c>
      <c r="C901" s="49">
        <v>60003</v>
      </c>
      <c r="D901" s="50" t="str">
        <f>Data[[#This Row],[Text IID]]&amp;" - "&amp;Data[[#This Row],[Facility Name]]</f>
        <v>60003 - Villa St Vincent</v>
      </c>
      <c r="E901" s="46">
        <v>60003</v>
      </c>
      <c r="F901" s="51" t="s">
        <v>260</v>
      </c>
      <c r="G901" s="52">
        <v>40451</v>
      </c>
      <c r="H901" s="51" t="s">
        <v>17</v>
      </c>
      <c r="I901" s="47">
        <v>0</v>
      </c>
      <c r="J901" s="47">
        <v>104</v>
      </c>
      <c r="K901" s="47">
        <f>+Data[[#This Row],[BC Bed Change]]+Data[[#This Row],[NH Bed Change]]</f>
        <v>104</v>
      </c>
      <c r="L901" s="47">
        <f t="shared" ref="L901:L964" si="68">IF(OR($H901=$W$1,$H901=$W$4,$H901=$W$6),I901,IF($H901=$W$2,0,-I901))</f>
        <v>0</v>
      </c>
      <c r="M901" s="47">
        <f t="shared" ref="M901:M964" si="69">IF(OR($H901=$W$1,$H901=$W$4,$H901=$W$6),J901,IF($H901=$W$2,0,-J901))</f>
        <v>104</v>
      </c>
      <c r="N901" s="47">
        <f>+Data[[#This Row],[BC Active]]+Data[[#This Row],[NH Active]]</f>
        <v>104</v>
      </c>
      <c r="O901" s="47">
        <f t="shared" ref="O901:O964" si="70">IF(OR($H901=$W$3,$H901=$W$2),I901,IF($H901=$W$4,-I901,0))</f>
        <v>0</v>
      </c>
      <c r="P901" s="47">
        <f t="shared" ref="P901:P964" si="71">IF(OR($H901=$W$3,$H901=$W$2),J901,IF($H901=$W$4,-J901,0))</f>
        <v>0</v>
      </c>
      <c r="Q901" s="47">
        <f>+Data[[#This Row],[BC Layaway]]+Data[[#This Row],[NH Layaway]]</f>
        <v>0</v>
      </c>
      <c r="R901" s="47">
        <f>+Data[[#This Row],[BC Active]]+Data[[#This Row],[BC Layaway]]</f>
        <v>0</v>
      </c>
      <c r="S901" s="47">
        <f>+Data[[#This Row],[NH Active]]+Data[[#This Row],[NH Layaway]]</f>
        <v>104</v>
      </c>
      <c r="T901" s="47">
        <f>+Data[[#This Row],[BC Total]]+Data[[#This Row],[NH Total]]</f>
        <v>104</v>
      </c>
      <c r="Y901" s="53"/>
    </row>
    <row r="902" spans="1:25" x14ac:dyDescent="0.25">
      <c r="A902" s="47" t="str">
        <f>Data[[#This Row],[Text IID]]&amp;Data[[#This Row],[transaction number]]</f>
        <v>600061</v>
      </c>
      <c r="B902" s="48">
        <v>1</v>
      </c>
      <c r="C902" s="49">
        <v>60006</v>
      </c>
      <c r="D902" s="50" t="str">
        <f>Data[[#This Row],[Text IID]]&amp;" - "&amp;Data[[#This Row],[Facility Name]]</f>
        <v>60006 - Mcintosh Senior Living</v>
      </c>
      <c r="E902" s="46">
        <v>60006</v>
      </c>
      <c r="F902" s="51" t="s">
        <v>261</v>
      </c>
      <c r="G902" s="52">
        <v>40451</v>
      </c>
      <c r="H902" s="51" t="s">
        <v>17</v>
      </c>
      <c r="I902" s="47">
        <v>0</v>
      </c>
      <c r="J902" s="47">
        <v>45</v>
      </c>
      <c r="K902" s="47">
        <f>+Data[[#This Row],[BC Bed Change]]+Data[[#This Row],[NH Bed Change]]</f>
        <v>45</v>
      </c>
      <c r="L902" s="47">
        <f t="shared" si="68"/>
        <v>0</v>
      </c>
      <c r="M902" s="47">
        <f t="shared" si="69"/>
        <v>45</v>
      </c>
      <c r="N902" s="47">
        <f>+Data[[#This Row],[BC Active]]+Data[[#This Row],[NH Active]]</f>
        <v>45</v>
      </c>
      <c r="O902" s="47">
        <f t="shared" si="70"/>
        <v>0</v>
      </c>
      <c r="P902" s="47">
        <f t="shared" si="71"/>
        <v>0</v>
      </c>
      <c r="Q902" s="47">
        <f>+Data[[#This Row],[BC Layaway]]+Data[[#This Row],[NH Layaway]]</f>
        <v>0</v>
      </c>
      <c r="R902" s="47">
        <f>+Data[[#This Row],[BC Active]]+Data[[#This Row],[BC Layaway]]</f>
        <v>0</v>
      </c>
      <c r="S902" s="47">
        <f>+Data[[#This Row],[NH Active]]+Data[[#This Row],[NH Layaway]]</f>
        <v>45</v>
      </c>
      <c r="T902" s="47">
        <f>+Data[[#This Row],[BC Total]]+Data[[#This Row],[NH Total]]</f>
        <v>45</v>
      </c>
      <c r="Y902" s="53"/>
    </row>
    <row r="903" spans="1:25" x14ac:dyDescent="0.25">
      <c r="A903" s="47" t="str">
        <f>Data[[#This Row],[Text IID]]&amp;Data[[#This Row],[transaction number]]</f>
        <v>600071</v>
      </c>
      <c r="B903" s="48">
        <v>1</v>
      </c>
      <c r="C903" s="49">
        <v>60007</v>
      </c>
      <c r="D903" s="50" t="str">
        <f>Data[[#This Row],[Text IID]]&amp;" - "&amp;Data[[#This Row],[Facility Name]]</f>
        <v>60007 - Pioneer Memorial Care Center</v>
      </c>
      <c r="E903" s="46">
        <v>60007</v>
      </c>
      <c r="F903" s="51" t="s">
        <v>262</v>
      </c>
      <c r="G903" s="52">
        <v>40451</v>
      </c>
      <c r="H903" s="51" t="s">
        <v>17</v>
      </c>
      <c r="I903" s="47">
        <v>0</v>
      </c>
      <c r="J903" s="47">
        <v>68</v>
      </c>
      <c r="K903" s="47">
        <f>+Data[[#This Row],[BC Bed Change]]+Data[[#This Row],[NH Bed Change]]</f>
        <v>68</v>
      </c>
      <c r="L903" s="47">
        <f t="shared" si="68"/>
        <v>0</v>
      </c>
      <c r="M903" s="47">
        <f t="shared" si="69"/>
        <v>68</v>
      </c>
      <c r="N903" s="47">
        <f>+Data[[#This Row],[BC Active]]+Data[[#This Row],[NH Active]]</f>
        <v>68</v>
      </c>
      <c r="O903" s="47">
        <f t="shared" si="70"/>
        <v>0</v>
      </c>
      <c r="P903" s="47">
        <f t="shared" si="71"/>
        <v>0</v>
      </c>
      <c r="Q903" s="47">
        <f>+Data[[#This Row],[BC Layaway]]+Data[[#This Row],[NH Layaway]]</f>
        <v>0</v>
      </c>
      <c r="R903" s="47">
        <f>+Data[[#This Row],[BC Active]]+Data[[#This Row],[BC Layaway]]</f>
        <v>0</v>
      </c>
      <c r="S903" s="47">
        <f>+Data[[#This Row],[NH Active]]+Data[[#This Row],[NH Layaway]]</f>
        <v>68</v>
      </c>
      <c r="T903" s="47">
        <f>+Data[[#This Row],[BC Total]]+Data[[#This Row],[NH Total]]</f>
        <v>68</v>
      </c>
      <c r="Y903" s="53"/>
    </row>
    <row r="904" spans="1:25" x14ac:dyDescent="0.25">
      <c r="A904" s="47" t="str">
        <f>Data[[#This Row],[Text IID]]&amp;Data[[#This Row],[transaction number]]</f>
        <v>600072</v>
      </c>
      <c r="B904" s="48">
        <v>2</v>
      </c>
      <c r="C904" s="49">
        <v>60007</v>
      </c>
      <c r="D904" s="50" t="str">
        <f>Data[[#This Row],[Text IID]]&amp;" - "&amp;Data[[#This Row],[Facility Name]]</f>
        <v>60007 - Pioneer Memorial Care Center</v>
      </c>
      <c r="E904" s="46">
        <v>60007</v>
      </c>
      <c r="F904" s="51" t="s">
        <v>262</v>
      </c>
      <c r="G904" s="52">
        <v>41054</v>
      </c>
      <c r="H904" s="51" t="s">
        <v>20</v>
      </c>
      <c r="I904" s="47">
        <v>0</v>
      </c>
      <c r="J904" s="47">
        <v>3</v>
      </c>
      <c r="K904" s="47">
        <f>+Data[[#This Row],[BC Bed Change]]+Data[[#This Row],[NH Bed Change]]</f>
        <v>3</v>
      </c>
      <c r="L904" s="47">
        <f t="shared" si="68"/>
        <v>0</v>
      </c>
      <c r="M904" s="47">
        <f t="shared" si="69"/>
        <v>-3</v>
      </c>
      <c r="N904" s="47">
        <f>+Data[[#This Row],[BC Active]]+Data[[#This Row],[NH Active]]</f>
        <v>-3</v>
      </c>
      <c r="O904" s="47">
        <f t="shared" si="70"/>
        <v>0</v>
      </c>
      <c r="P904" s="47">
        <f t="shared" si="71"/>
        <v>3</v>
      </c>
      <c r="Q904" s="47">
        <f>+Data[[#This Row],[BC Layaway]]+Data[[#This Row],[NH Layaway]]</f>
        <v>3</v>
      </c>
      <c r="R904" s="47">
        <f>+Data[[#This Row],[BC Active]]+Data[[#This Row],[BC Layaway]]</f>
        <v>0</v>
      </c>
      <c r="S904" s="47">
        <f>+Data[[#This Row],[NH Active]]+Data[[#This Row],[NH Layaway]]</f>
        <v>0</v>
      </c>
      <c r="T904" s="47">
        <f>+Data[[#This Row],[BC Total]]+Data[[#This Row],[NH Total]]</f>
        <v>0</v>
      </c>
      <c r="Y904" s="53"/>
    </row>
    <row r="905" spans="1:25" x14ac:dyDescent="0.25">
      <c r="A905" s="47" t="str">
        <f>Data[[#This Row],[Text IID]]&amp;Data[[#This Row],[transaction number]]</f>
        <v>600073</v>
      </c>
      <c r="B905" s="48">
        <v>3</v>
      </c>
      <c r="C905" s="49">
        <v>60007</v>
      </c>
      <c r="D905" s="50" t="str">
        <f>Data[[#This Row],[Text IID]]&amp;" - "&amp;Data[[#This Row],[Facility Name]]</f>
        <v>60007 - Pioneer Memorial Care Center</v>
      </c>
      <c r="E905" s="46">
        <v>60007</v>
      </c>
      <c r="F905" s="51" t="s">
        <v>262</v>
      </c>
      <c r="G905" s="52">
        <v>41195</v>
      </c>
      <c r="H905" s="51" t="s">
        <v>22</v>
      </c>
      <c r="I905" s="47">
        <v>0</v>
      </c>
      <c r="J905" s="47">
        <v>3</v>
      </c>
      <c r="K905" s="47">
        <f>+Data[[#This Row],[BC Bed Change]]+Data[[#This Row],[NH Bed Change]]</f>
        <v>3</v>
      </c>
      <c r="L905" s="47">
        <f t="shared" si="68"/>
        <v>0</v>
      </c>
      <c r="M905" s="47">
        <f t="shared" si="69"/>
        <v>3</v>
      </c>
      <c r="N905" s="47">
        <f>+Data[[#This Row],[BC Active]]+Data[[#This Row],[NH Active]]</f>
        <v>3</v>
      </c>
      <c r="O905" s="47">
        <f t="shared" si="70"/>
        <v>0</v>
      </c>
      <c r="P905" s="47">
        <f t="shared" si="71"/>
        <v>-3</v>
      </c>
      <c r="Q905" s="47">
        <f>+Data[[#This Row],[BC Layaway]]+Data[[#This Row],[NH Layaway]]</f>
        <v>-3</v>
      </c>
      <c r="R905" s="47">
        <f>+Data[[#This Row],[BC Active]]+Data[[#This Row],[BC Layaway]]</f>
        <v>0</v>
      </c>
      <c r="S905" s="47">
        <f>+Data[[#This Row],[NH Active]]+Data[[#This Row],[NH Layaway]]</f>
        <v>0</v>
      </c>
      <c r="T905" s="47">
        <f>+Data[[#This Row],[BC Total]]+Data[[#This Row],[NH Total]]</f>
        <v>0</v>
      </c>
      <c r="Y905" s="53"/>
    </row>
    <row r="906" spans="1:25" x14ac:dyDescent="0.25">
      <c r="A906" s="47" t="str">
        <f>Data[[#This Row],[Text IID]]&amp;Data[[#This Row],[transaction number]]</f>
        <v>600074</v>
      </c>
      <c r="B906" s="48">
        <v>4</v>
      </c>
      <c r="C906" s="49">
        <v>60007</v>
      </c>
      <c r="D906" s="50" t="str">
        <f>Data[[#This Row],[Text IID]]&amp;" - "&amp;Data[[#This Row],[Facility Name]]</f>
        <v>60007 - Pioneer Memorial Care Center</v>
      </c>
      <c r="E906" s="46">
        <v>60007</v>
      </c>
      <c r="F906" s="51" t="s">
        <v>262</v>
      </c>
      <c r="G906" s="52">
        <v>43598</v>
      </c>
      <c r="H906" s="51" t="s">
        <v>20</v>
      </c>
      <c r="I906" s="47"/>
      <c r="J906" s="47">
        <v>10</v>
      </c>
      <c r="K906" s="47">
        <f>+Data[[#This Row],[BC Bed Change]]+Data[[#This Row],[NH Bed Change]]</f>
        <v>10</v>
      </c>
      <c r="L906" s="47">
        <f t="shared" si="68"/>
        <v>0</v>
      </c>
      <c r="M906" s="47">
        <f t="shared" si="69"/>
        <v>-10</v>
      </c>
      <c r="N906" s="47">
        <f>+Data[[#This Row],[BC Active]]+Data[[#This Row],[NH Active]]</f>
        <v>-10</v>
      </c>
      <c r="O906" s="47">
        <f t="shared" si="70"/>
        <v>0</v>
      </c>
      <c r="P906" s="47">
        <f t="shared" si="71"/>
        <v>10</v>
      </c>
      <c r="Q906" s="47">
        <f>+Data[[#This Row],[BC Layaway]]+Data[[#This Row],[NH Layaway]]</f>
        <v>10</v>
      </c>
      <c r="R906" s="47">
        <f>+Data[[#This Row],[BC Active]]+Data[[#This Row],[BC Layaway]]</f>
        <v>0</v>
      </c>
      <c r="S906" s="47">
        <f>+Data[[#This Row],[NH Active]]+Data[[#This Row],[NH Layaway]]</f>
        <v>0</v>
      </c>
      <c r="T906" s="47">
        <f>+Data[[#This Row],[BC Total]]+Data[[#This Row],[NH Total]]</f>
        <v>0</v>
      </c>
      <c r="Y906" s="53"/>
    </row>
    <row r="907" spans="1:25" x14ac:dyDescent="0.25">
      <c r="A907" s="47" t="str">
        <f>Data[[#This Row],[Text IID]]&amp;Data[[#This Row],[transaction number]]</f>
        <v>600075</v>
      </c>
      <c r="B907" s="48">
        <v>5</v>
      </c>
      <c r="C907" s="49">
        <v>60007</v>
      </c>
      <c r="D907" s="50" t="str">
        <f>Data[[#This Row],[Text IID]]&amp;" - "&amp;Data[[#This Row],[Facility Name]]</f>
        <v>60007 - Pioneer Memorial Care Center</v>
      </c>
      <c r="E907" s="46">
        <v>60007</v>
      </c>
      <c r="F907" s="51" t="s">
        <v>262</v>
      </c>
      <c r="G907" s="52">
        <v>44285</v>
      </c>
      <c r="H907" s="51" t="s">
        <v>133</v>
      </c>
      <c r="I907" s="47"/>
      <c r="J907" s="47">
        <v>14</v>
      </c>
      <c r="K907" s="47">
        <f>+Data[[#This Row],[BC Bed Change]]+Data[[#This Row],[NH Bed Change]]</f>
        <v>14</v>
      </c>
      <c r="L907" s="47">
        <f t="shared" si="68"/>
        <v>0</v>
      </c>
      <c r="M907" s="47">
        <f t="shared" si="69"/>
        <v>-14</v>
      </c>
      <c r="N907" s="47">
        <f>+Data[[#This Row],[BC Active]]+Data[[#This Row],[NH Active]]</f>
        <v>-14</v>
      </c>
      <c r="O907" s="47">
        <f t="shared" si="70"/>
        <v>0</v>
      </c>
      <c r="P907" s="47">
        <f t="shared" si="71"/>
        <v>14</v>
      </c>
      <c r="Q907" s="47">
        <f>+Data[[#This Row],[BC Layaway]]+Data[[#This Row],[NH Layaway]]</f>
        <v>14</v>
      </c>
      <c r="R907" s="47">
        <f>+Data[[#This Row],[BC Active]]+Data[[#This Row],[BC Layaway]]</f>
        <v>0</v>
      </c>
      <c r="S907" s="47">
        <f>+Data[[#This Row],[NH Active]]+Data[[#This Row],[NH Layaway]]</f>
        <v>0</v>
      </c>
      <c r="T907" s="47">
        <f>+Data[[#This Row],[BC Total]]+Data[[#This Row],[NH Total]]</f>
        <v>0</v>
      </c>
      <c r="Y907" s="53"/>
    </row>
    <row r="908" spans="1:25" x14ac:dyDescent="0.25">
      <c r="A908" s="47" t="str">
        <f>Data[[#This Row],[Text IID]]&amp;Data[[#This Row],[transaction number]]</f>
        <v>600081</v>
      </c>
      <c r="B908" s="48">
        <v>1</v>
      </c>
      <c r="C908" s="49">
        <v>60008</v>
      </c>
      <c r="D908" s="50" t="str">
        <f>Data[[#This Row],[Text IID]]&amp;" - "&amp;Data[[#This Row],[Facility Name]]</f>
        <v>60008 - Essentia Health Fosston</v>
      </c>
      <c r="E908" s="46">
        <v>60008</v>
      </c>
      <c r="F908" s="51" t="s">
        <v>263</v>
      </c>
      <c r="G908" s="52">
        <v>40451</v>
      </c>
      <c r="H908" s="51" t="s">
        <v>17</v>
      </c>
      <c r="I908" s="47">
        <v>0</v>
      </c>
      <c r="J908" s="47">
        <v>50</v>
      </c>
      <c r="K908" s="47">
        <f>+Data[[#This Row],[BC Bed Change]]+Data[[#This Row],[NH Bed Change]]</f>
        <v>50</v>
      </c>
      <c r="L908" s="47">
        <f t="shared" si="68"/>
        <v>0</v>
      </c>
      <c r="M908" s="47">
        <f t="shared" si="69"/>
        <v>50</v>
      </c>
      <c r="N908" s="47">
        <f>+Data[[#This Row],[BC Active]]+Data[[#This Row],[NH Active]]</f>
        <v>50</v>
      </c>
      <c r="O908" s="47">
        <f t="shared" si="70"/>
        <v>0</v>
      </c>
      <c r="P908" s="47">
        <f t="shared" si="71"/>
        <v>0</v>
      </c>
      <c r="Q908" s="47">
        <f>+Data[[#This Row],[BC Layaway]]+Data[[#This Row],[NH Layaway]]</f>
        <v>0</v>
      </c>
      <c r="R908" s="47">
        <f>+Data[[#This Row],[BC Active]]+Data[[#This Row],[BC Layaway]]</f>
        <v>0</v>
      </c>
      <c r="S908" s="47">
        <f>+Data[[#This Row],[NH Active]]+Data[[#This Row],[NH Layaway]]</f>
        <v>50</v>
      </c>
      <c r="T908" s="47">
        <f>+Data[[#This Row],[BC Total]]+Data[[#This Row],[NH Total]]</f>
        <v>50</v>
      </c>
      <c r="Y908" s="53"/>
    </row>
    <row r="909" spans="1:25" x14ac:dyDescent="0.25">
      <c r="A909" s="47" t="str">
        <f>Data[[#This Row],[Text IID]]&amp;Data[[#This Row],[transaction number]]</f>
        <v>610021</v>
      </c>
      <c r="B909" s="48">
        <v>1</v>
      </c>
      <c r="C909" s="49">
        <v>61002</v>
      </c>
      <c r="D909" s="50" t="str">
        <f>Data[[#This Row],[Text IID]]&amp;" - "&amp;Data[[#This Row],[Facility Name]]</f>
        <v>61002 - Minnewaska Community Hlth Serv</v>
      </c>
      <c r="E909" s="46">
        <v>61002</v>
      </c>
      <c r="F909" s="51" t="s">
        <v>264</v>
      </c>
      <c r="G909" s="52">
        <v>40451</v>
      </c>
      <c r="H909" s="51" t="s">
        <v>17</v>
      </c>
      <c r="I909" s="47">
        <v>0</v>
      </c>
      <c r="J909" s="47">
        <v>64</v>
      </c>
      <c r="K909" s="47">
        <f>+Data[[#This Row],[BC Bed Change]]+Data[[#This Row],[NH Bed Change]]</f>
        <v>64</v>
      </c>
      <c r="L909" s="47">
        <f t="shared" si="68"/>
        <v>0</v>
      </c>
      <c r="M909" s="47">
        <f t="shared" si="69"/>
        <v>64</v>
      </c>
      <c r="N909" s="47">
        <f>+Data[[#This Row],[BC Active]]+Data[[#This Row],[NH Active]]</f>
        <v>64</v>
      </c>
      <c r="O909" s="47">
        <f t="shared" si="70"/>
        <v>0</v>
      </c>
      <c r="P909" s="47">
        <f t="shared" si="71"/>
        <v>0</v>
      </c>
      <c r="Q909" s="47">
        <f>+Data[[#This Row],[BC Layaway]]+Data[[#This Row],[NH Layaway]]</f>
        <v>0</v>
      </c>
      <c r="R909" s="47">
        <f>+Data[[#This Row],[BC Active]]+Data[[#This Row],[BC Layaway]]</f>
        <v>0</v>
      </c>
      <c r="S909" s="47">
        <f>+Data[[#This Row],[NH Active]]+Data[[#This Row],[NH Layaway]]</f>
        <v>64</v>
      </c>
      <c r="T909" s="47">
        <f>+Data[[#This Row],[BC Total]]+Data[[#This Row],[NH Total]]</f>
        <v>64</v>
      </c>
      <c r="Y909" s="53"/>
    </row>
    <row r="910" spans="1:25" x14ac:dyDescent="0.25">
      <c r="A910" s="47" t="str">
        <f>Data[[#This Row],[Text IID]]&amp;Data[[#This Row],[transaction number]]</f>
        <v>610022</v>
      </c>
      <c r="B910" s="48">
        <v>2</v>
      </c>
      <c r="C910" s="49">
        <v>61002</v>
      </c>
      <c r="D910" s="50" t="str">
        <f>Data[[#This Row],[Text IID]]&amp;" - "&amp;Data[[#This Row],[Facility Name]]</f>
        <v>61002 - Minnewaska Community Hlth Serv</v>
      </c>
      <c r="E910" s="46">
        <v>61002</v>
      </c>
      <c r="F910" s="51" t="s">
        <v>264</v>
      </c>
      <c r="G910" s="52">
        <v>40451</v>
      </c>
      <c r="H910" s="51" t="s">
        <v>19</v>
      </c>
      <c r="I910" s="47">
        <v>0</v>
      </c>
      <c r="J910" s="47">
        <v>9</v>
      </c>
      <c r="K910" s="47">
        <f>+Data[[#This Row],[BC Bed Change]]+Data[[#This Row],[NH Bed Change]]</f>
        <v>9</v>
      </c>
      <c r="L910" s="47">
        <f t="shared" si="68"/>
        <v>0</v>
      </c>
      <c r="M910" s="47">
        <f t="shared" si="69"/>
        <v>0</v>
      </c>
      <c r="N910" s="47">
        <f>+Data[[#This Row],[BC Active]]+Data[[#This Row],[NH Active]]</f>
        <v>0</v>
      </c>
      <c r="O910" s="47">
        <f t="shared" si="70"/>
        <v>0</v>
      </c>
      <c r="P910" s="47">
        <f t="shared" si="71"/>
        <v>9</v>
      </c>
      <c r="Q910" s="47">
        <f>+Data[[#This Row],[BC Layaway]]+Data[[#This Row],[NH Layaway]]</f>
        <v>9</v>
      </c>
      <c r="R910" s="47">
        <f>+Data[[#This Row],[BC Active]]+Data[[#This Row],[BC Layaway]]</f>
        <v>0</v>
      </c>
      <c r="S910" s="47">
        <f>+Data[[#This Row],[NH Active]]+Data[[#This Row],[NH Layaway]]</f>
        <v>9</v>
      </c>
      <c r="T910" s="47">
        <f>+Data[[#This Row],[BC Total]]+Data[[#This Row],[NH Total]]</f>
        <v>9</v>
      </c>
      <c r="Y910" s="53"/>
    </row>
    <row r="911" spans="1:25" x14ac:dyDescent="0.25">
      <c r="A911" s="47" t="str">
        <f>Data[[#This Row],[Text IID]]&amp;Data[[#This Row],[transaction number]]</f>
        <v>610023</v>
      </c>
      <c r="B911" s="48">
        <v>3</v>
      </c>
      <c r="C911" s="49">
        <v>61002</v>
      </c>
      <c r="D911" s="50" t="str">
        <f>Data[[#This Row],[Text IID]]&amp;" - "&amp;Data[[#This Row],[Facility Name]]</f>
        <v>61002 - Minnewaska Community Hlth Serv</v>
      </c>
      <c r="E911" s="46">
        <v>61002</v>
      </c>
      <c r="F911" s="51" t="s">
        <v>264</v>
      </c>
      <c r="G911" s="52">
        <v>40967</v>
      </c>
      <c r="H911" s="51" t="s">
        <v>22</v>
      </c>
      <c r="I911" s="47">
        <v>0</v>
      </c>
      <c r="J911" s="47">
        <v>1</v>
      </c>
      <c r="K911" s="47">
        <f>+Data[[#This Row],[BC Bed Change]]+Data[[#This Row],[NH Bed Change]]</f>
        <v>1</v>
      </c>
      <c r="L911" s="47">
        <f t="shared" si="68"/>
        <v>0</v>
      </c>
      <c r="M911" s="47">
        <f t="shared" si="69"/>
        <v>1</v>
      </c>
      <c r="N911" s="47">
        <f>+Data[[#This Row],[BC Active]]+Data[[#This Row],[NH Active]]</f>
        <v>1</v>
      </c>
      <c r="O911" s="47">
        <f t="shared" si="70"/>
        <v>0</v>
      </c>
      <c r="P911" s="47">
        <f t="shared" si="71"/>
        <v>-1</v>
      </c>
      <c r="Q911" s="47">
        <f>+Data[[#This Row],[BC Layaway]]+Data[[#This Row],[NH Layaway]]</f>
        <v>-1</v>
      </c>
      <c r="R911" s="47">
        <f>+Data[[#This Row],[BC Active]]+Data[[#This Row],[BC Layaway]]</f>
        <v>0</v>
      </c>
      <c r="S911" s="47">
        <f>+Data[[#This Row],[NH Active]]+Data[[#This Row],[NH Layaway]]</f>
        <v>0</v>
      </c>
      <c r="T911" s="47">
        <f>+Data[[#This Row],[BC Total]]+Data[[#This Row],[NH Total]]</f>
        <v>0</v>
      </c>
      <c r="Y911" s="53"/>
    </row>
    <row r="912" spans="1:25" x14ac:dyDescent="0.25">
      <c r="A912" s="47" t="str">
        <f>Data[[#This Row],[Text IID]]&amp;Data[[#This Row],[transaction number]]</f>
        <v>610024</v>
      </c>
      <c r="B912" s="48">
        <v>4</v>
      </c>
      <c r="C912" s="49">
        <v>61002</v>
      </c>
      <c r="D912" s="50" t="str">
        <f>Data[[#This Row],[Text IID]]&amp;" - "&amp;Data[[#This Row],[Facility Name]]</f>
        <v>61002 - Minnewaska Community Hlth Serv</v>
      </c>
      <c r="E912" s="46">
        <v>61002</v>
      </c>
      <c r="F912" s="51" t="s">
        <v>264</v>
      </c>
      <c r="G912" s="52">
        <v>42536</v>
      </c>
      <c r="H912" s="51" t="s">
        <v>22</v>
      </c>
      <c r="I912" s="47">
        <v>0</v>
      </c>
      <c r="J912" s="47">
        <v>8</v>
      </c>
      <c r="K912" s="47">
        <f>+Data[[#This Row],[BC Bed Change]]+Data[[#This Row],[NH Bed Change]]</f>
        <v>8</v>
      </c>
      <c r="L912" s="47">
        <f t="shared" si="68"/>
        <v>0</v>
      </c>
      <c r="M912" s="47">
        <f t="shared" si="69"/>
        <v>8</v>
      </c>
      <c r="N912" s="47">
        <f>+Data[[#This Row],[BC Active]]+Data[[#This Row],[NH Active]]</f>
        <v>8</v>
      </c>
      <c r="O912" s="47">
        <f t="shared" si="70"/>
        <v>0</v>
      </c>
      <c r="P912" s="47">
        <f t="shared" si="71"/>
        <v>-8</v>
      </c>
      <c r="Q912" s="47">
        <f>+Data[[#This Row],[BC Layaway]]+Data[[#This Row],[NH Layaway]]</f>
        <v>-8</v>
      </c>
      <c r="R912" s="47">
        <f>+Data[[#This Row],[BC Active]]+Data[[#This Row],[BC Layaway]]</f>
        <v>0</v>
      </c>
      <c r="S912" s="47">
        <f>+Data[[#This Row],[NH Active]]+Data[[#This Row],[NH Layaway]]</f>
        <v>0</v>
      </c>
      <c r="T912" s="47">
        <f>+Data[[#This Row],[BC Total]]+Data[[#This Row],[NH Total]]</f>
        <v>0</v>
      </c>
      <c r="Y912" s="53"/>
    </row>
    <row r="913" spans="1:25" x14ac:dyDescent="0.25">
      <c r="A913" s="47" t="str">
        <f>Data[[#This Row],[Text IID]]&amp;Data[[#This Row],[transaction number]]</f>
        <v>610025</v>
      </c>
      <c r="B913" s="48">
        <v>5</v>
      </c>
      <c r="C913" s="49">
        <v>61002</v>
      </c>
      <c r="D913" s="50" t="str">
        <f>Data[[#This Row],[Text IID]]&amp;" - "&amp;Data[[#This Row],[Facility Name]]</f>
        <v>61002 - Minnewaska Community Hlth Serv</v>
      </c>
      <c r="E913" s="46">
        <v>61002</v>
      </c>
      <c r="F913" s="51" t="s">
        <v>264</v>
      </c>
      <c r="G913" s="52">
        <v>42536</v>
      </c>
      <c r="H913" s="51" t="s">
        <v>24</v>
      </c>
      <c r="I913" s="47">
        <v>0</v>
      </c>
      <c r="J913" s="47">
        <v>30</v>
      </c>
      <c r="K913" s="47">
        <f>+Data[[#This Row],[BC Bed Change]]+Data[[#This Row],[NH Bed Change]]</f>
        <v>30</v>
      </c>
      <c r="L913" s="47">
        <f t="shared" si="68"/>
        <v>0</v>
      </c>
      <c r="M913" s="47">
        <f t="shared" si="69"/>
        <v>-30</v>
      </c>
      <c r="N913" s="47">
        <f>+Data[[#This Row],[BC Active]]+Data[[#This Row],[NH Active]]</f>
        <v>-30</v>
      </c>
      <c r="O913" s="47">
        <f t="shared" si="70"/>
        <v>0</v>
      </c>
      <c r="P913" s="47">
        <f t="shared" si="71"/>
        <v>0</v>
      </c>
      <c r="Q913" s="47">
        <f>+Data[[#This Row],[BC Layaway]]+Data[[#This Row],[NH Layaway]]</f>
        <v>0</v>
      </c>
      <c r="R913" s="47">
        <f>+Data[[#This Row],[BC Active]]+Data[[#This Row],[BC Layaway]]</f>
        <v>0</v>
      </c>
      <c r="S913" s="47">
        <f>+Data[[#This Row],[NH Active]]+Data[[#This Row],[NH Layaway]]</f>
        <v>-30</v>
      </c>
      <c r="T913" s="47">
        <f>+Data[[#This Row],[BC Total]]+Data[[#This Row],[NH Total]]</f>
        <v>-30</v>
      </c>
      <c r="Y913" s="53"/>
    </row>
    <row r="914" spans="1:25" x14ac:dyDescent="0.25">
      <c r="A914" s="47" t="str">
        <f>Data[[#This Row],[Text IID]]&amp;Data[[#This Row],[transaction number]]</f>
        <v>610026</v>
      </c>
      <c r="B914" s="48">
        <v>6</v>
      </c>
      <c r="C914" s="49">
        <v>61002</v>
      </c>
      <c r="D914" s="50" t="str">
        <f>Data[[#This Row],[Text IID]]&amp;" - "&amp;Data[[#This Row],[Facility Name]]</f>
        <v>61002 - Minnewaska Community Hlth Serv</v>
      </c>
      <c r="E914" s="46">
        <v>61002</v>
      </c>
      <c r="F914" s="51" t="s">
        <v>264</v>
      </c>
      <c r="G914" s="52">
        <v>42895</v>
      </c>
      <c r="H914" s="51" t="s">
        <v>20</v>
      </c>
      <c r="I914" s="47"/>
      <c r="J914" s="47">
        <v>2</v>
      </c>
      <c r="K914" s="47">
        <f>+Data[[#This Row],[BC Bed Change]]+Data[[#This Row],[NH Bed Change]]</f>
        <v>2</v>
      </c>
      <c r="L914" s="47">
        <f t="shared" si="68"/>
        <v>0</v>
      </c>
      <c r="M914" s="47">
        <f t="shared" si="69"/>
        <v>-2</v>
      </c>
      <c r="N914" s="47">
        <f>+Data[[#This Row],[BC Active]]+Data[[#This Row],[NH Active]]</f>
        <v>-2</v>
      </c>
      <c r="O914" s="47">
        <f t="shared" si="70"/>
        <v>0</v>
      </c>
      <c r="P914" s="47">
        <f t="shared" si="71"/>
        <v>2</v>
      </c>
      <c r="Q914" s="47">
        <f>+Data[[#This Row],[BC Layaway]]+Data[[#This Row],[NH Layaway]]</f>
        <v>2</v>
      </c>
      <c r="R914" s="47">
        <f>+Data[[#This Row],[BC Active]]+Data[[#This Row],[BC Layaway]]</f>
        <v>0</v>
      </c>
      <c r="S914" s="47">
        <f>+Data[[#This Row],[NH Active]]+Data[[#This Row],[NH Layaway]]</f>
        <v>0</v>
      </c>
      <c r="T914" s="47">
        <f>+Data[[#This Row],[BC Total]]+Data[[#This Row],[NH Total]]</f>
        <v>0</v>
      </c>
      <c r="Y914" s="53"/>
    </row>
    <row r="915" spans="1:25" x14ac:dyDescent="0.25">
      <c r="A915" s="47" t="str">
        <f>Data[[#This Row],[Text IID]]&amp;Data[[#This Row],[transaction number]]</f>
        <v>610027</v>
      </c>
      <c r="B915" s="48">
        <v>7</v>
      </c>
      <c r="C915" s="49">
        <v>61002</v>
      </c>
      <c r="D915" s="50" t="str">
        <f>Data[[#This Row],[Text IID]]&amp;" - "&amp;Data[[#This Row],[Facility Name]]</f>
        <v>61002 - Minnewaska Community Hlth Serv</v>
      </c>
      <c r="E915" s="46">
        <v>61002</v>
      </c>
      <c r="F915" s="51" t="s">
        <v>264</v>
      </c>
      <c r="G915" s="52">
        <v>43647</v>
      </c>
      <c r="H915" s="51" t="s">
        <v>20</v>
      </c>
      <c r="I915" s="47"/>
      <c r="J915" s="47">
        <v>2</v>
      </c>
      <c r="K915" s="47">
        <f>+Data[[#This Row],[BC Bed Change]]+Data[[#This Row],[NH Bed Change]]</f>
        <v>2</v>
      </c>
      <c r="L915" s="47">
        <f t="shared" si="68"/>
        <v>0</v>
      </c>
      <c r="M915" s="47">
        <f t="shared" si="69"/>
        <v>-2</v>
      </c>
      <c r="N915" s="47">
        <f>+Data[[#This Row],[BC Active]]+Data[[#This Row],[NH Active]]</f>
        <v>-2</v>
      </c>
      <c r="O915" s="47">
        <f t="shared" si="70"/>
        <v>0</v>
      </c>
      <c r="P915" s="47">
        <f t="shared" si="71"/>
        <v>2</v>
      </c>
      <c r="Q915" s="47">
        <f>+Data[[#This Row],[BC Layaway]]+Data[[#This Row],[NH Layaway]]</f>
        <v>2</v>
      </c>
      <c r="R915" s="47">
        <f>+Data[[#This Row],[BC Active]]+Data[[#This Row],[BC Layaway]]</f>
        <v>0</v>
      </c>
      <c r="S915" s="47">
        <f>+Data[[#This Row],[NH Active]]+Data[[#This Row],[NH Layaway]]</f>
        <v>0</v>
      </c>
      <c r="T915" s="47">
        <f>+Data[[#This Row],[BC Total]]+Data[[#This Row],[NH Total]]</f>
        <v>0</v>
      </c>
      <c r="Y915" s="53"/>
    </row>
    <row r="916" spans="1:25" x14ac:dyDescent="0.25">
      <c r="A916" s="47" t="str">
        <f>Data[[#This Row],[Text IID]]&amp;Data[[#This Row],[transaction number]]</f>
        <v>610031</v>
      </c>
      <c r="B916" s="48">
        <v>1</v>
      </c>
      <c r="C916" s="49">
        <v>61003</v>
      </c>
      <c r="D916" s="50" t="str">
        <f>Data[[#This Row],[Text IID]]&amp;" - "&amp;Data[[#This Row],[Facility Name]]</f>
        <v>61003 - Glenwood Village Care Center</v>
      </c>
      <c r="E916" s="46">
        <v>61003</v>
      </c>
      <c r="F916" s="51" t="s">
        <v>265</v>
      </c>
      <c r="G916" s="52">
        <v>40451</v>
      </c>
      <c r="H916" s="51" t="s">
        <v>17</v>
      </c>
      <c r="I916" s="47">
        <v>0</v>
      </c>
      <c r="J916" s="47">
        <v>70</v>
      </c>
      <c r="K916" s="47">
        <f>+Data[[#This Row],[BC Bed Change]]+Data[[#This Row],[NH Bed Change]]</f>
        <v>70</v>
      </c>
      <c r="L916" s="47">
        <f t="shared" si="68"/>
        <v>0</v>
      </c>
      <c r="M916" s="47">
        <f t="shared" si="69"/>
        <v>70</v>
      </c>
      <c r="N916" s="47">
        <f>+Data[[#This Row],[BC Active]]+Data[[#This Row],[NH Active]]</f>
        <v>70</v>
      </c>
      <c r="O916" s="47">
        <f t="shared" si="70"/>
        <v>0</v>
      </c>
      <c r="P916" s="47">
        <f t="shared" si="71"/>
        <v>0</v>
      </c>
      <c r="Q916" s="47">
        <f>+Data[[#This Row],[BC Layaway]]+Data[[#This Row],[NH Layaway]]</f>
        <v>0</v>
      </c>
      <c r="R916" s="47">
        <f>+Data[[#This Row],[BC Active]]+Data[[#This Row],[BC Layaway]]</f>
        <v>0</v>
      </c>
      <c r="S916" s="47">
        <f>+Data[[#This Row],[NH Active]]+Data[[#This Row],[NH Layaway]]</f>
        <v>70</v>
      </c>
      <c r="T916" s="47">
        <f>+Data[[#This Row],[BC Total]]+Data[[#This Row],[NH Total]]</f>
        <v>70</v>
      </c>
      <c r="Y916" s="53"/>
    </row>
    <row r="917" spans="1:25" x14ac:dyDescent="0.25">
      <c r="A917" s="47" t="str">
        <f>Data[[#This Row],[Text IID]]&amp;Data[[#This Row],[transaction number]]</f>
        <v>610032</v>
      </c>
      <c r="B917" s="48">
        <v>2</v>
      </c>
      <c r="C917" s="49">
        <v>61003</v>
      </c>
      <c r="D917" s="50" t="str">
        <f>Data[[#This Row],[Text IID]]&amp;" - "&amp;Data[[#This Row],[Facility Name]]</f>
        <v>61003 - Glenwood Village Care Center</v>
      </c>
      <c r="E917" s="46">
        <v>61003</v>
      </c>
      <c r="F917" s="51" t="s">
        <v>265</v>
      </c>
      <c r="G917" s="52">
        <v>40451</v>
      </c>
      <c r="H917" s="51" t="s">
        <v>19</v>
      </c>
      <c r="I917" s="47">
        <v>0</v>
      </c>
      <c r="J917" s="47">
        <v>5</v>
      </c>
      <c r="K917" s="47">
        <f>+Data[[#This Row],[BC Bed Change]]+Data[[#This Row],[NH Bed Change]]</f>
        <v>5</v>
      </c>
      <c r="L917" s="47">
        <f t="shared" si="68"/>
        <v>0</v>
      </c>
      <c r="M917" s="47">
        <f t="shared" si="69"/>
        <v>0</v>
      </c>
      <c r="N917" s="47">
        <f>+Data[[#This Row],[BC Active]]+Data[[#This Row],[NH Active]]</f>
        <v>0</v>
      </c>
      <c r="O917" s="47">
        <f t="shared" si="70"/>
        <v>0</v>
      </c>
      <c r="P917" s="47">
        <f t="shared" si="71"/>
        <v>5</v>
      </c>
      <c r="Q917" s="47">
        <f>+Data[[#This Row],[BC Layaway]]+Data[[#This Row],[NH Layaway]]</f>
        <v>5</v>
      </c>
      <c r="R917" s="47">
        <f>+Data[[#This Row],[BC Active]]+Data[[#This Row],[BC Layaway]]</f>
        <v>0</v>
      </c>
      <c r="S917" s="47">
        <f>+Data[[#This Row],[NH Active]]+Data[[#This Row],[NH Layaway]]</f>
        <v>5</v>
      </c>
      <c r="T917" s="47">
        <f>+Data[[#This Row],[BC Total]]+Data[[#This Row],[NH Total]]</f>
        <v>5</v>
      </c>
      <c r="Y917" s="53"/>
    </row>
    <row r="918" spans="1:25" x14ac:dyDescent="0.25">
      <c r="A918" s="47" t="str">
        <f>Data[[#This Row],[Text IID]]&amp;Data[[#This Row],[transaction number]]</f>
        <v>610033</v>
      </c>
      <c r="B918" s="48">
        <v>3</v>
      </c>
      <c r="C918" s="49">
        <v>61003</v>
      </c>
      <c r="D918" s="50" t="str">
        <f>Data[[#This Row],[Text IID]]&amp;" - "&amp;Data[[#This Row],[Facility Name]]</f>
        <v>61003 - Glenwood Village Care Center</v>
      </c>
      <c r="E918" s="46">
        <v>61003</v>
      </c>
      <c r="F918" s="51" t="s">
        <v>265</v>
      </c>
      <c r="G918" s="52">
        <v>40513</v>
      </c>
      <c r="H918" s="51" t="s">
        <v>20</v>
      </c>
      <c r="I918" s="47">
        <v>0</v>
      </c>
      <c r="J918" s="47">
        <v>3</v>
      </c>
      <c r="K918" s="47">
        <f>+Data[[#This Row],[BC Bed Change]]+Data[[#This Row],[NH Bed Change]]</f>
        <v>3</v>
      </c>
      <c r="L918" s="47">
        <f t="shared" si="68"/>
        <v>0</v>
      </c>
      <c r="M918" s="47">
        <f t="shared" si="69"/>
        <v>-3</v>
      </c>
      <c r="N918" s="47">
        <f>+Data[[#This Row],[BC Active]]+Data[[#This Row],[NH Active]]</f>
        <v>-3</v>
      </c>
      <c r="O918" s="47">
        <f t="shared" si="70"/>
        <v>0</v>
      </c>
      <c r="P918" s="47">
        <f t="shared" si="71"/>
        <v>3</v>
      </c>
      <c r="Q918" s="47">
        <f>+Data[[#This Row],[BC Layaway]]+Data[[#This Row],[NH Layaway]]</f>
        <v>3</v>
      </c>
      <c r="R918" s="47">
        <f>+Data[[#This Row],[BC Active]]+Data[[#This Row],[BC Layaway]]</f>
        <v>0</v>
      </c>
      <c r="S918" s="47">
        <f>+Data[[#This Row],[NH Active]]+Data[[#This Row],[NH Layaway]]</f>
        <v>0</v>
      </c>
      <c r="T918" s="47">
        <f>+Data[[#This Row],[BC Total]]+Data[[#This Row],[NH Total]]</f>
        <v>0</v>
      </c>
      <c r="Y918" s="53"/>
    </row>
    <row r="919" spans="1:25" x14ac:dyDescent="0.25">
      <c r="A919" s="47" t="str">
        <f>Data[[#This Row],[Text IID]]&amp;Data[[#This Row],[transaction number]]</f>
        <v>610034</v>
      </c>
      <c r="B919" s="48">
        <v>4</v>
      </c>
      <c r="C919" s="49">
        <v>61003</v>
      </c>
      <c r="D919" s="50" t="str">
        <f>Data[[#This Row],[Text IID]]&amp;" - "&amp;Data[[#This Row],[Facility Name]]</f>
        <v>61003 - Glenwood Village Care Center</v>
      </c>
      <c r="E919" s="46">
        <v>61003</v>
      </c>
      <c r="F919" s="51" t="s">
        <v>265</v>
      </c>
      <c r="G919" s="52">
        <v>40695</v>
      </c>
      <c r="H919" s="51" t="s">
        <v>20</v>
      </c>
      <c r="I919" s="47">
        <v>0</v>
      </c>
      <c r="J919" s="47">
        <v>3</v>
      </c>
      <c r="K919" s="47">
        <f>+Data[[#This Row],[BC Bed Change]]+Data[[#This Row],[NH Bed Change]]</f>
        <v>3</v>
      </c>
      <c r="L919" s="47">
        <f t="shared" si="68"/>
        <v>0</v>
      </c>
      <c r="M919" s="47">
        <f t="shared" si="69"/>
        <v>-3</v>
      </c>
      <c r="N919" s="47">
        <f>+Data[[#This Row],[BC Active]]+Data[[#This Row],[NH Active]]</f>
        <v>-3</v>
      </c>
      <c r="O919" s="47">
        <f t="shared" si="70"/>
        <v>0</v>
      </c>
      <c r="P919" s="47">
        <f t="shared" si="71"/>
        <v>3</v>
      </c>
      <c r="Q919" s="47">
        <f>+Data[[#This Row],[BC Layaway]]+Data[[#This Row],[NH Layaway]]</f>
        <v>3</v>
      </c>
      <c r="R919" s="47">
        <f>+Data[[#This Row],[BC Active]]+Data[[#This Row],[BC Layaway]]</f>
        <v>0</v>
      </c>
      <c r="S919" s="47">
        <f>+Data[[#This Row],[NH Active]]+Data[[#This Row],[NH Layaway]]</f>
        <v>0</v>
      </c>
      <c r="T919" s="47">
        <f>+Data[[#This Row],[BC Total]]+Data[[#This Row],[NH Total]]</f>
        <v>0</v>
      </c>
      <c r="Y919" s="53"/>
    </row>
    <row r="920" spans="1:25" x14ac:dyDescent="0.25">
      <c r="A920" s="47" t="str">
        <f>Data[[#This Row],[Text IID]]&amp;Data[[#This Row],[transaction number]]</f>
        <v>610035</v>
      </c>
      <c r="B920" s="48">
        <v>5</v>
      </c>
      <c r="C920" s="49">
        <v>61003</v>
      </c>
      <c r="D920" s="50" t="str">
        <f>Data[[#This Row],[Text IID]]&amp;" - "&amp;Data[[#This Row],[Facility Name]]</f>
        <v>61003 - Glenwood Village Care Center</v>
      </c>
      <c r="E920" s="46">
        <v>61003</v>
      </c>
      <c r="F920" s="51" t="s">
        <v>265</v>
      </c>
      <c r="G920" s="52">
        <v>44197</v>
      </c>
      <c r="H920" s="51" t="s">
        <v>22</v>
      </c>
      <c r="I920" s="47"/>
      <c r="J920" s="47">
        <v>11</v>
      </c>
      <c r="K920" s="47">
        <f>+Data[[#This Row],[BC Bed Change]]+Data[[#This Row],[NH Bed Change]]</f>
        <v>11</v>
      </c>
      <c r="L920" s="47">
        <f t="shared" si="68"/>
        <v>0</v>
      </c>
      <c r="M920" s="47">
        <f t="shared" si="69"/>
        <v>11</v>
      </c>
      <c r="N920" s="47">
        <f>+Data[[#This Row],[BC Active]]+Data[[#This Row],[NH Active]]</f>
        <v>11</v>
      </c>
      <c r="O920" s="47">
        <f t="shared" si="70"/>
        <v>0</v>
      </c>
      <c r="P920" s="47">
        <f t="shared" si="71"/>
        <v>-11</v>
      </c>
      <c r="Q920" s="47">
        <f>+Data[[#This Row],[BC Layaway]]+Data[[#This Row],[NH Layaway]]</f>
        <v>-11</v>
      </c>
      <c r="R920" s="47">
        <f>+Data[[#This Row],[BC Active]]+Data[[#This Row],[BC Layaway]]</f>
        <v>0</v>
      </c>
      <c r="S920" s="47">
        <f>+Data[[#This Row],[NH Active]]+Data[[#This Row],[NH Layaway]]</f>
        <v>0</v>
      </c>
      <c r="T920" s="47">
        <f>+Data[[#This Row],[BC Total]]+Data[[#This Row],[NH Total]]</f>
        <v>0</v>
      </c>
      <c r="Y920" s="53"/>
    </row>
    <row r="921" spans="1:25" x14ac:dyDescent="0.25">
      <c r="A921" s="47" t="str">
        <f>Data[[#This Row],[Text IID]]&amp;Data[[#This Row],[transaction number]]</f>
        <v>610036</v>
      </c>
      <c r="B921" s="48">
        <v>6</v>
      </c>
      <c r="C921" s="49">
        <v>61003</v>
      </c>
      <c r="D921" s="50" t="str">
        <f>Data[[#This Row],[Text IID]]&amp;" - "&amp;Data[[#This Row],[Facility Name]]</f>
        <v>61003 - Glenwood Village Care Center</v>
      </c>
      <c r="E921" s="46">
        <v>61003</v>
      </c>
      <c r="F921" s="51" t="s">
        <v>265</v>
      </c>
      <c r="G921" s="52">
        <v>44197</v>
      </c>
      <c r="H921" s="51" t="s">
        <v>23</v>
      </c>
      <c r="I921" s="47"/>
      <c r="J921" s="47">
        <v>11</v>
      </c>
      <c r="K921" s="47">
        <f>+Data[[#This Row],[BC Bed Change]]+Data[[#This Row],[NH Bed Change]]</f>
        <v>11</v>
      </c>
      <c r="L921" s="47">
        <f t="shared" si="68"/>
        <v>0</v>
      </c>
      <c r="M921" s="47">
        <f t="shared" si="69"/>
        <v>-11</v>
      </c>
      <c r="N921" s="47">
        <f>+Data[[#This Row],[BC Active]]+Data[[#This Row],[NH Active]]</f>
        <v>-11</v>
      </c>
      <c r="O921" s="47">
        <f t="shared" si="70"/>
        <v>0</v>
      </c>
      <c r="P921" s="47">
        <f t="shared" si="71"/>
        <v>0</v>
      </c>
      <c r="Q921" s="47">
        <f>+Data[[#This Row],[BC Layaway]]+Data[[#This Row],[NH Layaway]]</f>
        <v>0</v>
      </c>
      <c r="R921" s="47">
        <f>+Data[[#This Row],[BC Active]]+Data[[#This Row],[BC Layaway]]</f>
        <v>0</v>
      </c>
      <c r="S921" s="47">
        <f>+Data[[#This Row],[NH Active]]+Data[[#This Row],[NH Layaway]]</f>
        <v>-11</v>
      </c>
      <c r="T921" s="47">
        <f>+Data[[#This Row],[BC Total]]+Data[[#This Row],[NH Total]]</f>
        <v>-11</v>
      </c>
      <c r="Y921" s="53"/>
    </row>
    <row r="922" spans="1:25" x14ac:dyDescent="0.25">
      <c r="A922" s="47" t="str">
        <f>Data[[#This Row],[Text IID]]&amp;Data[[#This Row],[transaction number]]</f>
        <v>620011</v>
      </c>
      <c r="B922" s="48">
        <v>1</v>
      </c>
      <c r="C922" s="49">
        <v>62001</v>
      </c>
      <c r="D922" s="50" t="str">
        <f>Data[[#This Row],[Text IID]]&amp;" - "&amp;Data[[#This Row],[Facility Name]]</f>
        <v>62001 - Ramsey County Care Center</v>
      </c>
      <c r="E922" s="46">
        <v>62001</v>
      </c>
      <c r="F922" s="51" t="s">
        <v>266</v>
      </c>
      <c r="G922" s="52">
        <v>40451</v>
      </c>
      <c r="H922" s="51" t="s">
        <v>17</v>
      </c>
      <c r="I922" s="47">
        <v>0</v>
      </c>
      <c r="J922" s="47">
        <v>178</v>
      </c>
      <c r="K922" s="47">
        <f>+Data[[#This Row],[BC Bed Change]]+Data[[#This Row],[NH Bed Change]]</f>
        <v>178</v>
      </c>
      <c r="L922" s="47">
        <f t="shared" si="68"/>
        <v>0</v>
      </c>
      <c r="M922" s="47">
        <f t="shared" si="69"/>
        <v>178</v>
      </c>
      <c r="N922" s="47">
        <f>+Data[[#This Row],[BC Active]]+Data[[#This Row],[NH Active]]</f>
        <v>178</v>
      </c>
      <c r="O922" s="47">
        <f t="shared" si="70"/>
        <v>0</v>
      </c>
      <c r="P922" s="47">
        <f t="shared" si="71"/>
        <v>0</v>
      </c>
      <c r="Q922" s="47">
        <f>+Data[[#This Row],[BC Layaway]]+Data[[#This Row],[NH Layaway]]</f>
        <v>0</v>
      </c>
      <c r="R922" s="47">
        <f>+Data[[#This Row],[BC Active]]+Data[[#This Row],[BC Layaway]]</f>
        <v>0</v>
      </c>
      <c r="S922" s="47">
        <f>+Data[[#This Row],[NH Active]]+Data[[#This Row],[NH Layaway]]</f>
        <v>178</v>
      </c>
      <c r="T922" s="47">
        <f>+Data[[#This Row],[BC Total]]+Data[[#This Row],[NH Total]]</f>
        <v>178</v>
      </c>
      <c r="Y922" s="53"/>
    </row>
    <row r="923" spans="1:25" x14ac:dyDescent="0.25">
      <c r="A923" s="47" t="str">
        <f>Data[[#This Row],[Text IID]]&amp;Data[[#This Row],[transaction number]]</f>
        <v>620012</v>
      </c>
      <c r="B923" s="48">
        <v>2</v>
      </c>
      <c r="C923" s="49">
        <v>62001</v>
      </c>
      <c r="D923" s="50" t="str">
        <f>Data[[#This Row],[Text IID]]&amp;" - "&amp;Data[[#This Row],[Facility Name]]</f>
        <v>62001 - Ramsey County Care Center</v>
      </c>
      <c r="E923" s="46">
        <v>62001</v>
      </c>
      <c r="F923" s="51" t="s">
        <v>266</v>
      </c>
      <c r="G923" s="52">
        <v>40451</v>
      </c>
      <c r="H923" s="51" t="s">
        <v>19</v>
      </c>
      <c r="I923" s="47">
        <v>0</v>
      </c>
      <c r="J923" s="47">
        <v>2</v>
      </c>
      <c r="K923" s="47">
        <f>+Data[[#This Row],[BC Bed Change]]+Data[[#This Row],[NH Bed Change]]</f>
        <v>2</v>
      </c>
      <c r="L923" s="47">
        <f t="shared" si="68"/>
        <v>0</v>
      </c>
      <c r="M923" s="47">
        <f t="shared" si="69"/>
        <v>0</v>
      </c>
      <c r="N923" s="47">
        <f>+Data[[#This Row],[BC Active]]+Data[[#This Row],[NH Active]]</f>
        <v>0</v>
      </c>
      <c r="O923" s="47">
        <f t="shared" si="70"/>
        <v>0</v>
      </c>
      <c r="P923" s="47">
        <f t="shared" si="71"/>
        <v>2</v>
      </c>
      <c r="Q923" s="47">
        <f>+Data[[#This Row],[BC Layaway]]+Data[[#This Row],[NH Layaway]]</f>
        <v>2</v>
      </c>
      <c r="R923" s="47">
        <f>+Data[[#This Row],[BC Active]]+Data[[#This Row],[BC Layaway]]</f>
        <v>0</v>
      </c>
      <c r="S923" s="47">
        <f>+Data[[#This Row],[NH Active]]+Data[[#This Row],[NH Layaway]]</f>
        <v>2</v>
      </c>
      <c r="T923" s="47">
        <f>+Data[[#This Row],[BC Total]]+Data[[#This Row],[NH Total]]</f>
        <v>2</v>
      </c>
      <c r="Y923" s="53"/>
    </row>
    <row r="924" spans="1:25" x14ac:dyDescent="0.25">
      <c r="A924" s="47" t="str">
        <f>Data[[#This Row],[Text IID]]&amp;Data[[#This Row],[transaction number]]</f>
        <v>620013</v>
      </c>
      <c r="B924" s="48">
        <v>3</v>
      </c>
      <c r="C924" s="49">
        <v>62001</v>
      </c>
      <c r="D924" s="50" t="str">
        <f>Data[[#This Row],[Text IID]]&amp;" - "&amp;Data[[#This Row],[Facility Name]]</f>
        <v>62001 - Ramsey County Care Center</v>
      </c>
      <c r="E924" s="46">
        <v>62001</v>
      </c>
      <c r="F924" s="51" t="s">
        <v>266</v>
      </c>
      <c r="G924" s="52">
        <v>42401</v>
      </c>
      <c r="H924" s="51" t="s">
        <v>20</v>
      </c>
      <c r="I924" s="47">
        <v>0</v>
      </c>
      <c r="J924" s="47">
        <v>14</v>
      </c>
      <c r="K924" s="47">
        <f>+Data[[#This Row],[BC Bed Change]]+Data[[#This Row],[NH Bed Change]]</f>
        <v>14</v>
      </c>
      <c r="L924" s="47">
        <f t="shared" si="68"/>
        <v>0</v>
      </c>
      <c r="M924" s="47">
        <f t="shared" si="69"/>
        <v>-14</v>
      </c>
      <c r="N924" s="47">
        <f>+Data[[#This Row],[BC Active]]+Data[[#This Row],[NH Active]]</f>
        <v>-14</v>
      </c>
      <c r="O924" s="47">
        <f t="shared" si="70"/>
        <v>0</v>
      </c>
      <c r="P924" s="47">
        <f t="shared" si="71"/>
        <v>14</v>
      </c>
      <c r="Q924" s="47">
        <f>+Data[[#This Row],[BC Layaway]]+Data[[#This Row],[NH Layaway]]</f>
        <v>14</v>
      </c>
      <c r="R924" s="47">
        <f>+Data[[#This Row],[BC Active]]+Data[[#This Row],[BC Layaway]]</f>
        <v>0</v>
      </c>
      <c r="S924" s="47">
        <f>+Data[[#This Row],[NH Active]]+Data[[#This Row],[NH Layaway]]</f>
        <v>0</v>
      </c>
      <c r="T924" s="47">
        <f>+Data[[#This Row],[BC Total]]+Data[[#This Row],[NH Total]]</f>
        <v>0</v>
      </c>
      <c r="Y924" s="53"/>
    </row>
    <row r="925" spans="1:25" x14ac:dyDescent="0.25">
      <c r="A925" s="47" t="str">
        <f>Data[[#This Row],[Text IID]]&amp;Data[[#This Row],[transaction number]]</f>
        <v>620014</v>
      </c>
      <c r="B925" s="48">
        <v>4</v>
      </c>
      <c r="C925" s="49">
        <v>62001</v>
      </c>
      <c r="D925" s="50" t="str">
        <f>Data[[#This Row],[Text IID]]&amp;" - "&amp;Data[[#This Row],[Facility Name]]</f>
        <v>62001 - Ramsey County Care Center</v>
      </c>
      <c r="E925" s="46">
        <v>62001</v>
      </c>
      <c r="F925" s="51" t="s">
        <v>266</v>
      </c>
      <c r="G925" s="52">
        <v>42401</v>
      </c>
      <c r="H925" s="51" t="s">
        <v>22</v>
      </c>
      <c r="I925" s="47">
        <v>0</v>
      </c>
      <c r="J925" s="47">
        <v>2</v>
      </c>
      <c r="K925" s="47">
        <f>+Data[[#This Row],[BC Bed Change]]+Data[[#This Row],[NH Bed Change]]</f>
        <v>2</v>
      </c>
      <c r="L925" s="47">
        <f t="shared" si="68"/>
        <v>0</v>
      </c>
      <c r="M925" s="47">
        <f t="shared" si="69"/>
        <v>2</v>
      </c>
      <c r="N925" s="47">
        <f>+Data[[#This Row],[BC Active]]+Data[[#This Row],[NH Active]]</f>
        <v>2</v>
      </c>
      <c r="O925" s="47">
        <f t="shared" si="70"/>
        <v>0</v>
      </c>
      <c r="P925" s="47">
        <f t="shared" si="71"/>
        <v>-2</v>
      </c>
      <c r="Q925" s="47">
        <f>+Data[[#This Row],[BC Layaway]]+Data[[#This Row],[NH Layaway]]</f>
        <v>-2</v>
      </c>
      <c r="R925" s="47">
        <f>+Data[[#This Row],[BC Active]]+Data[[#This Row],[BC Layaway]]</f>
        <v>0</v>
      </c>
      <c r="S925" s="47">
        <f>+Data[[#This Row],[NH Active]]+Data[[#This Row],[NH Layaway]]</f>
        <v>0</v>
      </c>
      <c r="T925" s="47">
        <f>+Data[[#This Row],[BC Total]]+Data[[#This Row],[NH Total]]</f>
        <v>0</v>
      </c>
      <c r="Y925" s="53"/>
    </row>
    <row r="926" spans="1:25" x14ac:dyDescent="0.25">
      <c r="A926" s="47" t="str">
        <f>Data[[#This Row],[Text IID]]&amp;Data[[#This Row],[transaction number]]</f>
        <v>620015</v>
      </c>
      <c r="B926" s="48">
        <v>5</v>
      </c>
      <c r="C926" s="49">
        <v>62001</v>
      </c>
      <c r="D926" s="50" t="str">
        <f>Data[[#This Row],[Text IID]]&amp;" - "&amp;Data[[#This Row],[Facility Name]]</f>
        <v>62001 - Ramsey County Care Center</v>
      </c>
      <c r="E926" s="46">
        <v>62001</v>
      </c>
      <c r="F926" s="51" t="s">
        <v>266</v>
      </c>
      <c r="G926" s="52">
        <v>42401</v>
      </c>
      <c r="H926" s="51" t="s">
        <v>23</v>
      </c>
      <c r="I926" s="47">
        <v>0</v>
      </c>
      <c r="J926" s="47">
        <v>2</v>
      </c>
      <c r="K926" s="47">
        <f>+Data[[#This Row],[BC Bed Change]]+Data[[#This Row],[NH Bed Change]]</f>
        <v>2</v>
      </c>
      <c r="L926" s="47">
        <f t="shared" si="68"/>
        <v>0</v>
      </c>
      <c r="M926" s="47">
        <f t="shared" si="69"/>
        <v>-2</v>
      </c>
      <c r="N926" s="47">
        <f>+Data[[#This Row],[BC Active]]+Data[[#This Row],[NH Active]]</f>
        <v>-2</v>
      </c>
      <c r="O926" s="47">
        <f t="shared" si="70"/>
        <v>0</v>
      </c>
      <c r="P926" s="47">
        <f t="shared" si="71"/>
        <v>0</v>
      </c>
      <c r="Q926" s="47">
        <f>+Data[[#This Row],[BC Layaway]]+Data[[#This Row],[NH Layaway]]</f>
        <v>0</v>
      </c>
      <c r="R926" s="47">
        <f>+Data[[#This Row],[BC Active]]+Data[[#This Row],[BC Layaway]]</f>
        <v>0</v>
      </c>
      <c r="S926" s="47">
        <f>+Data[[#This Row],[NH Active]]+Data[[#This Row],[NH Layaway]]</f>
        <v>-2</v>
      </c>
      <c r="T926" s="47">
        <f>+Data[[#This Row],[BC Total]]+Data[[#This Row],[NH Total]]</f>
        <v>-2</v>
      </c>
      <c r="Y926" s="53"/>
    </row>
    <row r="927" spans="1:25" x14ac:dyDescent="0.25">
      <c r="A927" s="47" t="str">
        <f>Data[[#This Row],[Text IID]]&amp;Data[[#This Row],[transaction number]]</f>
        <v>620016</v>
      </c>
      <c r="B927" s="48">
        <v>6</v>
      </c>
      <c r="C927" s="49">
        <v>62001</v>
      </c>
      <c r="D927" s="50" t="str">
        <f>Data[[#This Row],[Text IID]]&amp;" - "&amp;Data[[#This Row],[Facility Name]]</f>
        <v>62001 - Ramsey County Care Center</v>
      </c>
      <c r="E927" s="46">
        <v>62001</v>
      </c>
      <c r="F927" s="51" t="s">
        <v>266</v>
      </c>
      <c r="G927" s="52">
        <v>44197</v>
      </c>
      <c r="H927" s="51" t="s">
        <v>22</v>
      </c>
      <c r="I927" s="47"/>
      <c r="J927" s="47">
        <v>14</v>
      </c>
      <c r="K927" s="47">
        <f>+Data[[#This Row],[BC Bed Change]]+Data[[#This Row],[NH Bed Change]]</f>
        <v>14</v>
      </c>
      <c r="L927" s="47">
        <f t="shared" si="68"/>
        <v>0</v>
      </c>
      <c r="M927" s="47">
        <f t="shared" si="69"/>
        <v>14</v>
      </c>
      <c r="N927" s="47">
        <f>+Data[[#This Row],[BC Active]]+Data[[#This Row],[NH Active]]</f>
        <v>14</v>
      </c>
      <c r="O927" s="47">
        <f t="shared" si="70"/>
        <v>0</v>
      </c>
      <c r="P927" s="47">
        <f t="shared" si="71"/>
        <v>-14</v>
      </c>
      <c r="Q927" s="47">
        <f>+Data[[#This Row],[BC Layaway]]+Data[[#This Row],[NH Layaway]]</f>
        <v>-14</v>
      </c>
      <c r="R927" s="47">
        <f>+Data[[#This Row],[BC Active]]+Data[[#This Row],[BC Layaway]]</f>
        <v>0</v>
      </c>
      <c r="S927" s="47">
        <f>+Data[[#This Row],[NH Active]]+Data[[#This Row],[NH Layaway]]</f>
        <v>0</v>
      </c>
      <c r="T927" s="47">
        <f>+Data[[#This Row],[BC Total]]+Data[[#This Row],[NH Total]]</f>
        <v>0</v>
      </c>
      <c r="Y927" s="53"/>
    </row>
    <row r="928" spans="1:25" x14ac:dyDescent="0.25">
      <c r="A928" s="47" t="str">
        <f>Data[[#This Row],[Text IID]]&amp;Data[[#This Row],[transaction number]]</f>
        <v>620017</v>
      </c>
      <c r="B928" s="48">
        <v>7</v>
      </c>
      <c r="C928" s="49">
        <v>62001</v>
      </c>
      <c r="D928" s="50" t="str">
        <f>Data[[#This Row],[Text IID]]&amp;" - "&amp;Data[[#This Row],[Facility Name]]</f>
        <v>62001 - Ramsey County Care Center</v>
      </c>
      <c r="E928" s="46">
        <v>62001</v>
      </c>
      <c r="F928" s="51" t="s">
        <v>266</v>
      </c>
      <c r="G928" s="52">
        <v>44197</v>
      </c>
      <c r="H928" s="51" t="s">
        <v>23</v>
      </c>
      <c r="I928" s="47"/>
      <c r="J928" s="47">
        <v>36</v>
      </c>
      <c r="K928" s="47">
        <f>+Data[[#This Row],[BC Bed Change]]+Data[[#This Row],[NH Bed Change]]</f>
        <v>36</v>
      </c>
      <c r="L928" s="47">
        <f t="shared" si="68"/>
        <v>0</v>
      </c>
      <c r="M928" s="47">
        <f t="shared" si="69"/>
        <v>-36</v>
      </c>
      <c r="N928" s="47">
        <f>+Data[[#This Row],[BC Active]]+Data[[#This Row],[NH Active]]</f>
        <v>-36</v>
      </c>
      <c r="O928" s="47">
        <f t="shared" si="70"/>
        <v>0</v>
      </c>
      <c r="P928" s="47">
        <f t="shared" si="71"/>
        <v>0</v>
      </c>
      <c r="Q928" s="47">
        <f>+Data[[#This Row],[BC Layaway]]+Data[[#This Row],[NH Layaway]]</f>
        <v>0</v>
      </c>
      <c r="R928" s="47">
        <f>+Data[[#This Row],[BC Active]]+Data[[#This Row],[BC Layaway]]</f>
        <v>0</v>
      </c>
      <c r="S928" s="47">
        <f>+Data[[#This Row],[NH Active]]+Data[[#This Row],[NH Layaway]]</f>
        <v>-36</v>
      </c>
      <c r="T928" s="47">
        <f>+Data[[#This Row],[BC Total]]+Data[[#This Row],[NH Total]]</f>
        <v>-36</v>
      </c>
      <c r="Y928" s="53"/>
    </row>
    <row r="929" spans="1:25" x14ac:dyDescent="0.25">
      <c r="A929" s="47" t="str">
        <f>Data[[#This Row],[Text IID]]&amp;Data[[#This Row],[transaction number]]</f>
        <v>620021</v>
      </c>
      <c r="B929" s="48">
        <v>1</v>
      </c>
      <c r="C929" s="49">
        <v>62002</v>
      </c>
      <c r="D929" s="50" t="str">
        <f>Data[[#This Row],[Text IID]]&amp;" - "&amp;Data[[#This Row],[Facility Name]]</f>
        <v>62002 - Little Sisters Of The Poor</v>
      </c>
      <c r="E929" s="46">
        <v>62002</v>
      </c>
      <c r="F929" s="51" t="s">
        <v>267</v>
      </c>
      <c r="G929" s="52">
        <v>40451</v>
      </c>
      <c r="H929" s="51" t="s">
        <v>17</v>
      </c>
      <c r="I929" s="47">
        <v>33</v>
      </c>
      <c r="J929" s="47">
        <v>40</v>
      </c>
      <c r="K929" s="47">
        <f>+Data[[#This Row],[BC Bed Change]]+Data[[#This Row],[NH Bed Change]]</f>
        <v>73</v>
      </c>
      <c r="L929" s="47">
        <f t="shared" si="68"/>
        <v>33</v>
      </c>
      <c r="M929" s="47">
        <f t="shared" si="69"/>
        <v>40</v>
      </c>
      <c r="N929" s="47">
        <f>+Data[[#This Row],[BC Active]]+Data[[#This Row],[NH Active]]</f>
        <v>73</v>
      </c>
      <c r="O929" s="47">
        <f t="shared" si="70"/>
        <v>0</v>
      </c>
      <c r="P929" s="47">
        <f t="shared" si="71"/>
        <v>0</v>
      </c>
      <c r="Q929" s="47">
        <f>+Data[[#This Row],[BC Layaway]]+Data[[#This Row],[NH Layaway]]</f>
        <v>0</v>
      </c>
      <c r="R929" s="47">
        <f>+Data[[#This Row],[BC Active]]+Data[[#This Row],[BC Layaway]]</f>
        <v>33</v>
      </c>
      <c r="S929" s="47">
        <f>+Data[[#This Row],[NH Active]]+Data[[#This Row],[NH Layaway]]</f>
        <v>40</v>
      </c>
      <c r="T929" s="47">
        <f>+Data[[#This Row],[BC Total]]+Data[[#This Row],[NH Total]]</f>
        <v>73</v>
      </c>
      <c r="Y929" s="53"/>
    </row>
    <row r="930" spans="1:25" x14ac:dyDescent="0.25">
      <c r="A930" s="47" t="str">
        <f>Data[[#This Row],[Text IID]]&amp;Data[[#This Row],[transaction number]]</f>
        <v>620031</v>
      </c>
      <c r="B930" s="48">
        <v>1</v>
      </c>
      <c r="C930" s="49">
        <v>62003</v>
      </c>
      <c r="D930" s="50" t="str">
        <f>Data[[#This Row],[Text IID]]&amp;" - "&amp;Data[[#This Row],[Facility Name]]</f>
        <v>62003 - THE ESTATES AT LYNNHURST LLC</v>
      </c>
      <c r="E930" s="46">
        <v>62003</v>
      </c>
      <c r="F930" s="51" t="s">
        <v>268</v>
      </c>
      <c r="G930" s="52">
        <v>40451</v>
      </c>
      <c r="H930" s="51" t="s">
        <v>17</v>
      </c>
      <c r="I930" s="47">
        <v>0</v>
      </c>
      <c r="J930" s="47">
        <v>72</v>
      </c>
      <c r="K930" s="47">
        <f>+Data[[#This Row],[BC Bed Change]]+Data[[#This Row],[NH Bed Change]]</f>
        <v>72</v>
      </c>
      <c r="L930" s="47">
        <f t="shared" si="68"/>
        <v>0</v>
      </c>
      <c r="M930" s="47">
        <f t="shared" si="69"/>
        <v>72</v>
      </c>
      <c r="N930" s="47">
        <f>+Data[[#This Row],[BC Active]]+Data[[#This Row],[NH Active]]</f>
        <v>72</v>
      </c>
      <c r="O930" s="47">
        <f t="shared" si="70"/>
        <v>0</v>
      </c>
      <c r="P930" s="47">
        <f t="shared" si="71"/>
        <v>0</v>
      </c>
      <c r="Q930" s="47">
        <f>+Data[[#This Row],[BC Layaway]]+Data[[#This Row],[NH Layaway]]</f>
        <v>0</v>
      </c>
      <c r="R930" s="47">
        <f>+Data[[#This Row],[BC Active]]+Data[[#This Row],[BC Layaway]]</f>
        <v>0</v>
      </c>
      <c r="S930" s="47">
        <f>+Data[[#This Row],[NH Active]]+Data[[#This Row],[NH Layaway]]</f>
        <v>72</v>
      </c>
      <c r="T930" s="47">
        <f>+Data[[#This Row],[BC Total]]+Data[[#This Row],[NH Total]]</f>
        <v>72</v>
      </c>
      <c r="Y930" s="53"/>
    </row>
    <row r="931" spans="1:25" x14ac:dyDescent="0.25">
      <c r="A931" s="47" t="str">
        <f>Data[[#This Row],[Text IID]]&amp;Data[[#This Row],[transaction number]]</f>
        <v>620032</v>
      </c>
      <c r="B931" s="48">
        <v>2</v>
      </c>
      <c r="C931" s="49">
        <v>62003</v>
      </c>
      <c r="D931" s="50" t="str">
        <f>Data[[#This Row],[Text IID]]&amp;" - "&amp;Data[[#This Row],[Facility Name]]</f>
        <v>62003 - THE ESTATES AT LYNNHURST LLC</v>
      </c>
      <c r="E931" s="46">
        <v>62003</v>
      </c>
      <c r="F931" s="51" t="s">
        <v>268</v>
      </c>
      <c r="G931" s="52">
        <v>43466</v>
      </c>
      <c r="H931" s="51" t="s">
        <v>20</v>
      </c>
      <c r="I931" s="47"/>
      <c r="J931" s="47">
        <v>2</v>
      </c>
      <c r="K931" s="47">
        <f>+Data[[#This Row],[BC Bed Change]]+Data[[#This Row],[NH Bed Change]]</f>
        <v>2</v>
      </c>
      <c r="L931" s="47">
        <f t="shared" si="68"/>
        <v>0</v>
      </c>
      <c r="M931" s="47">
        <f t="shared" si="69"/>
        <v>-2</v>
      </c>
      <c r="N931" s="47">
        <f>+Data[[#This Row],[BC Active]]+Data[[#This Row],[NH Active]]</f>
        <v>-2</v>
      </c>
      <c r="O931" s="47">
        <f t="shared" si="70"/>
        <v>0</v>
      </c>
      <c r="P931" s="47">
        <f t="shared" si="71"/>
        <v>2</v>
      </c>
      <c r="Q931" s="47">
        <f>+Data[[#This Row],[BC Layaway]]+Data[[#This Row],[NH Layaway]]</f>
        <v>2</v>
      </c>
      <c r="R931" s="47">
        <f>+Data[[#This Row],[BC Active]]+Data[[#This Row],[BC Layaway]]</f>
        <v>0</v>
      </c>
      <c r="S931" s="47">
        <f>+Data[[#This Row],[NH Active]]+Data[[#This Row],[NH Layaway]]</f>
        <v>0</v>
      </c>
      <c r="T931" s="47">
        <f>+Data[[#This Row],[BC Total]]+Data[[#This Row],[NH Total]]</f>
        <v>0</v>
      </c>
      <c r="Y931" s="53"/>
    </row>
    <row r="932" spans="1:25" x14ac:dyDescent="0.25">
      <c r="A932" s="47" t="str">
        <f>Data[[#This Row],[Text IID]]&amp;Data[[#This Row],[transaction number]]</f>
        <v>620041</v>
      </c>
      <c r="B932" s="48">
        <v>1</v>
      </c>
      <c r="C932" s="49">
        <v>62004</v>
      </c>
      <c r="D932" s="50" t="str">
        <f>Data[[#This Row],[Text IID]]&amp;" - "&amp;Data[[#This Row],[Facility Name]]</f>
        <v>62004 - New Brighton Care Center</v>
      </c>
      <c r="E932" s="46">
        <v>62004</v>
      </c>
      <c r="F932" s="51" t="s">
        <v>269</v>
      </c>
      <c r="G932" s="52">
        <v>40451</v>
      </c>
      <c r="H932" s="51" t="s">
        <v>17</v>
      </c>
      <c r="I932" s="47">
        <v>0</v>
      </c>
      <c r="J932" s="47">
        <v>64</v>
      </c>
      <c r="K932" s="47">
        <f>+Data[[#This Row],[BC Bed Change]]+Data[[#This Row],[NH Bed Change]]</f>
        <v>64</v>
      </c>
      <c r="L932" s="47">
        <f t="shared" si="68"/>
        <v>0</v>
      </c>
      <c r="M932" s="47">
        <f t="shared" si="69"/>
        <v>64</v>
      </c>
      <c r="N932" s="47">
        <f>+Data[[#This Row],[BC Active]]+Data[[#This Row],[NH Active]]</f>
        <v>64</v>
      </c>
      <c r="O932" s="47">
        <f t="shared" si="70"/>
        <v>0</v>
      </c>
      <c r="P932" s="47">
        <f t="shared" si="71"/>
        <v>0</v>
      </c>
      <c r="Q932" s="47">
        <f>+Data[[#This Row],[BC Layaway]]+Data[[#This Row],[NH Layaway]]</f>
        <v>0</v>
      </c>
      <c r="R932" s="47">
        <f>+Data[[#This Row],[BC Active]]+Data[[#This Row],[BC Layaway]]</f>
        <v>0</v>
      </c>
      <c r="S932" s="47">
        <f>+Data[[#This Row],[NH Active]]+Data[[#This Row],[NH Layaway]]</f>
        <v>64</v>
      </c>
      <c r="T932" s="47">
        <f>+Data[[#This Row],[BC Total]]+Data[[#This Row],[NH Total]]</f>
        <v>64</v>
      </c>
      <c r="Y932" s="53"/>
    </row>
    <row r="933" spans="1:25" x14ac:dyDescent="0.25">
      <c r="A933" s="47" t="str">
        <f>Data[[#This Row],[Text IID]]&amp;Data[[#This Row],[transaction number]]</f>
        <v>620042</v>
      </c>
      <c r="B933" s="48">
        <v>2</v>
      </c>
      <c r="C933" s="49">
        <v>62004</v>
      </c>
      <c r="D933" s="50" t="str">
        <f>Data[[#This Row],[Text IID]]&amp;" - "&amp;Data[[#This Row],[Facility Name]]</f>
        <v>62004 - New Brighton Care Center</v>
      </c>
      <c r="E933" s="46">
        <v>62004</v>
      </c>
      <c r="F933" s="51" t="s">
        <v>269</v>
      </c>
      <c r="G933" s="52">
        <v>40787</v>
      </c>
      <c r="H933" s="51" t="s">
        <v>23</v>
      </c>
      <c r="I933" s="47">
        <v>0</v>
      </c>
      <c r="J933" s="47">
        <v>7</v>
      </c>
      <c r="K933" s="47">
        <f>+Data[[#This Row],[BC Bed Change]]+Data[[#This Row],[NH Bed Change]]</f>
        <v>7</v>
      </c>
      <c r="L933" s="47">
        <f t="shared" si="68"/>
        <v>0</v>
      </c>
      <c r="M933" s="47">
        <f t="shared" si="69"/>
        <v>-7</v>
      </c>
      <c r="N933" s="47">
        <f>+Data[[#This Row],[BC Active]]+Data[[#This Row],[NH Active]]</f>
        <v>-7</v>
      </c>
      <c r="O933" s="47">
        <f t="shared" si="70"/>
        <v>0</v>
      </c>
      <c r="P933" s="47">
        <f t="shared" si="71"/>
        <v>0</v>
      </c>
      <c r="Q933" s="47">
        <f>+Data[[#This Row],[BC Layaway]]+Data[[#This Row],[NH Layaway]]</f>
        <v>0</v>
      </c>
      <c r="R933" s="47">
        <f>+Data[[#This Row],[BC Active]]+Data[[#This Row],[BC Layaway]]</f>
        <v>0</v>
      </c>
      <c r="S933" s="47">
        <f>+Data[[#This Row],[NH Active]]+Data[[#This Row],[NH Layaway]]</f>
        <v>-7</v>
      </c>
      <c r="T933" s="47">
        <f>+Data[[#This Row],[BC Total]]+Data[[#This Row],[NH Total]]</f>
        <v>-7</v>
      </c>
      <c r="Y933" s="53"/>
    </row>
    <row r="934" spans="1:25" x14ac:dyDescent="0.25">
      <c r="A934" s="47" t="str">
        <f>Data[[#This Row],[Text IID]]&amp;Data[[#This Row],[transaction number]]</f>
        <v>620061</v>
      </c>
      <c r="B934" s="48">
        <v>1</v>
      </c>
      <c r="C934" s="49">
        <v>62006</v>
      </c>
      <c r="D934" s="50" t="str">
        <f>Data[[#This Row],[Text IID]]&amp;" - "&amp;Data[[#This Row],[Facility Name]]</f>
        <v>62006 - Galtier A Villa Center</v>
      </c>
      <c r="E934" s="46">
        <v>62006</v>
      </c>
      <c r="F934" s="51" t="s">
        <v>270</v>
      </c>
      <c r="G934" s="52">
        <v>40451</v>
      </c>
      <c r="H934" s="51" t="s">
        <v>17</v>
      </c>
      <c r="I934" s="47">
        <v>0</v>
      </c>
      <c r="J934" s="47">
        <v>125</v>
      </c>
      <c r="K934" s="47">
        <f>+Data[[#This Row],[BC Bed Change]]+Data[[#This Row],[NH Bed Change]]</f>
        <v>125</v>
      </c>
      <c r="L934" s="47">
        <f t="shared" si="68"/>
        <v>0</v>
      </c>
      <c r="M934" s="47">
        <f t="shared" si="69"/>
        <v>125</v>
      </c>
      <c r="N934" s="47">
        <f>+Data[[#This Row],[BC Active]]+Data[[#This Row],[NH Active]]</f>
        <v>125</v>
      </c>
      <c r="O934" s="47">
        <f t="shared" si="70"/>
        <v>0</v>
      </c>
      <c r="P934" s="47">
        <f t="shared" si="71"/>
        <v>0</v>
      </c>
      <c r="Q934" s="47">
        <f>+Data[[#This Row],[BC Layaway]]+Data[[#This Row],[NH Layaway]]</f>
        <v>0</v>
      </c>
      <c r="R934" s="47">
        <f>+Data[[#This Row],[BC Active]]+Data[[#This Row],[BC Layaway]]</f>
        <v>0</v>
      </c>
      <c r="S934" s="47">
        <f>+Data[[#This Row],[NH Active]]+Data[[#This Row],[NH Layaway]]</f>
        <v>125</v>
      </c>
      <c r="T934" s="47">
        <f>+Data[[#This Row],[BC Total]]+Data[[#This Row],[NH Total]]</f>
        <v>125</v>
      </c>
      <c r="Y934" s="53"/>
    </row>
    <row r="935" spans="1:25" x14ac:dyDescent="0.25">
      <c r="A935" s="47" t="str">
        <f>Data[[#This Row],[Text IID]]&amp;Data[[#This Row],[transaction number]]</f>
        <v>620062</v>
      </c>
      <c r="B935" s="48">
        <v>2</v>
      </c>
      <c r="C935" s="49">
        <v>62006</v>
      </c>
      <c r="D935" s="50" t="str">
        <f>Data[[#This Row],[Text IID]]&amp;" - "&amp;Data[[#This Row],[Facility Name]]</f>
        <v>62006 - Galtier A Villa Center</v>
      </c>
      <c r="E935" s="46">
        <v>62006</v>
      </c>
      <c r="F935" s="51" t="s">
        <v>270</v>
      </c>
      <c r="G935" s="52">
        <v>40543</v>
      </c>
      <c r="H935" s="51" t="s">
        <v>23</v>
      </c>
      <c r="I935" s="47">
        <v>0</v>
      </c>
      <c r="J935" s="47">
        <v>5</v>
      </c>
      <c r="K935" s="47">
        <f>+Data[[#This Row],[BC Bed Change]]+Data[[#This Row],[NH Bed Change]]</f>
        <v>5</v>
      </c>
      <c r="L935" s="47">
        <f t="shared" si="68"/>
        <v>0</v>
      </c>
      <c r="M935" s="47">
        <f t="shared" si="69"/>
        <v>-5</v>
      </c>
      <c r="N935" s="47">
        <f>+Data[[#This Row],[BC Active]]+Data[[#This Row],[NH Active]]</f>
        <v>-5</v>
      </c>
      <c r="O935" s="47">
        <f t="shared" si="70"/>
        <v>0</v>
      </c>
      <c r="P935" s="47">
        <f t="shared" si="71"/>
        <v>0</v>
      </c>
      <c r="Q935" s="47">
        <f>+Data[[#This Row],[BC Layaway]]+Data[[#This Row],[NH Layaway]]</f>
        <v>0</v>
      </c>
      <c r="R935" s="47">
        <f>+Data[[#This Row],[BC Active]]+Data[[#This Row],[BC Layaway]]</f>
        <v>0</v>
      </c>
      <c r="S935" s="47">
        <f>+Data[[#This Row],[NH Active]]+Data[[#This Row],[NH Layaway]]</f>
        <v>-5</v>
      </c>
      <c r="T935" s="47">
        <f>+Data[[#This Row],[BC Total]]+Data[[#This Row],[NH Total]]</f>
        <v>-5</v>
      </c>
      <c r="Y935" s="53"/>
    </row>
    <row r="936" spans="1:25" x14ac:dyDescent="0.25">
      <c r="A936" s="47" t="str">
        <f>Data[[#This Row],[Text IID]]&amp;Data[[#This Row],[transaction number]]</f>
        <v>620063</v>
      </c>
      <c r="B936" s="48">
        <v>3</v>
      </c>
      <c r="C936" s="49">
        <v>62006</v>
      </c>
      <c r="D936" s="50" t="str">
        <f>Data[[#This Row],[Text IID]]&amp;" - "&amp;Data[[#This Row],[Facility Name]]</f>
        <v>62006 - Galtier A Villa Center</v>
      </c>
      <c r="E936" s="46">
        <v>62006</v>
      </c>
      <c r="F936" s="51" t="s">
        <v>270</v>
      </c>
      <c r="G936" s="52">
        <v>40909</v>
      </c>
      <c r="H936" s="51" t="s">
        <v>23</v>
      </c>
      <c r="I936" s="47">
        <v>0</v>
      </c>
      <c r="J936" s="47">
        <v>8</v>
      </c>
      <c r="K936" s="47">
        <f>+Data[[#This Row],[BC Bed Change]]+Data[[#This Row],[NH Bed Change]]</f>
        <v>8</v>
      </c>
      <c r="L936" s="47">
        <f t="shared" si="68"/>
        <v>0</v>
      </c>
      <c r="M936" s="47">
        <f t="shared" si="69"/>
        <v>-8</v>
      </c>
      <c r="N936" s="47">
        <f>+Data[[#This Row],[BC Active]]+Data[[#This Row],[NH Active]]</f>
        <v>-8</v>
      </c>
      <c r="O936" s="47">
        <f t="shared" si="70"/>
        <v>0</v>
      </c>
      <c r="P936" s="47">
        <f t="shared" si="71"/>
        <v>0</v>
      </c>
      <c r="Q936" s="47">
        <f>+Data[[#This Row],[BC Layaway]]+Data[[#This Row],[NH Layaway]]</f>
        <v>0</v>
      </c>
      <c r="R936" s="47">
        <f>+Data[[#This Row],[BC Active]]+Data[[#This Row],[BC Layaway]]</f>
        <v>0</v>
      </c>
      <c r="S936" s="47">
        <f>+Data[[#This Row],[NH Active]]+Data[[#This Row],[NH Layaway]]</f>
        <v>-8</v>
      </c>
      <c r="T936" s="47">
        <f>+Data[[#This Row],[BC Total]]+Data[[#This Row],[NH Total]]</f>
        <v>-8</v>
      </c>
      <c r="Y936" s="53"/>
    </row>
    <row r="937" spans="1:25" x14ac:dyDescent="0.25">
      <c r="A937" s="47" t="str">
        <f>Data[[#This Row],[Text IID]]&amp;Data[[#This Row],[transaction number]]</f>
        <v>620064</v>
      </c>
      <c r="B937" s="48">
        <v>4</v>
      </c>
      <c r="C937" s="49">
        <v>62006</v>
      </c>
      <c r="D937" s="50" t="str">
        <f>Data[[#This Row],[Text IID]]&amp;" - "&amp;Data[[#This Row],[Facility Name]]</f>
        <v>62006 - Galtier A Villa Center</v>
      </c>
      <c r="E937" s="46">
        <v>62006</v>
      </c>
      <c r="F937" s="51" t="s">
        <v>270</v>
      </c>
      <c r="G937" s="52">
        <v>42491</v>
      </c>
      <c r="H937" s="51" t="s">
        <v>20</v>
      </c>
      <c r="I937" s="47">
        <v>0</v>
      </c>
      <c r="J937" s="47">
        <v>5</v>
      </c>
      <c r="K937" s="47">
        <f>+Data[[#This Row],[BC Bed Change]]+Data[[#This Row],[NH Bed Change]]</f>
        <v>5</v>
      </c>
      <c r="L937" s="47">
        <f t="shared" si="68"/>
        <v>0</v>
      </c>
      <c r="M937" s="47">
        <f t="shared" si="69"/>
        <v>-5</v>
      </c>
      <c r="N937" s="47">
        <f>+Data[[#This Row],[BC Active]]+Data[[#This Row],[NH Active]]</f>
        <v>-5</v>
      </c>
      <c r="O937" s="47">
        <f t="shared" si="70"/>
        <v>0</v>
      </c>
      <c r="P937" s="47">
        <f t="shared" si="71"/>
        <v>5</v>
      </c>
      <c r="Q937" s="47">
        <f>+Data[[#This Row],[BC Layaway]]+Data[[#This Row],[NH Layaway]]</f>
        <v>5</v>
      </c>
      <c r="R937" s="47">
        <f>+Data[[#This Row],[BC Active]]+Data[[#This Row],[BC Layaway]]</f>
        <v>0</v>
      </c>
      <c r="S937" s="47">
        <f>+Data[[#This Row],[NH Active]]+Data[[#This Row],[NH Layaway]]</f>
        <v>0</v>
      </c>
      <c r="T937" s="47">
        <f>+Data[[#This Row],[BC Total]]+Data[[#This Row],[NH Total]]</f>
        <v>0</v>
      </c>
      <c r="Y937" s="53"/>
    </row>
    <row r="938" spans="1:25" x14ac:dyDescent="0.25">
      <c r="A938" s="47" t="str">
        <f>Data[[#This Row],[Text IID]]&amp;Data[[#This Row],[transaction number]]</f>
        <v>620071</v>
      </c>
      <c r="B938" s="48">
        <v>1</v>
      </c>
      <c r="C938" s="49">
        <v>62007</v>
      </c>
      <c r="D938" s="50" t="str">
        <f>Data[[#This Row],[Text IID]]&amp;" - "&amp;Data[[#This Row],[Facility Name]]</f>
        <v>62007 - Good Sam Society Maplewood</v>
      </c>
      <c r="E938" s="46">
        <v>62007</v>
      </c>
      <c r="F938" s="51" t="s">
        <v>271</v>
      </c>
      <c r="G938" s="52">
        <v>40451</v>
      </c>
      <c r="H938" s="51" t="s">
        <v>17</v>
      </c>
      <c r="I938" s="47">
        <v>0</v>
      </c>
      <c r="J938" s="47">
        <v>117</v>
      </c>
      <c r="K938" s="47">
        <f>+Data[[#This Row],[BC Bed Change]]+Data[[#This Row],[NH Bed Change]]</f>
        <v>117</v>
      </c>
      <c r="L938" s="47">
        <f t="shared" si="68"/>
        <v>0</v>
      </c>
      <c r="M938" s="47">
        <f t="shared" si="69"/>
        <v>117</v>
      </c>
      <c r="N938" s="47">
        <f>+Data[[#This Row],[BC Active]]+Data[[#This Row],[NH Active]]</f>
        <v>117</v>
      </c>
      <c r="O938" s="47">
        <f t="shared" si="70"/>
        <v>0</v>
      </c>
      <c r="P938" s="47">
        <f t="shared" si="71"/>
        <v>0</v>
      </c>
      <c r="Q938" s="47">
        <f>+Data[[#This Row],[BC Layaway]]+Data[[#This Row],[NH Layaway]]</f>
        <v>0</v>
      </c>
      <c r="R938" s="47">
        <f>+Data[[#This Row],[BC Active]]+Data[[#This Row],[BC Layaway]]</f>
        <v>0</v>
      </c>
      <c r="S938" s="47">
        <f>+Data[[#This Row],[NH Active]]+Data[[#This Row],[NH Layaway]]</f>
        <v>117</v>
      </c>
      <c r="T938" s="47">
        <f>+Data[[#This Row],[BC Total]]+Data[[#This Row],[NH Total]]</f>
        <v>117</v>
      </c>
      <c r="Y938" s="53"/>
    </row>
    <row r="939" spans="1:25" x14ac:dyDescent="0.25">
      <c r="A939" s="47" t="str">
        <f>Data[[#This Row],[Text IID]]&amp;Data[[#This Row],[transaction number]]</f>
        <v>620072</v>
      </c>
      <c r="B939" s="48">
        <v>2</v>
      </c>
      <c r="C939" s="49">
        <v>62007</v>
      </c>
      <c r="D939" s="50" t="str">
        <f>Data[[#This Row],[Text IID]]&amp;" - "&amp;Data[[#This Row],[Facility Name]]</f>
        <v>62007 - Good Sam Society Maplewood</v>
      </c>
      <c r="E939" s="46">
        <v>62007</v>
      </c>
      <c r="F939" s="51" t="s">
        <v>271</v>
      </c>
      <c r="G939" s="52">
        <v>40812</v>
      </c>
      <c r="H939" s="51" t="s">
        <v>23</v>
      </c>
      <c r="I939" s="47">
        <v>0</v>
      </c>
      <c r="J939" s="47">
        <v>15</v>
      </c>
      <c r="K939" s="47">
        <f>+Data[[#This Row],[BC Bed Change]]+Data[[#This Row],[NH Bed Change]]</f>
        <v>15</v>
      </c>
      <c r="L939" s="47">
        <f t="shared" si="68"/>
        <v>0</v>
      </c>
      <c r="M939" s="47">
        <f t="shared" si="69"/>
        <v>-15</v>
      </c>
      <c r="N939" s="47">
        <f>+Data[[#This Row],[BC Active]]+Data[[#This Row],[NH Active]]</f>
        <v>-15</v>
      </c>
      <c r="O939" s="47">
        <f t="shared" si="70"/>
        <v>0</v>
      </c>
      <c r="P939" s="47">
        <f t="shared" si="71"/>
        <v>0</v>
      </c>
      <c r="Q939" s="47">
        <f>+Data[[#This Row],[BC Layaway]]+Data[[#This Row],[NH Layaway]]</f>
        <v>0</v>
      </c>
      <c r="R939" s="47">
        <f>+Data[[#This Row],[BC Active]]+Data[[#This Row],[BC Layaway]]</f>
        <v>0</v>
      </c>
      <c r="S939" s="47">
        <f>+Data[[#This Row],[NH Active]]+Data[[#This Row],[NH Layaway]]</f>
        <v>-15</v>
      </c>
      <c r="T939" s="47">
        <f>+Data[[#This Row],[BC Total]]+Data[[#This Row],[NH Total]]</f>
        <v>-15</v>
      </c>
      <c r="Y939" s="53"/>
    </row>
    <row r="940" spans="1:25" x14ac:dyDescent="0.25">
      <c r="A940" s="47" t="str">
        <f>Data[[#This Row],[Text IID]]&amp;Data[[#This Row],[transaction number]]</f>
        <v>620073</v>
      </c>
      <c r="B940" s="48">
        <v>3</v>
      </c>
      <c r="C940" s="49">
        <v>62007</v>
      </c>
      <c r="D940" s="50" t="str">
        <f>Data[[#This Row],[Text IID]]&amp;" - "&amp;Data[[#This Row],[Facility Name]]</f>
        <v>62007 - Good Sam Society Maplewood</v>
      </c>
      <c r="E940" s="46">
        <v>62007</v>
      </c>
      <c r="F940" s="51" t="s">
        <v>271</v>
      </c>
      <c r="G940" s="52">
        <v>41516</v>
      </c>
      <c r="H940" s="51" t="s">
        <v>23</v>
      </c>
      <c r="I940" s="47">
        <v>0</v>
      </c>
      <c r="J940" s="47">
        <v>6</v>
      </c>
      <c r="K940" s="47">
        <f>+Data[[#This Row],[BC Bed Change]]+Data[[#This Row],[NH Bed Change]]</f>
        <v>6</v>
      </c>
      <c r="L940" s="47">
        <f t="shared" si="68"/>
        <v>0</v>
      </c>
      <c r="M940" s="47">
        <f t="shared" si="69"/>
        <v>-6</v>
      </c>
      <c r="N940" s="47">
        <f>+Data[[#This Row],[BC Active]]+Data[[#This Row],[NH Active]]</f>
        <v>-6</v>
      </c>
      <c r="O940" s="47">
        <f t="shared" si="70"/>
        <v>0</v>
      </c>
      <c r="P940" s="47">
        <f t="shared" si="71"/>
        <v>0</v>
      </c>
      <c r="Q940" s="47">
        <f>+Data[[#This Row],[BC Layaway]]+Data[[#This Row],[NH Layaway]]</f>
        <v>0</v>
      </c>
      <c r="R940" s="47">
        <f>+Data[[#This Row],[BC Active]]+Data[[#This Row],[BC Layaway]]</f>
        <v>0</v>
      </c>
      <c r="S940" s="47">
        <f>+Data[[#This Row],[NH Active]]+Data[[#This Row],[NH Layaway]]</f>
        <v>-6</v>
      </c>
      <c r="T940" s="47">
        <f>+Data[[#This Row],[BC Total]]+Data[[#This Row],[NH Total]]</f>
        <v>-6</v>
      </c>
      <c r="Y940" s="53"/>
    </row>
    <row r="941" spans="1:25" x14ac:dyDescent="0.25">
      <c r="A941" s="47" t="str">
        <f>Data[[#This Row],[Text IID]]&amp;Data[[#This Row],[transaction number]]</f>
        <v>620074</v>
      </c>
      <c r="B941" s="48">
        <v>4</v>
      </c>
      <c r="C941" s="49">
        <v>62007</v>
      </c>
      <c r="D941" s="50" t="str">
        <f>Data[[#This Row],[Text IID]]&amp;" - "&amp;Data[[#This Row],[Facility Name]]</f>
        <v>62007 - Good Sam Society Maplewood</v>
      </c>
      <c r="E941" s="46">
        <v>62007</v>
      </c>
      <c r="F941" s="51" t="s">
        <v>271</v>
      </c>
      <c r="G941" s="52">
        <v>42213</v>
      </c>
      <c r="H941" s="51" t="s">
        <v>20</v>
      </c>
      <c r="I941" s="47">
        <v>0</v>
      </c>
      <c r="J941" s="47">
        <v>8</v>
      </c>
      <c r="K941" s="47">
        <f>+Data[[#This Row],[BC Bed Change]]+Data[[#This Row],[NH Bed Change]]</f>
        <v>8</v>
      </c>
      <c r="L941" s="47">
        <f t="shared" si="68"/>
        <v>0</v>
      </c>
      <c r="M941" s="47">
        <f t="shared" si="69"/>
        <v>-8</v>
      </c>
      <c r="N941" s="47">
        <f>+Data[[#This Row],[BC Active]]+Data[[#This Row],[NH Active]]</f>
        <v>-8</v>
      </c>
      <c r="O941" s="47">
        <f t="shared" si="70"/>
        <v>0</v>
      </c>
      <c r="P941" s="47">
        <f t="shared" si="71"/>
        <v>8</v>
      </c>
      <c r="Q941" s="47">
        <f>+Data[[#This Row],[BC Layaway]]+Data[[#This Row],[NH Layaway]]</f>
        <v>8</v>
      </c>
      <c r="R941" s="47">
        <f>+Data[[#This Row],[BC Active]]+Data[[#This Row],[BC Layaway]]</f>
        <v>0</v>
      </c>
      <c r="S941" s="47">
        <f>+Data[[#This Row],[NH Active]]+Data[[#This Row],[NH Layaway]]</f>
        <v>0</v>
      </c>
      <c r="T941" s="47">
        <f>+Data[[#This Row],[BC Total]]+Data[[#This Row],[NH Total]]</f>
        <v>0</v>
      </c>
      <c r="Y941" s="53"/>
    </row>
    <row r="942" spans="1:25" x14ac:dyDescent="0.25">
      <c r="A942" s="47" t="str">
        <f>Data[[#This Row],[Text IID]]&amp;Data[[#This Row],[transaction number]]</f>
        <v>620075</v>
      </c>
      <c r="B942" s="48">
        <v>5</v>
      </c>
      <c r="C942" s="49">
        <v>62007</v>
      </c>
      <c r="D942" s="50" t="str">
        <f>Data[[#This Row],[Text IID]]&amp;" - "&amp;Data[[#This Row],[Facility Name]]</f>
        <v>62007 - Good Sam Society Maplewood</v>
      </c>
      <c r="E942" s="46">
        <v>62007</v>
      </c>
      <c r="F942" s="51" t="s">
        <v>271</v>
      </c>
      <c r="G942" s="52">
        <v>42478</v>
      </c>
      <c r="H942" s="51" t="s">
        <v>20</v>
      </c>
      <c r="I942" s="47">
        <v>0</v>
      </c>
      <c r="J942" s="47">
        <v>7</v>
      </c>
      <c r="K942" s="47">
        <f>+Data[[#This Row],[BC Bed Change]]+Data[[#This Row],[NH Bed Change]]</f>
        <v>7</v>
      </c>
      <c r="L942" s="47">
        <f t="shared" si="68"/>
        <v>0</v>
      </c>
      <c r="M942" s="47">
        <f t="shared" si="69"/>
        <v>-7</v>
      </c>
      <c r="N942" s="47">
        <f>+Data[[#This Row],[BC Active]]+Data[[#This Row],[NH Active]]</f>
        <v>-7</v>
      </c>
      <c r="O942" s="47">
        <f t="shared" si="70"/>
        <v>0</v>
      </c>
      <c r="P942" s="47">
        <f t="shared" si="71"/>
        <v>7</v>
      </c>
      <c r="Q942" s="47">
        <f>+Data[[#This Row],[BC Layaway]]+Data[[#This Row],[NH Layaway]]</f>
        <v>7</v>
      </c>
      <c r="R942" s="47">
        <f>+Data[[#This Row],[BC Active]]+Data[[#This Row],[BC Layaway]]</f>
        <v>0</v>
      </c>
      <c r="S942" s="47">
        <f>+Data[[#This Row],[NH Active]]+Data[[#This Row],[NH Layaway]]</f>
        <v>0</v>
      </c>
      <c r="T942" s="47">
        <f>+Data[[#This Row],[BC Total]]+Data[[#This Row],[NH Total]]</f>
        <v>0</v>
      </c>
      <c r="Y942" s="53"/>
    </row>
    <row r="943" spans="1:25" x14ac:dyDescent="0.25">
      <c r="A943" s="47" t="str">
        <f>Data[[#This Row],[Text IID]]&amp;Data[[#This Row],[transaction number]]</f>
        <v>620076</v>
      </c>
      <c r="B943" s="48">
        <v>6</v>
      </c>
      <c r="C943" s="49">
        <v>62007</v>
      </c>
      <c r="D943" s="50" t="str">
        <f>Data[[#This Row],[Text IID]]&amp;" - "&amp;Data[[#This Row],[Facility Name]]</f>
        <v>62007 - Good Sam Society Maplewood</v>
      </c>
      <c r="E943" s="46">
        <v>62007</v>
      </c>
      <c r="F943" s="51" t="s">
        <v>271</v>
      </c>
      <c r="G943" s="52">
        <v>42756</v>
      </c>
      <c r="H943" s="51" t="s">
        <v>23</v>
      </c>
      <c r="I943" s="47"/>
      <c r="J943" s="47">
        <v>5</v>
      </c>
      <c r="K943" s="47">
        <f>+Data[[#This Row],[BC Bed Change]]+Data[[#This Row],[NH Bed Change]]</f>
        <v>5</v>
      </c>
      <c r="L943" s="47">
        <f t="shared" si="68"/>
        <v>0</v>
      </c>
      <c r="M943" s="47">
        <f t="shared" si="69"/>
        <v>-5</v>
      </c>
      <c r="N943" s="47">
        <f>+Data[[#This Row],[BC Active]]+Data[[#This Row],[NH Active]]</f>
        <v>-5</v>
      </c>
      <c r="O943" s="47">
        <f t="shared" si="70"/>
        <v>0</v>
      </c>
      <c r="P943" s="47">
        <f t="shared" si="71"/>
        <v>0</v>
      </c>
      <c r="Q943" s="47">
        <f>+Data[[#This Row],[BC Layaway]]+Data[[#This Row],[NH Layaway]]</f>
        <v>0</v>
      </c>
      <c r="R943" s="47">
        <f>+Data[[#This Row],[BC Active]]+Data[[#This Row],[BC Layaway]]</f>
        <v>0</v>
      </c>
      <c r="S943" s="47">
        <f>+Data[[#This Row],[NH Active]]+Data[[#This Row],[NH Layaway]]</f>
        <v>-5</v>
      </c>
      <c r="T943" s="47">
        <f>+Data[[#This Row],[BC Total]]+Data[[#This Row],[NH Total]]</f>
        <v>-5</v>
      </c>
      <c r="Y943" s="53"/>
    </row>
    <row r="944" spans="1:25" x14ac:dyDescent="0.25">
      <c r="A944" s="47" t="str">
        <f>Data[[#This Row],[Text IID]]&amp;Data[[#This Row],[transaction number]]</f>
        <v>620077</v>
      </c>
      <c r="B944" s="48">
        <v>7</v>
      </c>
      <c r="C944" s="49">
        <v>62007</v>
      </c>
      <c r="D944" s="50" t="str">
        <f>Data[[#This Row],[Text IID]]&amp;" - "&amp;Data[[#This Row],[Facility Name]]</f>
        <v>62007 - Good Sam Society Maplewood</v>
      </c>
      <c r="E944" s="46">
        <v>62007</v>
      </c>
      <c r="F944" s="51" t="s">
        <v>271</v>
      </c>
      <c r="G944" s="52">
        <v>43267</v>
      </c>
      <c r="H944" s="51" t="s">
        <v>23</v>
      </c>
      <c r="I944" s="47"/>
      <c r="J944" s="47">
        <v>5</v>
      </c>
      <c r="K944" s="47">
        <f>+Data[[#This Row],[BC Bed Change]]+Data[[#This Row],[NH Bed Change]]</f>
        <v>5</v>
      </c>
      <c r="L944" s="47">
        <f t="shared" si="68"/>
        <v>0</v>
      </c>
      <c r="M944" s="47">
        <f t="shared" si="69"/>
        <v>-5</v>
      </c>
      <c r="N944" s="47">
        <f>+Data[[#This Row],[BC Active]]+Data[[#This Row],[NH Active]]</f>
        <v>-5</v>
      </c>
      <c r="O944" s="47">
        <f t="shared" si="70"/>
        <v>0</v>
      </c>
      <c r="P944" s="47">
        <f t="shared" si="71"/>
        <v>0</v>
      </c>
      <c r="Q944" s="47">
        <f>+Data[[#This Row],[BC Layaway]]+Data[[#This Row],[NH Layaway]]</f>
        <v>0</v>
      </c>
      <c r="R944" s="47">
        <f>+Data[[#This Row],[BC Active]]+Data[[#This Row],[BC Layaway]]</f>
        <v>0</v>
      </c>
      <c r="S944" s="47">
        <f>+Data[[#This Row],[NH Active]]+Data[[#This Row],[NH Layaway]]</f>
        <v>-5</v>
      </c>
      <c r="T944" s="47">
        <f>+Data[[#This Row],[BC Total]]+Data[[#This Row],[NH Total]]</f>
        <v>-5</v>
      </c>
      <c r="Y944" s="53"/>
    </row>
    <row r="945" spans="1:25" x14ac:dyDescent="0.25">
      <c r="A945" s="47" t="str">
        <f>Data[[#This Row],[Text IID]]&amp;Data[[#This Row],[transaction number]]</f>
        <v>620078</v>
      </c>
      <c r="B945" s="48">
        <v>8</v>
      </c>
      <c r="C945" s="49">
        <v>62007</v>
      </c>
      <c r="D945" s="50" t="str">
        <f>Data[[#This Row],[Text IID]]&amp;" - "&amp;Data[[#This Row],[Facility Name]]</f>
        <v>62007 - Good Sam Society Maplewood</v>
      </c>
      <c r="E945" s="46">
        <v>62007</v>
      </c>
      <c r="F945" s="51" t="s">
        <v>271</v>
      </c>
      <c r="G945" s="52">
        <v>44196</v>
      </c>
      <c r="H945" s="51" t="s">
        <v>22</v>
      </c>
      <c r="I945" s="47"/>
      <c r="J945" s="47">
        <v>15</v>
      </c>
      <c r="K945" s="47">
        <f>+Data[[#This Row],[BC Bed Change]]+Data[[#This Row],[NH Bed Change]]</f>
        <v>15</v>
      </c>
      <c r="L945" s="47">
        <f t="shared" si="68"/>
        <v>0</v>
      </c>
      <c r="M945" s="47">
        <f t="shared" si="69"/>
        <v>15</v>
      </c>
      <c r="N945" s="47">
        <f>+Data[[#This Row],[BC Active]]+Data[[#This Row],[NH Active]]</f>
        <v>15</v>
      </c>
      <c r="O945" s="47">
        <f t="shared" si="70"/>
        <v>0</v>
      </c>
      <c r="P945" s="47">
        <f t="shared" si="71"/>
        <v>-15</v>
      </c>
      <c r="Q945" s="47">
        <f>+Data[[#This Row],[BC Layaway]]+Data[[#This Row],[NH Layaway]]</f>
        <v>-15</v>
      </c>
      <c r="R945" s="47">
        <f>+Data[[#This Row],[BC Active]]+Data[[#This Row],[BC Layaway]]</f>
        <v>0</v>
      </c>
      <c r="S945" s="47">
        <f>+Data[[#This Row],[NH Active]]+Data[[#This Row],[NH Layaway]]</f>
        <v>0</v>
      </c>
      <c r="T945" s="47">
        <f>+Data[[#This Row],[BC Total]]+Data[[#This Row],[NH Total]]</f>
        <v>0</v>
      </c>
      <c r="Y945" s="53"/>
    </row>
    <row r="946" spans="1:25" x14ac:dyDescent="0.25">
      <c r="A946" s="47" t="str">
        <f>Data[[#This Row],[Text IID]]&amp;Data[[#This Row],[transaction number]]</f>
        <v>620079</v>
      </c>
      <c r="B946" s="48">
        <v>9</v>
      </c>
      <c r="C946" s="49">
        <v>62007</v>
      </c>
      <c r="D946" s="50" t="str">
        <f>Data[[#This Row],[Text IID]]&amp;" - "&amp;Data[[#This Row],[Facility Name]]</f>
        <v>62007 - Good Sam Society Maplewood</v>
      </c>
      <c r="E946" s="46">
        <v>62007</v>
      </c>
      <c r="F946" s="51" t="s">
        <v>271</v>
      </c>
      <c r="G946" s="52">
        <v>44196</v>
      </c>
      <c r="H946" s="51" t="s">
        <v>23</v>
      </c>
      <c r="I946" s="47"/>
      <c r="J946" s="47">
        <v>15</v>
      </c>
      <c r="K946" s="47">
        <f>+Data[[#This Row],[BC Bed Change]]+Data[[#This Row],[NH Bed Change]]</f>
        <v>15</v>
      </c>
      <c r="L946" s="47">
        <f t="shared" si="68"/>
        <v>0</v>
      </c>
      <c r="M946" s="47">
        <f t="shared" si="69"/>
        <v>-15</v>
      </c>
      <c r="N946" s="47">
        <f>+Data[[#This Row],[BC Active]]+Data[[#This Row],[NH Active]]</f>
        <v>-15</v>
      </c>
      <c r="O946" s="47">
        <f t="shared" si="70"/>
        <v>0</v>
      </c>
      <c r="P946" s="47">
        <f t="shared" si="71"/>
        <v>0</v>
      </c>
      <c r="Q946" s="47">
        <f>+Data[[#This Row],[BC Layaway]]+Data[[#This Row],[NH Layaway]]</f>
        <v>0</v>
      </c>
      <c r="R946" s="47">
        <f>+Data[[#This Row],[BC Active]]+Data[[#This Row],[BC Layaway]]</f>
        <v>0</v>
      </c>
      <c r="S946" s="47">
        <f>+Data[[#This Row],[NH Active]]+Data[[#This Row],[NH Layaway]]</f>
        <v>-15</v>
      </c>
      <c r="T946" s="47">
        <f>+Data[[#This Row],[BC Total]]+Data[[#This Row],[NH Total]]</f>
        <v>-15</v>
      </c>
      <c r="Y946" s="53"/>
    </row>
    <row r="947" spans="1:25" x14ac:dyDescent="0.25">
      <c r="A947" s="47" t="str">
        <f>Data[[#This Row],[Text IID]]&amp;Data[[#This Row],[transaction number]]</f>
        <v>620081</v>
      </c>
      <c r="B947" s="48">
        <v>1</v>
      </c>
      <c r="C947" s="49">
        <v>62008</v>
      </c>
      <c r="D947" s="50" t="str">
        <f>Data[[#This Row],[Text IID]]&amp;" - "&amp;Data[[#This Row],[Facility Name]]</f>
        <v>62008 - The Emeralds at St. Paul</v>
      </c>
      <c r="E947" s="46">
        <v>62008</v>
      </c>
      <c r="F947" s="51" t="s">
        <v>272</v>
      </c>
      <c r="G947" s="52">
        <v>40451</v>
      </c>
      <c r="H947" s="51" t="s">
        <v>17</v>
      </c>
      <c r="I947" s="47">
        <v>0</v>
      </c>
      <c r="J947" s="47">
        <v>131</v>
      </c>
      <c r="K947" s="47">
        <f>+Data[[#This Row],[BC Bed Change]]+Data[[#This Row],[NH Bed Change]]</f>
        <v>131</v>
      </c>
      <c r="L947" s="47">
        <f t="shared" si="68"/>
        <v>0</v>
      </c>
      <c r="M947" s="47">
        <f t="shared" si="69"/>
        <v>131</v>
      </c>
      <c r="N947" s="47">
        <f>+Data[[#This Row],[BC Active]]+Data[[#This Row],[NH Active]]</f>
        <v>131</v>
      </c>
      <c r="O947" s="47">
        <f t="shared" si="70"/>
        <v>0</v>
      </c>
      <c r="P947" s="47">
        <f t="shared" si="71"/>
        <v>0</v>
      </c>
      <c r="Q947" s="47">
        <f>+Data[[#This Row],[BC Layaway]]+Data[[#This Row],[NH Layaway]]</f>
        <v>0</v>
      </c>
      <c r="R947" s="47">
        <f>+Data[[#This Row],[BC Active]]+Data[[#This Row],[BC Layaway]]</f>
        <v>0</v>
      </c>
      <c r="S947" s="47">
        <f>+Data[[#This Row],[NH Active]]+Data[[#This Row],[NH Layaway]]</f>
        <v>131</v>
      </c>
      <c r="T947" s="47">
        <f>+Data[[#This Row],[BC Total]]+Data[[#This Row],[NH Total]]</f>
        <v>131</v>
      </c>
      <c r="Y947" s="53"/>
    </row>
    <row r="948" spans="1:25" x14ac:dyDescent="0.25">
      <c r="A948" s="47" t="str">
        <f>Data[[#This Row],[Text IID]]&amp;Data[[#This Row],[transaction number]]</f>
        <v>620082</v>
      </c>
      <c r="B948" s="48">
        <v>2</v>
      </c>
      <c r="C948" s="49">
        <v>62008</v>
      </c>
      <c r="D948" s="50" t="str">
        <f>Data[[#This Row],[Text IID]]&amp;" - "&amp;Data[[#This Row],[Facility Name]]</f>
        <v>62008 - The Emeralds at St. Paul</v>
      </c>
      <c r="E948" s="46">
        <v>62008</v>
      </c>
      <c r="F948" s="51" t="s">
        <v>272</v>
      </c>
      <c r="G948" s="52">
        <v>40451</v>
      </c>
      <c r="H948" s="51" t="s">
        <v>19</v>
      </c>
      <c r="I948" s="47">
        <v>0</v>
      </c>
      <c r="J948" s="47">
        <v>10</v>
      </c>
      <c r="K948" s="47">
        <f>+Data[[#This Row],[BC Bed Change]]+Data[[#This Row],[NH Bed Change]]</f>
        <v>10</v>
      </c>
      <c r="L948" s="47">
        <f t="shared" si="68"/>
        <v>0</v>
      </c>
      <c r="M948" s="47">
        <f t="shared" si="69"/>
        <v>0</v>
      </c>
      <c r="N948" s="47">
        <f>+Data[[#This Row],[BC Active]]+Data[[#This Row],[NH Active]]</f>
        <v>0</v>
      </c>
      <c r="O948" s="47">
        <f t="shared" si="70"/>
        <v>0</v>
      </c>
      <c r="P948" s="47">
        <f t="shared" si="71"/>
        <v>10</v>
      </c>
      <c r="Q948" s="47">
        <f>+Data[[#This Row],[BC Layaway]]+Data[[#This Row],[NH Layaway]]</f>
        <v>10</v>
      </c>
      <c r="R948" s="47">
        <f>+Data[[#This Row],[BC Active]]+Data[[#This Row],[BC Layaway]]</f>
        <v>0</v>
      </c>
      <c r="S948" s="47">
        <f>+Data[[#This Row],[NH Active]]+Data[[#This Row],[NH Layaway]]</f>
        <v>10</v>
      </c>
      <c r="T948" s="47">
        <f>+Data[[#This Row],[BC Total]]+Data[[#This Row],[NH Total]]</f>
        <v>10</v>
      </c>
      <c r="Y948" s="53"/>
    </row>
    <row r="949" spans="1:25" x14ac:dyDescent="0.25">
      <c r="A949" s="47" t="str">
        <f>Data[[#This Row],[Text IID]]&amp;Data[[#This Row],[transaction number]]</f>
        <v>620083</v>
      </c>
      <c r="B949" s="48">
        <v>3</v>
      </c>
      <c r="C949" s="49">
        <v>62008</v>
      </c>
      <c r="D949" s="50" t="str">
        <f>Data[[#This Row],[Text IID]]&amp;" - "&amp;Data[[#This Row],[Facility Name]]</f>
        <v>62008 - The Emeralds at St. Paul</v>
      </c>
      <c r="E949" s="46">
        <v>62008</v>
      </c>
      <c r="F949" s="51" t="s">
        <v>272</v>
      </c>
      <c r="G949" s="52">
        <v>42339</v>
      </c>
      <c r="H949" s="51" t="s">
        <v>22</v>
      </c>
      <c r="I949" s="47">
        <v>0</v>
      </c>
      <c r="J949" s="47">
        <v>10</v>
      </c>
      <c r="K949" s="47">
        <f>+Data[[#This Row],[BC Bed Change]]+Data[[#This Row],[NH Bed Change]]</f>
        <v>10</v>
      </c>
      <c r="L949" s="47">
        <f t="shared" si="68"/>
        <v>0</v>
      </c>
      <c r="M949" s="47">
        <f t="shared" si="69"/>
        <v>10</v>
      </c>
      <c r="N949" s="47">
        <f>+Data[[#This Row],[BC Active]]+Data[[#This Row],[NH Active]]</f>
        <v>10</v>
      </c>
      <c r="O949" s="47">
        <f t="shared" si="70"/>
        <v>0</v>
      </c>
      <c r="P949" s="47">
        <f t="shared" si="71"/>
        <v>-10</v>
      </c>
      <c r="Q949" s="47">
        <f>+Data[[#This Row],[BC Layaway]]+Data[[#This Row],[NH Layaway]]</f>
        <v>-10</v>
      </c>
      <c r="R949" s="47">
        <f>+Data[[#This Row],[BC Active]]+Data[[#This Row],[BC Layaway]]</f>
        <v>0</v>
      </c>
      <c r="S949" s="47">
        <f>+Data[[#This Row],[NH Active]]+Data[[#This Row],[NH Layaway]]</f>
        <v>0</v>
      </c>
      <c r="T949" s="47">
        <f>+Data[[#This Row],[BC Total]]+Data[[#This Row],[NH Total]]</f>
        <v>0</v>
      </c>
      <c r="Y949" s="53"/>
    </row>
    <row r="950" spans="1:25" x14ac:dyDescent="0.25">
      <c r="A950" s="47" t="str">
        <f>Data[[#This Row],[Text IID]]&amp;Data[[#This Row],[transaction number]]</f>
        <v>620084</v>
      </c>
      <c r="B950" s="48">
        <v>4</v>
      </c>
      <c r="C950" s="49">
        <v>62008</v>
      </c>
      <c r="D950" s="50" t="str">
        <f>Data[[#This Row],[Text IID]]&amp;" - "&amp;Data[[#This Row],[Facility Name]]</f>
        <v>62008 - The Emeralds at St. Paul</v>
      </c>
      <c r="E950" s="46">
        <v>62008</v>
      </c>
      <c r="F950" s="51" t="s">
        <v>272</v>
      </c>
      <c r="G950" s="52">
        <v>42887</v>
      </c>
      <c r="H950" s="51" t="s">
        <v>23</v>
      </c>
      <c r="I950" s="47"/>
      <c r="J950" s="47">
        <v>25</v>
      </c>
      <c r="K950" s="47">
        <f>+Data[[#This Row],[BC Bed Change]]+Data[[#This Row],[NH Bed Change]]</f>
        <v>25</v>
      </c>
      <c r="L950" s="47">
        <f t="shared" si="68"/>
        <v>0</v>
      </c>
      <c r="M950" s="47">
        <f t="shared" si="69"/>
        <v>-25</v>
      </c>
      <c r="N950" s="47">
        <f>+Data[[#This Row],[BC Active]]+Data[[#This Row],[NH Active]]</f>
        <v>-25</v>
      </c>
      <c r="O950" s="47">
        <f t="shared" si="70"/>
        <v>0</v>
      </c>
      <c r="P950" s="47">
        <f t="shared" si="71"/>
        <v>0</v>
      </c>
      <c r="Q950" s="47">
        <f>+Data[[#This Row],[BC Layaway]]+Data[[#This Row],[NH Layaway]]</f>
        <v>0</v>
      </c>
      <c r="R950" s="47">
        <f>+Data[[#This Row],[BC Active]]+Data[[#This Row],[BC Layaway]]</f>
        <v>0</v>
      </c>
      <c r="S950" s="47">
        <f>+Data[[#This Row],[NH Active]]+Data[[#This Row],[NH Layaway]]</f>
        <v>-25</v>
      </c>
      <c r="T950" s="47">
        <f>+Data[[#This Row],[BC Total]]+Data[[#This Row],[NH Total]]</f>
        <v>-25</v>
      </c>
      <c r="Y950" s="53"/>
    </row>
    <row r="951" spans="1:25" x14ac:dyDescent="0.25">
      <c r="A951" s="47" t="str">
        <f>Data[[#This Row],[Text IID]]&amp;Data[[#This Row],[transaction number]]</f>
        <v>620085</v>
      </c>
      <c r="B951" s="48">
        <v>5</v>
      </c>
      <c r="C951" s="49">
        <v>62008</v>
      </c>
      <c r="D951" s="50" t="str">
        <f>Data[[#This Row],[Text IID]]&amp;" - "&amp;Data[[#This Row],[Facility Name]]</f>
        <v>62008 - The Emeralds at St. Paul</v>
      </c>
      <c r="E951" s="46">
        <v>62008</v>
      </c>
      <c r="F951" s="51" t="s">
        <v>272</v>
      </c>
      <c r="G951" s="52">
        <v>42948</v>
      </c>
      <c r="H951" s="51" t="s">
        <v>20</v>
      </c>
      <c r="I951" s="47"/>
      <c r="J951" s="47">
        <v>15</v>
      </c>
      <c r="K951" s="47">
        <f>+Data[[#This Row],[BC Bed Change]]+Data[[#This Row],[NH Bed Change]]</f>
        <v>15</v>
      </c>
      <c r="L951" s="47">
        <f t="shared" si="68"/>
        <v>0</v>
      </c>
      <c r="M951" s="47">
        <f t="shared" si="69"/>
        <v>-15</v>
      </c>
      <c r="N951" s="47">
        <f>+Data[[#This Row],[BC Active]]+Data[[#This Row],[NH Active]]</f>
        <v>-15</v>
      </c>
      <c r="O951" s="47">
        <f t="shared" si="70"/>
        <v>0</v>
      </c>
      <c r="P951" s="47">
        <f t="shared" si="71"/>
        <v>15</v>
      </c>
      <c r="Q951" s="47">
        <f>+Data[[#This Row],[BC Layaway]]+Data[[#This Row],[NH Layaway]]</f>
        <v>15</v>
      </c>
      <c r="R951" s="47">
        <f>+Data[[#This Row],[BC Active]]+Data[[#This Row],[BC Layaway]]</f>
        <v>0</v>
      </c>
      <c r="S951" s="47">
        <f>+Data[[#This Row],[NH Active]]+Data[[#This Row],[NH Layaway]]</f>
        <v>0</v>
      </c>
      <c r="T951" s="47">
        <f>+Data[[#This Row],[BC Total]]+Data[[#This Row],[NH Total]]</f>
        <v>0</v>
      </c>
      <c r="Y951" s="53"/>
    </row>
    <row r="952" spans="1:25" x14ac:dyDescent="0.25">
      <c r="A952" s="47" t="str">
        <f>Data[[#This Row],[Text IID]]&amp;Data[[#This Row],[transaction number]]</f>
        <v>620086</v>
      </c>
      <c r="B952" s="48">
        <v>6</v>
      </c>
      <c r="C952" s="49">
        <v>62008</v>
      </c>
      <c r="D952" s="50" t="str">
        <f>Data[[#This Row],[Text IID]]&amp;" - "&amp;Data[[#This Row],[Facility Name]]</f>
        <v>62008 - The Emeralds at St. Paul</v>
      </c>
      <c r="E952" s="46">
        <v>62008</v>
      </c>
      <c r="F952" s="51" t="s">
        <v>272</v>
      </c>
      <c r="G952" s="52">
        <v>43221</v>
      </c>
      <c r="H952" s="51" t="s">
        <v>22</v>
      </c>
      <c r="I952" s="47"/>
      <c r="J952" s="47">
        <v>15</v>
      </c>
      <c r="K952" s="47">
        <f>+Data[[#This Row],[BC Bed Change]]+Data[[#This Row],[NH Bed Change]]</f>
        <v>15</v>
      </c>
      <c r="L952" s="47">
        <f t="shared" si="68"/>
        <v>0</v>
      </c>
      <c r="M952" s="47">
        <f t="shared" si="69"/>
        <v>15</v>
      </c>
      <c r="N952" s="47">
        <f>+Data[[#This Row],[BC Active]]+Data[[#This Row],[NH Active]]</f>
        <v>15</v>
      </c>
      <c r="O952" s="47">
        <f t="shared" si="70"/>
        <v>0</v>
      </c>
      <c r="P952" s="47">
        <f t="shared" si="71"/>
        <v>-15</v>
      </c>
      <c r="Q952" s="47">
        <f>+Data[[#This Row],[BC Layaway]]+Data[[#This Row],[NH Layaway]]</f>
        <v>-15</v>
      </c>
      <c r="R952" s="47">
        <f>+Data[[#This Row],[BC Active]]+Data[[#This Row],[BC Layaway]]</f>
        <v>0</v>
      </c>
      <c r="S952" s="47">
        <f>+Data[[#This Row],[NH Active]]+Data[[#This Row],[NH Layaway]]</f>
        <v>0</v>
      </c>
      <c r="T952" s="47">
        <f>+Data[[#This Row],[BC Total]]+Data[[#This Row],[NH Total]]</f>
        <v>0</v>
      </c>
      <c r="Y952" s="53"/>
    </row>
    <row r="953" spans="1:25" x14ac:dyDescent="0.25">
      <c r="A953" s="47" t="str">
        <f>Data[[#This Row],[Text IID]]&amp;Data[[#This Row],[transaction number]]</f>
        <v>620091</v>
      </c>
      <c r="B953" s="48">
        <v>1</v>
      </c>
      <c r="C953" s="49">
        <v>62009</v>
      </c>
      <c r="D953" s="50" t="str">
        <f>Data[[#This Row],[Text IID]]&amp;" - "&amp;Data[[#This Row],[Facility Name]]</f>
        <v>62009 - Episcopal Church Home Of MN</v>
      </c>
      <c r="E953" s="46">
        <v>62009</v>
      </c>
      <c r="F953" s="51" t="s">
        <v>273</v>
      </c>
      <c r="G953" s="52">
        <v>40451</v>
      </c>
      <c r="H953" s="51" t="s">
        <v>17</v>
      </c>
      <c r="I953" s="47">
        <v>50</v>
      </c>
      <c r="J953" s="47">
        <v>81</v>
      </c>
      <c r="K953" s="47">
        <f>+Data[[#This Row],[BC Bed Change]]+Data[[#This Row],[NH Bed Change]]</f>
        <v>131</v>
      </c>
      <c r="L953" s="47">
        <f t="shared" si="68"/>
        <v>50</v>
      </c>
      <c r="M953" s="47">
        <f t="shared" si="69"/>
        <v>81</v>
      </c>
      <c r="N953" s="47">
        <f>+Data[[#This Row],[BC Active]]+Data[[#This Row],[NH Active]]</f>
        <v>131</v>
      </c>
      <c r="O953" s="47">
        <f t="shared" si="70"/>
        <v>0</v>
      </c>
      <c r="P953" s="47">
        <f t="shared" si="71"/>
        <v>0</v>
      </c>
      <c r="Q953" s="47">
        <f>+Data[[#This Row],[BC Layaway]]+Data[[#This Row],[NH Layaway]]</f>
        <v>0</v>
      </c>
      <c r="R953" s="47">
        <f>+Data[[#This Row],[BC Active]]+Data[[#This Row],[BC Layaway]]</f>
        <v>50</v>
      </c>
      <c r="S953" s="47">
        <f>+Data[[#This Row],[NH Active]]+Data[[#This Row],[NH Layaway]]</f>
        <v>81</v>
      </c>
      <c r="T953" s="47">
        <f>+Data[[#This Row],[BC Total]]+Data[[#This Row],[NH Total]]</f>
        <v>131</v>
      </c>
      <c r="Y953" s="53"/>
    </row>
    <row r="954" spans="1:25" x14ac:dyDescent="0.25">
      <c r="A954" s="47" t="str">
        <f>Data[[#This Row],[Text IID]]&amp;Data[[#This Row],[transaction number]]</f>
        <v>620101</v>
      </c>
      <c r="B954" s="48">
        <v>1</v>
      </c>
      <c r="C954" s="49">
        <v>62010</v>
      </c>
      <c r="D954" s="50" t="str">
        <f>Data[[#This Row],[Text IID]]&amp;" - "&amp;Data[[#This Row],[Facility Name]]</f>
        <v>62010 - St Anthony Park Home</v>
      </c>
      <c r="E954" s="46">
        <v>62010</v>
      </c>
      <c r="F954" s="51" t="s">
        <v>274</v>
      </c>
      <c r="G954" s="52">
        <v>40451</v>
      </c>
      <c r="H954" s="51" t="s">
        <v>17</v>
      </c>
      <c r="I954" s="47">
        <v>0</v>
      </c>
      <c r="J954" s="47">
        <v>84</v>
      </c>
      <c r="K954" s="47">
        <f>+Data[[#This Row],[BC Bed Change]]+Data[[#This Row],[NH Bed Change]]</f>
        <v>84</v>
      </c>
      <c r="L954" s="47">
        <f t="shared" si="68"/>
        <v>0</v>
      </c>
      <c r="M954" s="47">
        <f t="shared" si="69"/>
        <v>84</v>
      </c>
      <c r="N954" s="47">
        <f>+Data[[#This Row],[BC Active]]+Data[[#This Row],[NH Active]]</f>
        <v>84</v>
      </c>
      <c r="O954" s="47">
        <f t="shared" si="70"/>
        <v>0</v>
      </c>
      <c r="P954" s="47">
        <f t="shared" si="71"/>
        <v>0</v>
      </c>
      <c r="Q954" s="47">
        <f>+Data[[#This Row],[BC Layaway]]+Data[[#This Row],[NH Layaway]]</f>
        <v>0</v>
      </c>
      <c r="R954" s="47">
        <f>+Data[[#This Row],[BC Active]]+Data[[#This Row],[BC Layaway]]</f>
        <v>0</v>
      </c>
      <c r="S954" s="47">
        <f>+Data[[#This Row],[NH Active]]+Data[[#This Row],[NH Layaway]]</f>
        <v>84</v>
      </c>
      <c r="T954" s="47">
        <f>+Data[[#This Row],[BC Total]]+Data[[#This Row],[NH Total]]</f>
        <v>84</v>
      </c>
      <c r="Y954" s="53"/>
    </row>
    <row r="955" spans="1:25" x14ac:dyDescent="0.25">
      <c r="A955" s="47" t="str">
        <f>Data[[#This Row],[Text IID]]&amp;Data[[#This Row],[transaction number]]</f>
        <v>620111</v>
      </c>
      <c r="B955" s="48">
        <v>1</v>
      </c>
      <c r="C955" s="49">
        <v>62011</v>
      </c>
      <c r="D955" s="50" t="str">
        <f>Data[[#This Row],[Text IID]]&amp;" - "&amp;Data[[#This Row],[Facility Name]]</f>
        <v>62011 - Hayes Residence</v>
      </c>
      <c r="E955" s="46">
        <v>62011</v>
      </c>
      <c r="F955" s="51" t="s">
        <v>275</v>
      </c>
      <c r="G955" s="52">
        <v>40451</v>
      </c>
      <c r="H955" s="51" t="s">
        <v>17</v>
      </c>
      <c r="I955" s="47">
        <v>40</v>
      </c>
      <c r="J955" s="47">
        <v>0</v>
      </c>
      <c r="K955" s="47">
        <f>+Data[[#This Row],[BC Bed Change]]+Data[[#This Row],[NH Bed Change]]</f>
        <v>40</v>
      </c>
      <c r="L955" s="47">
        <f t="shared" si="68"/>
        <v>40</v>
      </c>
      <c r="M955" s="47">
        <f t="shared" si="69"/>
        <v>0</v>
      </c>
      <c r="N955" s="47">
        <f>+Data[[#This Row],[BC Active]]+Data[[#This Row],[NH Active]]</f>
        <v>40</v>
      </c>
      <c r="O955" s="47">
        <f t="shared" si="70"/>
        <v>0</v>
      </c>
      <c r="P955" s="47">
        <f t="shared" si="71"/>
        <v>0</v>
      </c>
      <c r="Q955" s="47">
        <f>+Data[[#This Row],[BC Layaway]]+Data[[#This Row],[NH Layaway]]</f>
        <v>0</v>
      </c>
      <c r="R955" s="47">
        <f>+Data[[#This Row],[BC Active]]+Data[[#This Row],[BC Layaway]]</f>
        <v>40</v>
      </c>
      <c r="S955" s="47">
        <f>+Data[[#This Row],[NH Active]]+Data[[#This Row],[NH Layaway]]</f>
        <v>0</v>
      </c>
      <c r="T955" s="47">
        <f>+Data[[#This Row],[BC Total]]+Data[[#This Row],[NH Total]]</f>
        <v>40</v>
      </c>
      <c r="Y955" s="53"/>
    </row>
    <row r="956" spans="1:25" x14ac:dyDescent="0.25">
      <c r="A956" s="47" t="str">
        <f>Data[[#This Row],[Text IID]]&amp;Data[[#This Row],[transaction number]]</f>
        <v>620121</v>
      </c>
      <c r="B956" s="48">
        <v>1</v>
      </c>
      <c r="C956" s="49">
        <v>62012</v>
      </c>
      <c r="D956" s="50" t="str">
        <f>Data[[#This Row],[Text IID]]&amp;" - "&amp;Data[[#This Row],[Facility Name]]</f>
        <v>62012 - ST ANTHONY HEALTH AND REHAB</v>
      </c>
      <c r="E956" s="46">
        <v>62012</v>
      </c>
      <c r="F956" s="51" t="s">
        <v>276</v>
      </c>
      <c r="G956" s="52">
        <v>40451</v>
      </c>
      <c r="H956" s="51" t="s">
        <v>17</v>
      </c>
      <c r="I956" s="47">
        <v>0</v>
      </c>
      <c r="J956" s="47">
        <v>150</v>
      </c>
      <c r="K956" s="47">
        <f>+Data[[#This Row],[BC Bed Change]]+Data[[#This Row],[NH Bed Change]]</f>
        <v>150</v>
      </c>
      <c r="L956" s="47">
        <f t="shared" si="68"/>
        <v>0</v>
      </c>
      <c r="M956" s="47">
        <f t="shared" si="69"/>
        <v>150</v>
      </c>
      <c r="N956" s="47">
        <f>+Data[[#This Row],[BC Active]]+Data[[#This Row],[NH Active]]</f>
        <v>150</v>
      </c>
      <c r="O956" s="47">
        <f t="shared" si="70"/>
        <v>0</v>
      </c>
      <c r="P956" s="47">
        <f t="shared" si="71"/>
        <v>0</v>
      </c>
      <c r="Q956" s="47">
        <f>+Data[[#This Row],[BC Layaway]]+Data[[#This Row],[NH Layaway]]</f>
        <v>0</v>
      </c>
      <c r="R956" s="47">
        <f>+Data[[#This Row],[BC Active]]+Data[[#This Row],[BC Layaway]]</f>
        <v>0</v>
      </c>
      <c r="S956" s="47">
        <f>+Data[[#This Row],[NH Active]]+Data[[#This Row],[NH Layaway]]</f>
        <v>150</v>
      </c>
      <c r="T956" s="47">
        <f>+Data[[#This Row],[BC Total]]+Data[[#This Row],[NH Total]]</f>
        <v>150</v>
      </c>
      <c r="Y956" s="53"/>
    </row>
    <row r="957" spans="1:25" x14ac:dyDescent="0.25">
      <c r="A957" s="47" t="str">
        <f>Data[[#This Row],[Text IID]]&amp;Data[[#This Row],[transaction number]]</f>
        <v>620122</v>
      </c>
      <c r="B957" s="48">
        <v>2</v>
      </c>
      <c r="C957" s="49">
        <v>62012</v>
      </c>
      <c r="D957" s="50" t="str">
        <f>Data[[#This Row],[Text IID]]&amp;" - "&amp;Data[[#This Row],[Facility Name]]</f>
        <v>62012 - ST ANTHONY HEALTH AND REHAB</v>
      </c>
      <c r="E957" s="46">
        <v>62012</v>
      </c>
      <c r="F957" s="51" t="s">
        <v>276</v>
      </c>
      <c r="G957" s="52">
        <v>40451</v>
      </c>
      <c r="H957" s="51" t="s">
        <v>19</v>
      </c>
      <c r="I957" s="47">
        <v>0</v>
      </c>
      <c r="J957" s="47">
        <v>2</v>
      </c>
      <c r="K957" s="47">
        <f>+Data[[#This Row],[BC Bed Change]]+Data[[#This Row],[NH Bed Change]]</f>
        <v>2</v>
      </c>
      <c r="L957" s="47">
        <f t="shared" si="68"/>
        <v>0</v>
      </c>
      <c r="M957" s="47">
        <f t="shared" si="69"/>
        <v>0</v>
      </c>
      <c r="N957" s="47">
        <f>+Data[[#This Row],[BC Active]]+Data[[#This Row],[NH Active]]</f>
        <v>0</v>
      </c>
      <c r="O957" s="47">
        <f t="shared" si="70"/>
        <v>0</v>
      </c>
      <c r="P957" s="47">
        <f t="shared" si="71"/>
        <v>2</v>
      </c>
      <c r="Q957" s="47">
        <f>+Data[[#This Row],[BC Layaway]]+Data[[#This Row],[NH Layaway]]</f>
        <v>2</v>
      </c>
      <c r="R957" s="47">
        <f>+Data[[#This Row],[BC Active]]+Data[[#This Row],[BC Layaway]]</f>
        <v>0</v>
      </c>
      <c r="S957" s="47">
        <f>+Data[[#This Row],[NH Active]]+Data[[#This Row],[NH Layaway]]</f>
        <v>2</v>
      </c>
      <c r="T957" s="47">
        <f>+Data[[#This Row],[BC Total]]+Data[[#This Row],[NH Total]]</f>
        <v>2</v>
      </c>
      <c r="Y957" s="53"/>
    </row>
    <row r="958" spans="1:25" x14ac:dyDescent="0.25">
      <c r="A958" s="47" t="str">
        <f>Data[[#This Row],[Text IID]]&amp;Data[[#This Row],[transaction number]]</f>
        <v>620123</v>
      </c>
      <c r="B958" s="48">
        <v>3</v>
      </c>
      <c r="C958" s="49">
        <v>62012</v>
      </c>
      <c r="D958" s="50" t="str">
        <f>Data[[#This Row],[Text IID]]&amp;" - "&amp;Data[[#This Row],[Facility Name]]</f>
        <v>62012 - ST ANTHONY HEALTH AND REHAB</v>
      </c>
      <c r="E958" s="46">
        <v>62012</v>
      </c>
      <c r="F958" s="51" t="s">
        <v>276</v>
      </c>
      <c r="G958" s="52">
        <v>42511</v>
      </c>
      <c r="H958" s="51" t="s">
        <v>22</v>
      </c>
      <c r="I958" s="47"/>
      <c r="J958" s="47">
        <v>2</v>
      </c>
      <c r="K958" s="47">
        <f>+Data[[#This Row],[BC Bed Change]]+Data[[#This Row],[NH Bed Change]]</f>
        <v>2</v>
      </c>
      <c r="L958" s="47">
        <f t="shared" si="68"/>
        <v>0</v>
      </c>
      <c r="M958" s="47">
        <f t="shared" si="69"/>
        <v>2</v>
      </c>
      <c r="N958" s="47">
        <f>+Data[[#This Row],[BC Active]]+Data[[#This Row],[NH Active]]</f>
        <v>2</v>
      </c>
      <c r="O958" s="47">
        <f t="shared" si="70"/>
        <v>0</v>
      </c>
      <c r="P958" s="47">
        <f t="shared" si="71"/>
        <v>-2</v>
      </c>
      <c r="Q958" s="47">
        <f>+Data[[#This Row],[BC Layaway]]+Data[[#This Row],[NH Layaway]]</f>
        <v>-2</v>
      </c>
      <c r="R958" s="47">
        <f>+Data[[#This Row],[BC Active]]+Data[[#This Row],[BC Layaway]]</f>
        <v>0</v>
      </c>
      <c r="S958" s="47">
        <f>+Data[[#This Row],[NH Active]]+Data[[#This Row],[NH Layaway]]</f>
        <v>0</v>
      </c>
      <c r="T958" s="47">
        <f>+Data[[#This Row],[BC Total]]+Data[[#This Row],[NH Total]]</f>
        <v>0</v>
      </c>
      <c r="Y958" s="53"/>
    </row>
    <row r="959" spans="1:25" x14ac:dyDescent="0.25">
      <c r="A959" s="47" t="str">
        <f>Data[[#This Row],[Text IID]]&amp;Data[[#This Row],[transaction number]]</f>
        <v>620124</v>
      </c>
      <c r="B959" s="48">
        <v>4</v>
      </c>
      <c r="C959" s="49">
        <v>62012</v>
      </c>
      <c r="D959" s="50" t="str">
        <f>Data[[#This Row],[Text IID]]&amp;" - "&amp;Data[[#This Row],[Facility Name]]</f>
        <v>62012 - ST ANTHONY HEALTH AND REHAB</v>
      </c>
      <c r="E959" s="46">
        <v>62012</v>
      </c>
      <c r="F959" s="51" t="s">
        <v>276</v>
      </c>
      <c r="G959" s="52">
        <v>42511</v>
      </c>
      <c r="H959" s="51" t="s">
        <v>23</v>
      </c>
      <c r="I959" s="47"/>
      <c r="J959" s="47">
        <v>2</v>
      </c>
      <c r="K959" s="47">
        <f>+Data[[#This Row],[BC Bed Change]]+Data[[#This Row],[NH Bed Change]]</f>
        <v>2</v>
      </c>
      <c r="L959" s="47">
        <f t="shared" si="68"/>
        <v>0</v>
      </c>
      <c r="M959" s="47">
        <f t="shared" si="69"/>
        <v>-2</v>
      </c>
      <c r="N959" s="47">
        <f>+Data[[#This Row],[BC Active]]+Data[[#This Row],[NH Active]]</f>
        <v>-2</v>
      </c>
      <c r="O959" s="47">
        <f t="shared" si="70"/>
        <v>0</v>
      </c>
      <c r="P959" s="47">
        <f t="shared" si="71"/>
        <v>0</v>
      </c>
      <c r="Q959" s="47">
        <f>+Data[[#This Row],[BC Layaway]]+Data[[#This Row],[NH Layaway]]</f>
        <v>0</v>
      </c>
      <c r="R959" s="47">
        <f>+Data[[#This Row],[BC Active]]+Data[[#This Row],[BC Layaway]]</f>
        <v>0</v>
      </c>
      <c r="S959" s="47">
        <f>+Data[[#This Row],[NH Active]]+Data[[#This Row],[NH Layaway]]</f>
        <v>-2</v>
      </c>
      <c r="T959" s="47">
        <f>+Data[[#This Row],[BC Total]]+Data[[#This Row],[NH Total]]</f>
        <v>-2</v>
      </c>
      <c r="Y959" s="53"/>
    </row>
    <row r="960" spans="1:25" x14ac:dyDescent="0.25">
      <c r="A960" s="47" t="str">
        <f>Data[[#This Row],[Text IID]]&amp;Data[[#This Row],[transaction number]]</f>
        <v>620125</v>
      </c>
      <c r="B960" s="48">
        <v>5</v>
      </c>
      <c r="C960" s="49">
        <v>62012</v>
      </c>
      <c r="D960" s="50" t="str">
        <f>Data[[#This Row],[Text IID]]&amp;" - "&amp;Data[[#This Row],[Facility Name]]</f>
        <v>62012 - ST ANTHONY HEALTH AND REHAB</v>
      </c>
      <c r="E960" s="46">
        <v>62012</v>
      </c>
      <c r="F960" s="51" t="s">
        <v>276</v>
      </c>
      <c r="G960" s="52">
        <v>42767</v>
      </c>
      <c r="H960" s="51" t="s">
        <v>20</v>
      </c>
      <c r="I960" s="47"/>
      <c r="J960" s="47">
        <v>10</v>
      </c>
      <c r="K960" s="47">
        <f>+Data[[#This Row],[BC Bed Change]]+Data[[#This Row],[NH Bed Change]]</f>
        <v>10</v>
      </c>
      <c r="L960" s="47">
        <f t="shared" si="68"/>
        <v>0</v>
      </c>
      <c r="M960" s="47">
        <f t="shared" si="69"/>
        <v>-10</v>
      </c>
      <c r="N960" s="47">
        <f>+Data[[#This Row],[BC Active]]+Data[[#This Row],[NH Active]]</f>
        <v>-10</v>
      </c>
      <c r="O960" s="47">
        <f t="shared" si="70"/>
        <v>0</v>
      </c>
      <c r="P960" s="47">
        <f t="shared" si="71"/>
        <v>10</v>
      </c>
      <c r="Q960" s="47">
        <f>+Data[[#This Row],[BC Layaway]]+Data[[#This Row],[NH Layaway]]</f>
        <v>10</v>
      </c>
      <c r="R960" s="47">
        <f>+Data[[#This Row],[BC Active]]+Data[[#This Row],[BC Layaway]]</f>
        <v>0</v>
      </c>
      <c r="S960" s="47">
        <f>+Data[[#This Row],[NH Active]]+Data[[#This Row],[NH Layaway]]</f>
        <v>0</v>
      </c>
      <c r="T960" s="47">
        <f>+Data[[#This Row],[BC Total]]+Data[[#This Row],[NH Total]]</f>
        <v>0</v>
      </c>
      <c r="Y960" s="53"/>
    </row>
    <row r="961" spans="1:25" x14ac:dyDescent="0.25">
      <c r="A961" s="47" t="str">
        <f>Data[[#This Row],[Text IID]]&amp;Data[[#This Row],[transaction number]]</f>
        <v>620131</v>
      </c>
      <c r="B961" s="48">
        <v>1</v>
      </c>
      <c r="C961" s="49">
        <v>62013</v>
      </c>
      <c r="D961" s="50" t="str">
        <f>Data[[#This Row],[Text IID]]&amp;" - "&amp;Data[[#This Row],[Facility Name]]</f>
        <v>62013 - Presby Homes Of Arden Hills</v>
      </c>
      <c r="E961" s="46">
        <v>62013</v>
      </c>
      <c r="F961" s="51" t="s">
        <v>277</v>
      </c>
      <c r="G961" s="52">
        <v>40451</v>
      </c>
      <c r="H961" s="51" t="s">
        <v>17</v>
      </c>
      <c r="I961" s="47">
        <v>0</v>
      </c>
      <c r="J961" s="47">
        <v>208</v>
      </c>
      <c r="K961" s="47">
        <f>+Data[[#This Row],[BC Bed Change]]+Data[[#This Row],[NH Bed Change]]</f>
        <v>208</v>
      </c>
      <c r="L961" s="47">
        <f t="shared" si="68"/>
        <v>0</v>
      </c>
      <c r="M961" s="47">
        <f t="shared" si="69"/>
        <v>208</v>
      </c>
      <c r="N961" s="47">
        <f>+Data[[#This Row],[BC Active]]+Data[[#This Row],[NH Active]]</f>
        <v>208</v>
      </c>
      <c r="O961" s="47">
        <f t="shared" si="70"/>
        <v>0</v>
      </c>
      <c r="P961" s="47">
        <f t="shared" si="71"/>
        <v>0</v>
      </c>
      <c r="Q961" s="47">
        <f>+Data[[#This Row],[BC Layaway]]+Data[[#This Row],[NH Layaway]]</f>
        <v>0</v>
      </c>
      <c r="R961" s="47">
        <f>+Data[[#This Row],[BC Active]]+Data[[#This Row],[BC Layaway]]</f>
        <v>0</v>
      </c>
      <c r="S961" s="47">
        <f>+Data[[#This Row],[NH Active]]+Data[[#This Row],[NH Layaway]]</f>
        <v>208</v>
      </c>
      <c r="T961" s="47">
        <f>+Data[[#This Row],[BC Total]]+Data[[#This Row],[NH Total]]</f>
        <v>208</v>
      </c>
      <c r="Y961" s="53"/>
    </row>
    <row r="962" spans="1:25" x14ac:dyDescent="0.25">
      <c r="A962" s="47" t="str">
        <f>Data[[#This Row],[Text IID]]&amp;Data[[#This Row],[transaction number]]</f>
        <v>620132</v>
      </c>
      <c r="B962" s="48">
        <v>2</v>
      </c>
      <c r="C962" s="49">
        <v>62013</v>
      </c>
      <c r="D962" s="50" t="str">
        <f>Data[[#This Row],[Text IID]]&amp;" - "&amp;Data[[#This Row],[Facility Name]]</f>
        <v>62013 - Presby Homes Of Arden Hills</v>
      </c>
      <c r="E962" s="46">
        <v>62013</v>
      </c>
      <c r="F962" s="51" t="s">
        <v>277</v>
      </c>
      <c r="G962" s="52">
        <v>43252</v>
      </c>
      <c r="H962" s="51" t="s">
        <v>20</v>
      </c>
      <c r="I962" s="47"/>
      <c r="J962" s="47">
        <v>14</v>
      </c>
      <c r="K962" s="47">
        <f>+Data[[#This Row],[BC Bed Change]]+Data[[#This Row],[NH Bed Change]]</f>
        <v>14</v>
      </c>
      <c r="L962" s="47">
        <f t="shared" si="68"/>
        <v>0</v>
      </c>
      <c r="M962" s="47">
        <f t="shared" si="69"/>
        <v>-14</v>
      </c>
      <c r="N962" s="47">
        <f>+Data[[#This Row],[BC Active]]+Data[[#This Row],[NH Active]]</f>
        <v>-14</v>
      </c>
      <c r="O962" s="47">
        <f t="shared" si="70"/>
        <v>0</v>
      </c>
      <c r="P962" s="47">
        <f t="shared" si="71"/>
        <v>14</v>
      </c>
      <c r="Q962" s="47">
        <f>+Data[[#This Row],[BC Layaway]]+Data[[#This Row],[NH Layaway]]</f>
        <v>14</v>
      </c>
      <c r="R962" s="47">
        <f>+Data[[#This Row],[BC Active]]+Data[[#This Row],[BC Layaway]]</f>
        <v>0</v>
      </c>
      <c r="S962" s="47">
        <f>+Data[[#This Row],[NH Active]]+Data[[#This Row],[NH Layaway]]</f>
        <v>0</v>
      </c>
      <c r="T962" s="47">
        <f>+Data[[#This Row],[BC Total]]+Data[[#This Row],[NH Total]]</f>
        <v>0</v>
      </c>
      <c r="Y962" s="53"/>
    </row>
    <row r="963" spans="1:25" x14ac:dyDescent="0.25">
      <c r="A963" s="47" t="str">
        <f>Data[[#This Row],[Text IID]]&amp;Data[[#This Row],[transaction number]]</f>
        <v>620133</v>
      </c>
      <c r="B963" s="48">
        <v>3</v>
      </c>
      <c r="C963" s="49">
        <v>62013</v>
      </c>
      <c r="D963" s="50" t="str">
        <f>Data[[#This Row],[Text IID]]&amp;" - "&amp;Data[[#This Row],[Facility Name]]</f>
        <v>62013 - Presby Homes Of Arden Hills</v>
      </c>
      <c r="E963" s="46">
        <v>62013</v>
      </c>
      <c r="F963" s="51" t="s">
        <v>277</v>
      </c>
      <c r="G963" s="52">
        <v>43647</v>
      </c>
      <c r="H963" s="51" t="s">
        <v>20</v>
      </c>
      <c r="I963" s="47"/>
      <c r="J963" s="47">
        <v>12</v>
      </c>
      <c r="K963" s="47">
        <f>+Data[[#This Row],[BC Bed Change]]+Data[[#This Row],[NH Bed Change]]</f>
        <v>12</v>
      </c>
      <c r="L963" s="47">
        <f t="shared" si="68"/>
        <v>0</v>
      </c>
      <c r="M963" s="47">
        <f t="shared" si="69"/>
        <v>-12</v>
      </c>
      <c r="N963" s="47">
        <f>+Data[[#This Row],[BC Active]]+Data[[#This Row],[NH Active]]</f>
        <v>-12</v>
      </c>
      <c r="O963" s="47">
        <f t="shared" si="70"/>
        <v>0</v>
      </c>
      <c r="P963" s="47">
        <f t="shared" si="71"/>
        <v>12</v>
      </c>
      <c r="Q963" s="47">
        <f>+Data[[#This Row],[BC Layaway]]+Data[[#This Row],[NH Layaway]]</f>
        <v>12</v>
      </c>
      <c r="R963" s="47">
        <f>+Data[[#This Row],[BC Active]]+Data[[#This Row],[BC Layaway]]</f>
        <v>0</v>
      </c>
      <c r="S963" s="47">
        <f>+Data[[#This Row],[NH Active]]+Data[[#This Row],[NH Layaway]]</f>
        <v>0</v>
      </c>
      <c r="T963" s="47">
        <f>+Data[[#This Row],[BC Total]]+Data[[#This Row],[NH Total]]</f>
        <v>0</v>
      </c>
      <c r="Y963" s="53"/>
    </row>
    <row r="964" spans="1:25" x14ac:dyDescent="0.25">
      <c r="A964" s="47" t="str">
        <f>Data[[#This Row],[Text IID]]&amp;Data[[#This Row],[transaction number]]</f>
        <v>620134</v>
      </c>
      <c r="B964" s="48">
        <v>4</v>
      </c>
      <c r="C964" s="49">
        <v>62013</v>
      </c>
      <c r="D964" s="50" t="str">
        <f>Data[[#This Row],[Text IID]]&amp;" - "&amp;Data[[#This Row],[Facility Name]]</f>
        <v>62013 - Presby Homes Of Arden Hills</v>
      </c>
      <c r="E964" s="46">
        <v>62013</v>
      </c>
      <c r="F964" s="51" t="s">
        <v>277</v>
      </c>
      <c r="G964" s="52">
        <v>44166</v>
      </c>
      <c r="H964" s="51" t="s">
        <v>133</v>
      </c>
      <c r="I964" s="47"/>
      <c r="J964" s="47">
        <v>30</v>
      </c>
      <c r="K964" s="47">
        <f>+Data[[#This Row],[BC Bed Change]]+Data[[#This Row],[NH Bed Change]]</f>
        <v>30</v>
      </c>
      <c r="L964" s="47">
        <f t="shared" si="68"/>
        <v>0</v>
      </c>
      <c r="M964" s="47">
        <f t="shared" si="69"/>
        <v>-30</v>
      </c>
      <c r="N964" s="47">
        <f>+Data[[#This Row],[BC Active]]+Data[[#This Row],[NH Active]]</f>
        <v>-30</v>
      </c>
      <c r="O964" s="47">
        <f t="shared" si="70"/>
        <v>0</v>
      </c>
      <c r="P964" s="47">
        <f t="shared" si="71"/>
        <v>30</v>
      </c>
      <c r="Q964" s="47">
        <f>+Data[[#This Row],[BC Layaway]]+Data[[#This Row],[NH Layaway]]</f>
        <v>30</v>
      </c>
      <c r="R964" s="47">
        <f>+Data[[#This Row],[BC Active]]+Data[[#This Row],[BC Layaway]]</f>
        <v>0</v>
      </c>
      <c r="S964" s="47">
        <f>+Data[[#This Row],[NH Active]]+Data[[#This Row],[NH Layaway]]</f>
        <v>0</v>
      </c>
      <c r="T964" s="47">
        <f>+Data[[#This Row],[BC Total]]+Data[[#This Row],[NH Total]]</f>
        <v>0</v>
      </c>
      <c r="Y964" s="53"/>
    </row>
    <row r="965" spans="1:25" x14ac:dyDescent="0.25">
      <c r="A965" s="47" t="str">
        <f>Data[[#This Row],[Text IID]]&amp;Data[[#This Row],[transaction number]]</f>
        <v>620151</v>
      </c>
      <c r="B965" s="48">
        <v>1</v>
      </c>
      <c r="C965" s="49">
        <v>62015</v>
      </c>
      <c r="D965" s="50" t="str">
        <f>Data[[#This Row],[Text IID]]&amp;" - "&amp;Data[[#This Row],[Facility Name]]</f>
        <v>62015 - Lyngblomsten Care Center</v>
      </c>
      <c r="E965" s="46">
        <v>62015</v>
      </c>
      <c r="F965" s="51" t="s">
        <v>278</v>
      </c>
      <c r="G965" s="52">
        <v>40451</v>
      </c>
      <c r="H965" s="51" t="s">
        <v>17</v>
      </c>
      <c r="I965" s="47">
        <v>0</v>
      </c>
      <c r="J965" s="47">
        <v>237</v>
      </c>
      <c r="K965" s="47">
        <f>+Data[[#This Row],[BC Bed Change]]+Data[[#This Row],[NH Bed Change]]</f>
        <v>237</v>
      </c>
      <c r="L965" s="47">
        <f t="shared" ref="L965:L1028" si="72">IF(OR($H965=$W$1,$H965=$W$4,$H965=$W$6),I965,IF($H965=$W$2,0,-I965))</f>
        <v>0</v>
      </c>
      <c r="M965" s="47">
        <f t="shared" ref="M965:M1028" si="73">IF(OR($H965=$W$1,$H965=$W$4,$H965=$W$6),J965,IF($H965=$W$2,0,-J965))</f>
        <v>237</v>
      </c>
      <c r="N965" s="47">
        <f>+Data[[#This Row],[BC Active]]+Data[[#This Row],[NH Active]]</f>
        <v>237</v>
      </c>
      <c r="O965" s="47">
        <f t="shared" ref="O965:O1028" si="74">IF(OR($H965=$W$3,$H965=$W$2),I965,IF($H965=$W$4,-I965,0))</f>
        <v>0</v>
      </c>
      <c r="P965" s="47">
        <f t="shared" ref="P965:P1028" si="75">IF(OR($H965=$W$3,$H965=$W$2),J965,IF($H965=$W$4,-J965,0))</f>
        <v>0</v>
      </c>
      <c r="Q965" s="47">
        <f>+Data[[#This Row],[BC Layaway]]+Data[[#This Row],[NH Layaway]]</f>
        <v>0</v>
      </c>
      <c r="R965" s="47">
        <f>+Data[[#This Row],[BC Active]]+Data[[#This Row],[BC Layaway]]</f>
        <v>0</v>
      </c>
      <c r="S965" s="47">
        <f>+Data[[#This Row],[NH Active]]+Data[[#This Row],[NH Layaway]]</f>
        <v>237</v>
      </c>
      <c r="T965" s="47">
        <f>+Data[[#This Row],[BC Total]]+Data[[#This Row],[NH Total]]</f>
        <v>237</v>
      </c>
      <c r="Y965" s="53"/>
    </row>
    <row r="966" spans="1:25" x14ac:dyDescent="0.25">
      <c r="A966" s="47" t="str">
        <f>Data[[#This Row],[Text IID]]&amp;Data[[#This Row],[transaction number]]</f>
        <v>620152</v>
      </c>
      <c r="B966" s="48">
        <v>2</v>
      </c>
      <c r="C966" s="49">
        <v>62015</v>
      </c>
      <c r="D966" s="50" t="str">
        <f>Data[[#This Row],[Text IID]]&amp;" - "&amp;Data[[#This Row],[Facility Name]]</f>
        <v>62015 - Lyngblomsten Care Center</v>
      </c>
      <c r="E966" s="46">
        <v>62015</v>
      </c>
      <c r="F966" s="51" t="s">
        <v>278</v>
      </c>
      <c r="G966" s="52">
        <v>43282</v>
      </c>
      <c r="H966" s="51" t="s">
        <v>20</v>
      </c>
      <c r="I966" s="47"/>
      <c r="J966" s="47">
        <v>12</v>
      </c>
      <c r="K966" s="47">
        <f>+Data[[#This Row],[BC Bed Change]]+Data[[#This Row],[NH Bed Change]]</f>
        <v>12</v>
      </c>
      <c r="L966" s="47">
        <f t="shared" si="72"/>
        <v>0</v>
      </c>
      <c r="M966" s="47">
        <f t="shared" si="73"/>
        <v>-12</v>
      </c>
      <c r="N966" s="47">
        <f>+Data[[#This Row],[BC Active]]+Data[[#This Row],[NH Active]]</f>
        <v>-12</v>
      </c>
      <c r="O966" s="47">
        <f t="shared" si="74"/>
        <v>0</v>
      </c>
      <c r="P966" s="47">
        <f t="shared" si="75"/>
        <v>12</v>
      </c>
      <c r="Q966" s="47">
        <f>+Data[[#This Row],[BC Layaway]]+Data[[#This Row],[NH Layaway]]</f>
        <v>12</v>
      </c>
      <c r="R966" s="47">
        <f>+Data[[#This Row],[BC Active]]+Data[[#This Row],[BC Layaway]]</f>
        <v>0</v>
      </c>
      <c r="S966" s="47">
        <f>+Data[[#This Row],[NH Active]]+Data[[#This Row],[NH Layaway]]</f>
        <v>0</v>
      </c>
      <c r="T966" s="47">
        <f>+Data[[#This Row],[BC Total]]+Data[[#This Row],[NH Total]]</f>
        <v>0</v>
      </c>
      <c r="Y966" s="53"/>
    </row>
    <row r="967" spans="1:25" x14ac:dyDescent="0.25">
      <c r="A967" s="47" t="str">
        <f>Data[[#This Row],[Text IID]]&amp;Data[[#This Row],[transaction number]]</f>
        <v>620161</v>
      </c>
      <c r="B967" s="48">
        <v>1</v>
      </c>
      <c r="C967" s="49">
        <v>62016</v>
      </c>
      <c r="D967" s="50" t="str">
        <f>Data[[#This Row],[Text IID]]&amp;" - "&amp;Data[[#This Row],[Facility Name]]</f>
        <v>62016 - Cerenity Care Ctr On Humboldt</v>
      </c>
      <c r="E967" s="46">
        <v>62016</v>
      </c>
      <c r="F967" s="51" t="s">
        <v>279</v>
      </c>
      <c r="G967" s="52">
        <v>40451</v>
      </c>
      <c r="H967" s="51" t="s">
        <v>17</v>
      </c>
      <c r="I967" s="47">
        <v>0</v>
      </c>
      <c r="J967" s="47">
        <v>125</v>
      </c>
      <c r="K967" s="47">
        <f>+Data[[#This Row],[BC Bed Change]]+Data[[#This Row],[NH Bed Change]]</f>
        <v>125</v>
      </c>
      <c r="L967" s="47">
        <f t="shared" si="72"/>
        <v>0</v>
      </c>
      <c r="M967" s="47">
        <f t="shared" si="73"/>
        <v>125</v>
      </c>
      <c r="N967" s="47">
        <f>+Data[[#This Row],[BC Active]]+Data[[#This Row],[NH Active]]</f>
        <v>125</v>
      </c>
      <c r="O967" s="47">
        <f t="shared" si="74"/>
        <v>0</v>
      </c>
      <c r="P967" s="47">
        <f t="shared" si="75"/>
        <v>0</v>
      </c>
      <c r="Q967" s="47">
        <f>+Data[[#This Row],[BC Layaway]]+Data[[#This Row],[NH Layaway]]</f>
        <v>0</v>
      </c>
      <c r="R967" s="47">
        <f>+Data[[#This Row],[BC Active]]+Data[[#This Row],[BC Layaway]]</f>
        <v>0</v>
      </c>
      <c r="S967" s="47">
        <f>+Data[[#This Row],[NH Active]]+Data[[#This Row],[NH Layaway]]</f>
        <v>125</v>
      </c>
      <c r="T967" s="47">
        <f>+Data[[#This Row],[BC Total]]+Data[[#This Row],[NH Total]]</f>
        <v>125</v>
      </c>
      <c r="Y967" s="53"/>
    </row>
    <row r="968" spans="1:25" x14ac:dyDescent="0.25">
      <c r="A968" s="47" t="str">
        <f>Data[[#This Row],[Text IID]]&amp;Data[[#This Row],[transaction number]]</f>
        <v>620162</v>
      </c>
      <c r="B968" s="48">
        <v>2</v>
      </c>
      <c r="C968" s="49">
        <v>62016</v>
      </c>
      <c r="D968" s="50" t="str">
        <f>Data[[#This Row],[Text IID]]&amp;" - "&amp;Data[[#This Row],[Facility Name]]</f>
        <v>62016 - Cerenity Care Ctr On Humboldt</v>
      </c>
      <c r="E968" s="46">
        <v>62016</v>
      </c>
      <c r="F968" s="51" t="s">
        <v>279</v>
      </c>
      <c r="G968" s="52">
        <v>40451</v>
      </c>
      <c r="H968" s="51" t="s">
        <v>19</v>
      </c>
      <c r="I968" s="47">
        <v>0</v>
      </c>
      <c r="J968" s="47">
        <v>2</v>
      </c>
      <c r="K968" s="47">
        <f>+Data[[#This Row],[BC Bed Change]]+Data[[#This Row],[NH Bed Change]]</f>
        <v>2</v>
      </c>
      <c r="L968" s="47">
        <f t="shared" si="72"/>
        <v>0</v>
      </c>
      <c r="M968" s="47">
        <f t="shared" si="73"/>
        <v>0</v>
      </c>
      <c r="N968" s="47">
        <f>+Data[[#This Row],[BC Active]]+Data[[#This Row],[NH Active]]</f>
        <v>0</v>
      </c>
      <c r="O968" s="47">
        <f t="shared" si="74"/>
        <v>0</v>
      </c>
      <c r="P968" s="47">
        <f t="shared" si="75"/>
        <v>2</v>
      </c>
      <c r="Q968" s="47">
        <f>+Data[[#This Row],[BC Layaway]]+Data[[#This Row],[NH Layaway]]</f>
        <v>2</v>
      </c>
      <c r="R968" s="47">
        <f>+Data[[#This Row],[BC Active]]+Data[[#This Row],[BC Layaway]]</f>
        <v>0</v>
      </c>
      <c r="S968" s="47">
        <f>+Data[[#This Row],[NH Active]]+Data[[#This Row],[NH Layaway]]</f>
        <v>2</v>
      </c>
      <c r="T968" s="47">
        <f>+Data[[#This Row],[BC Total]]+Data[[#This Row],[NH Total]]</f>
        <v>2</v>
      </c>
      <c r="Y968" s="53"/>
    </row>
    <row r="969" spans="1:25" x14ac:dyDescent="0.25">
      <c r="A969" s="47" t="str">
        <f>Data[[#This Row],[Text IID]]&amp;Data[[#This Row],[transaction number]]</f>
        <v>620163</v>
      </c>
      <c r="B969" s="48">
        <v>3</v>
      </c>
      <c r="C969" s="49">
        <v>62016</v>
      </c>
      <c r="D969" s="50" t="str">
        <f>Data[[#This Row],[Text IID]]&amp;" - "&amp;Data[[#This Row],[Facility Name]]</f>
        <v>62016 - Cerenity Care Ctr On Humboldt</v>
      </c>
      <c r="E969" s="46">
        <v>62016</v>
      </c>
      <c r="F969" s="51" t="s">
        <v>279</v>
      </c>
      <c r="G969" s="52">
        <v>41730</v>
      </c>
      <c r="H969" s="51" t="s">
        <v>20</v>
      </c>
      <c r="I969" s="47">
        <v>0</v>
      </c>
      <c r="J969" s="47">
        <v>8</v>
      </c>
      <c r="K969" s="47">
        <f>+Data[[#This Row],[BC Bed Change]]+Data[[#This Row],[NH Bed Change]]</f>
        <v>8</v>
      </c>
      <c r="L969" s="47">
        <f t="shared" si="72"/>
        <v>0</v>
      </c>
      <c r="M969" s="47">
        <f t="shared" si="73"/>
        <v>-8</v>
      </c>
      <c r="N969" s="47">
        <f>+Data[[#This Row],[BC Active]]+Data[[#This Row],[NH Active]]</f>
        <v>-8</v>
      </c>
      <c r="O969" s="47">
        <f t="shared" si="74"/>
        <v>0</v>
      </c>
      <c r="P969" s="47">
        <f t="shared" si="75"/>
        <v>8</v>
      </c>
      <c r="Q969" s="47">
        <f>+Data[[#This Row],[BC Layaway]]+Data[[#This Row],[NH Layaway]]</f>
        <v>8</v>
      </c>
      <c r="R969" s="47">
        <f>+Data[[#This Row],[BC Active]]+Data[[#This Row],[BC Layaway]]</f>
        <v>0</v>
      </c>
      <c r="S969" s="47">
        <f>+Data[[#This Row],[NH Active]]+Data[[#This Row],[NH Layaway]]</f>
        <v>0</v>
      </c>
      <c r="T969" s="47">
        <f>+Data[[#This Row],[BC Total]]+Data[[#This Row],[NH Total]]</f>
        <v>0</v>
      </c>
      <c r="Y969" s="53"/>
    </row>
    <row r="970" spans="1:25" x14ac:dyDescent="0.25">
      <c r="A970" s="47" t="str">
        <f>Data[[#This Row],[Text IID]]&amp;Data[[#This Row],[transaction number]]</f>
        <v>620164</v>
      </c>
      <c r="B970" s="48">
        <v>4</v>
      </c>
      <c r="C970" s="49">
        <v>62016</v>
      </c>
      <c r="D970" s="50" t="str">
        <f>Data[[#This Row],[Text IID]]&amp;" - "&amp;Data[[#This Row],[Facility Name]]</f>
        <v>62016 - Cerenity Care Ctr On Humboldt</v>
      </c>
      <c r="E970" s="46">
        <v>62016</v>
      </c>
      <c r="F970" s="51" t="s">
        <v>279</v>
      </c>
      <c r="G970" s="52">
        <v>43009</v>
      </c>
      <c r="H970" s="51" t="s">
        <v>22</v>
      </c>
      <c r="I970" s="47"/>
      <c r="J970" s="47">
        <v>2</v>
      </c>
      <c r="K970" s="47">
        <f>+Data[[#This Row],[BC Bed Change]]+Data[[#This Row],[NH Bed Change]]</f>
        <v>2</v>
      </c>
      <c r="L970" s="47">
        <f t="shared" si="72"/>
        <v>0</v>
      </c>
      <c r="M970" s="47">
        <f t="shared" si="73"/>
        <v>2</v>
      </c>
      <c r="N970" s="47">
        <f>+Data[[#This Row],[BC Active]]+Data[[#This Row],[NH Active]]</f>
        <v>2</v>
      </c>
      <c r="O970" s="47">
        <f t="shared" si="74"/>
        <v>0</v>
      </c>
      <c r="P970" s="47">
        <f t="shared" si="75"/>
        <v>-2</v>
      </c>
      <c r="Q970" s="47">
        <f>+Data[[#This Row],[BC Layaway]]+Data[[#This Row],[NH Layaway]]</f>
        <v>-2</v>
      </c>
      <c r="R970" s="47">
        <f>+Data[[#This Row],[BC Active]]+Data[[#This Row],[BC Layaway]]</f>
        <v>0</v>
      </c>
      <c r="S970" s="47">
        <f>+Data[[#This Row],[NH Active]]+Data[[#This Row],[NH Layaway]]</f>
        <v>0</v>
      </c>
      <c r="T970" s="47">
        <f>+Data[[#This Row],[BC Total]]+Data[[#This Row],[NH Total]]</f>
        <v>0</v>
      </c>
      <c r="Y970" s="53"/>
    </row>
    <row r="971" spans="1:25" x14ac:dyDescent="0.25">
      <c r="A971" s="47" t="str">
        <f>Data[[#This Row],[Text IID]]&amp;Data[[#This Row],[transaction number]]</f>
        <v>620165</v>
      </c>
      <c r="B971" s="48">
        <v>5</v>
      </c>
      <c r="C971" s="49">
        <v>62016</v>
      </c>
      <c r="D971" s="50" t="str">
        <f>Data[[#This Row],[Text IID]]&amp;" - "&amp;Data[[#This Row],[Facility Name]]</f>
        <v>62016 - Cerenity Care Ctr On Humboldt</v>
      </c>
      <c r="E971" s="46">
        <v>62016</v>
      </c>
      <c r="F971" s="51" t="s">
        <v>279</v>
      </c>
      <c r="G971" s="52">
        <v>43009</v>
      </c>
      <c r="H971" s="51" t="s">
        <v>23</v>
      </c>
      <c r="I971" s="47"/>
      <c r="J971" s="47">
        <v>2</v>
      </c>
      <c r="K971" s="47">
        <f>+Data[[#This Row],[BC Bed Change]]+Data[[#This Row],[NH Bed Change]]</f>
        <v>2</v>
      </c>
      <c r="L971" s="47">
        <f t="shared" si="72"/>
        <v>0</v>
      </c>
      <c r="M971" s="47">
        <f t="shared" si="73"/>
        <v>-2</v>
      </c>
      <c r="N971" s="47">
        <f>+Data[[#This Row],[BC Active]]+Data[[#This Row],[NH Active]]</f>
        <v>-2</v>
      </c>
      <c r="O971" s="47">
        <f t="shared" si="74"/>
        <v>0</v>
      </c>
      <c r="P971" s="47">
        <f t="shared" si="75"/>
        <v>0</v>
      </c>
      <c r="Q971" s="47">
        <f>+Data[[#This Row],[BC Layaway]]+Data[[#This Row],[NH Layaway]]</f>
        <v>0</v>
      </c>
      <c r="R971" s="47">
        <f>+Data[[#This Row],[BC Active]]+Data[[#This Row],[BC Layaway]]</f>
        <v>0</v>
      </c>
      <c r="S971" s="47">
        <f>+Data[[#This Row],[NH Active]]+Data[[#This Row],[NH Layaway]]</f>
        <v>-2</v>
      </c>
      <c r="T971" s="47">
        <f>+Data[[#This Row],[BC Total]]+Data[[#This Row],[NH Total]]</f>
        <v>-2</v>
      </c>
      <c r="Y971" s="53"/>
    </row>
    <row r="972" spans="1:25" x14ac:dyDescent="0.25">
      <c r="A972" s="47" t="str">
        <f>Data[[#This Row],[Text IID]]&amp;Data[[#This Row],[transaction number]]</f>
        <v>620171</v>
      </c>
      <c r="B972" s="48">
        <v>1</v>
      </c>
      <c r="C972" s="49">
        <v>62017</v>
      </c>
      <c r="D972" s="50" t="str">
        <f>Data[[#This Row],[Text IID]]&amp;" - "&amp;Data[[#This Row],[Facility Name]]</f>
        <v>62017 - Maplewood Care Center</v>
      </c>
      <c r="E972" s="46">
        <v>62017</v>
      </c>
      <c r="F972" s="51" t="s">
        <v>280</v>
      </c>
      <c r="G972" s="52">
        <v>40451</v>
      </c>
      <c r="H972" s="51" t="s">
        <v>17</v>
      </c>
      <c r="I972" s="47">
        <v>0</v>
      </c>
      <c r="J972" s="47">
        <v>164</v>
      </c>
      <c r="K972" s="47">
        <f>+Data[[#This Row],[BC Bed Change]]+Data[[#This Row],[NH Bed Change]]</f>
        <v>164</v>
      </c>
      <c r="L972" s="47">
        <f t="shared" si="72"/>
        <v>0</v>
      </c>
      <c r="M972" s="47">
        <f t="shared" si="73"/>
        <v>164</v>
      </c>
      <c r="N972" s="47">
        <f>+Data[[#This Row],[BC Active]]+Data[[#This Row],[NH Active]]</f>
        <v>164</v>
      </c>
      <c r="O972" s="47">
        <f t="shared" si="74"/>
        <v>0</v>
      </c>
      <c r="P972" s="47">
        <f t="shared" si="75"/>
        <v>0</v>
      </c>
      <c r="Q972" s="47">
        <f>+Data[[#This Row],[BC Layaway]]+Data[[#This Row],[NH Layaway]]</f>
        <v>0</v>
      </c>
      <c r="R972" s="47">
        <f>+Data[[#This Row],[BC Active]]+Data[[#This Row],[BC Layaway]]</f>
        <v>0</v>
      </c>
      <c r="S972" s="47">
        <f>+Data[[#This Row],[NH Active]]+Data[[#This Row],[NH Layaway]]</f>
        <v>164</v>
      </c>
      <c r="T972" s="47">
        <f>+Data[[#This Row],[BC Total]]+Data[[#This Row],[NH Total]]</f>
        <v>164</v>
      </c>
      <c r="Y972" s="53"/>
    </row>
    <row r="973" spans="1:25" x14ac:dyDescent="0.25">
      <c r="A973" s="47" t="str">
        <f>Data[[#This Row],[Text IID]]&amp;Data[[#This Row],[transaction number]]</f>
        <v>620172</v>
      </c>
      <c r="B973" s="48">
        <v>2</v>
      </c>
      <c r="C973" s="49">
        <v>62017</v>
      </c>
      <c r="D973" s="50" t="str">
        <f>Data[[#This Row],[Text IID]]&amp;" - "&amp;Data[[#This Row],[Facility Name]]</f>
        <v>62017 - Maplewood Care Center</v>
      </c>
      <c r="E973" s="46">
        <v>62017</v>
      </c>
      <c r="F973" s="51" t="s">
        <v>280</v>
      </c>
      <c r="G973" s="52">
        <v>40694</v>
      </c>
      <c r="H973" s="51" t="s">
        <v>23</v>
      </c>
      <c r="I973" s="47">
        <v>0</v>
      </c>
      <c r="J973" s="47">
        <v>15</v>
      </c>
      <c r="K973" s="47">
        <f>+Data[[#This Row],[BC Bed Change]]+Data[[#This Row],[NH Bed Change]]</f>
        <v>15</v>
      </c>
      <c r="L973" s="47">
        <f t="shared" si="72"/>
        <v>0</v>
      </c>
      <c r="M973" s="47">
        <f t="shared" si="73"/>
        <v>-15</v>
      </c>
      <c r="N973" s="47">
        <f>+Data[[#This Row],[BC Active]]+Data[[#This Row],[NH Active]]</f>
        <v>-15</v>
      </c>
      <c r="O973" s="47">
        <f t="shared" si="74"/>
        <v>0</v>
      </c>
      <c r="P973" s="47">
        <f t="shared" si="75"/>
        <v>0</v>
      </c>
      <c r="Q973" s="47">
        <f>+Data[[#This Row],[BC Layaway]]+Data[[#This Row],[NH Layaway]]</f>
        <v>0</v>
      </c>
      <c r="R973" s="47">
        <f>+Data[[#This Row],[BC Active]]+Data[[#This Row],[BC Layaway]]</f>
        <v>0</v>
      </c>
      <c r="S973" s="47">
        <f>+Data[[#This Row],[NH Active]]+Data[[#This Row],[NH Layaway]]</f>
        <v>-15</v>
      </c>
      <c r="T973" s="47">
        <f>+Data[[#This Row],[BC Total]]+Data[[#This Row],[NH Total]]</f>
        <v>-15</v>
      </c>
      <c r="Y973" s="53"/>
    </row>
    <row r="974" spans="1:25" x14ac:dyDescent="0.25">
      <c r="A974" s="47" t="str">
        <f>Data[[#This Row],[Text IID]]&amp;Data[[#This Row],[transaction number]]</f>
        <v>620173</v>
      </c>
      <c r="B974" s="48">
        <v>3</v>
      </c>
      <c r="C974" s="49">
        <v>62017</v>
      </c>
      <c r="D974" s="50" t="str">
        <f>Data[[#This Row],[Text IID]]&amp;" - "&amp;Data[[#This Row],[Facility Name]]</f>
        <v>62017 - Maplewood Care Center</v>
      </c>
      <c r="E974" s="46">
        <v>62017</v>
      </c>
      <c r="F974" s="51" t="s">
        <v>280</v>
      </c>
      <c r="G974" s="52">
        <v>42278</v>
      </c>
      <c r="H974" s="51" t="s">
        <v>20</v>
      </c>
      <c r="I974" s="47">
        <v>0</v>
      </c>
      <c r="J974" s="47">
        <v>3</v>
      </c>
      <c r="K974" s="47">
        <f>+Data[[#This Row],[BC Bed Change]]+Data[[#This Row],[NH Bed Change]]</f>
        <v>3</v>
      </c>
      <c r="L974" s="47">
        <f t="shared" si="72"/>
        <v>0</v>
      </c>
      <c r="M974" s="47">
        <f t="shared" si="73"/>
        <v>-3</v>
      </c>
      <c r="N974" s="47">
        <f>+Data[[#This Row],[BC Active]]+Data[[#This Row],[NH Active]]</f>
        <v>-3</v>
      </c>
      <c r="O974" s="47">
        <f t="shared" si="74"/>
        <v>0</v>
      </c>
      <c r="P974" s="47">
        <f t="shared" si="75"/>
        <v>3</v>
      </c>
      <c r="Q974" s="47">
        <f>+Data[[#This Row],[BC Layaway]]+Data[[#This Row],[NH Layaway]]</f>
        <v>3</v>
      </c>
      <c r="R974" s="47">
        <f>+Data[[#This Row],[BC Active]]+Data[[#This Row],[BC Layaway]]</f>
        <v>0</v>
      </c>
      <c r="S974" s="47">
        <f>+Data[[#This Row],[NH Active]]+Data[[#This Row],[NH Layaway]]</f>
        <v>0</v>
      </c>
      <c r="T974" s="47">
        <f>+Data[[#This Row],[BC Total]]+Data[[#This Row],[NH Total]]</f>
        <v>0</v>
      </c>
      <c r="Y974" s="53"/>
    </row>
    <row r="975" spans="1:25" x14ac:dyDescent="0.25">
      <c r="A975" s="47" t="str">
        <f>Data[[#This Row],[Text IID]]&amp;Data[[#This Row],[transaction number]]</f>
        <v>620174</v>
      </c>
      <c r="B975" s="48">
        <v>4</v>
      </c>
      <c r="C975" s="49">
        <v>62017</v>
      </c>
      <c r="D975" s="50" t="str">
        <f>Data[[#This Row],[Text IID]]&amp;" - "&amp;Data[[#This Row],[Facility Name]]</f>
        <v>62017 - Maplewood Care Center</v>
      </c>
      <c r="E975" s="46">
        <v>62017</v>
      </c>
      <c r="F975" s="51" t="s">
        <v>280</v>
      </c>
      <c r="G975" s="52">
        <v>42461</v>
      </c>
      <c r="H975" s="51" t="s">
        <v>20</v>
      </c>
      <c r="I975" s="47">
        <v>0</v>
      </c>
      <c r="J975" s="47">
        <v>16</v>
      </c>
      <c r="K975" s="47">
        <f>+Data[[#This Row],[BC Bed Change]]+Data[[#This Row],[NH Bed Change]]</f>
        <v>16</v>
      </c>
      <c r="L975" s="47">
        <f t="shared" si="72"/>
        <v>0</v>
      </c>
      <c r="M975" s="47">
        <f t="shared" si="73"/>
        <v>-16</v>
      </c>
      <c r="N975" s="47">
        <f>+Data[[#This Row],[BC Active]]+Data[[#This Row],[NH Active]]</f>
        <v>-16</v>
      </c>
      <c r="O975" s="47">
        <f t="shared" si="74"/>
        <v>0</v>
      </c>
      <c r="P975" s="47">
        <f t="shared" si="75"/>
        <v>16</v>
      </c>
      <c r="Q975" s="47">
        <f>+Data[[#This Row],[BC Layaway]]+Data[[#This Row],[NH Layaway]]</f>
        <v>16</v>
      </c>
      <c r="R975" s="47">
        <f>+Data[[#This Row],[BC Active]]+Data[[#This Row],[BC Layaway]]</f>
        <v>0</v>
      </c>
      <c r="S975" s="47">
        <f>+Data[[#This Row],[NH Active]]+Data[[#This Row],[NH Layaway]]</f>
        <v>0</v>
      </c>
      <c r="T975" s="47">
        <f>+Data[[#This Row],[BC Total]]+Data[[#This Row],[NH Total]]</f>
        <v>0</v>
      </c>
      <c r="Y975" s="53"/>
    </row>
    <row r="976" spans="1:25" x14ac:dyDescent="0.25">
      <c r="A976" s="47" t="str">
        <f>Data[[#This Row],[Text IID]]&amp;Data[[#This Row],[transaction number]]</f>
        <v>620175</v>
      </c>
      <c r="B976" s="48">
        <v>5</v>
      </c>
      <c r="C976" s="49">
        <v>62017</v>
      </c>
      <c r="D976" s="50" t="str">
        <f>Data[[#This Row],[Text IID]]&amp;" - "&amp;Data[[#This Row],[Facility Name]]</f>
        <v>62017 - Maplewood Care Center</v>
      </c>
      <c r="E976" s="46">
        <v>62017</v>
      </c>
      <c r="F976" s="51" t="s">
        <v>280</v>
      </c>
      <c r="G976" s="52">
        <v>43585</v>
      </c>
      <c r="H976" s="51" t="s">
        <v>20</v>
      </c>
      <c r="I976" s="47"/>
      <c r="J976" s="47">
        <v>2</v>
      </c>
      <c r="K976" s="47">
        <f>+Data[[#This Row],[BC Bed Change]]+Data[[#This Row],[NH Bed Change]]</f>
        <v>2</v>
      </c>
      <c r="L976" s="47">
        <f t="shared" si="72"/>
        <v>0</v>
      </c>
      <c r="M976" s="47">
        <f t="shared" si="73"/>
        <v>-2</v>
      </c>
      <c r="N976" s="47">
        <f>+Data[[#This Row],[BC Active]]+Data[[#This Row],[NH Active]]</f>
        <v>-2</v>
      </c>
      <c r="O976" s="47">
        <f t="shared" si="74"/>
        <v>0</v>
      </c>
      <c r="P976" s="47">
        <f t="shared" si="75"/>
        <v>2</v>
      </c>
      <c r="Q976" s="47">
        <f>+Data[[#This Row],[BC Layaway]]+Data[[#This Row],[NH Layaway]]</f>
        <v>2</v>
      </c>
      <c r="R976" s="47">
        <f>+Data[[#This Row],[BC Active]]+Data[[#This Row],[BC Layaway]]</f>
        <v>0</v>
      </c>
      <c r="S976" s="47">
        <f>+Data[[#This Row],[NH Active]]+Data[[#This Row],[NH Layaway]]</f>
        <v>0</v>
      </c>
      <c r="T976" s="47">
        <f>+Data[[#This Row],[BC Total]]+Data[[#This Row],[NH Total]]</f>
        <v>0</v>
      </c>
      <c r="Y976" s="53"/>
    </row>
    <row r="977" spans="1:25" x14ac:dyDescent="0.25">
      <c r="A977" s="47" t="str">
        <f>Data[[#This Row],[Text IID]]&amp;Data[[#This Row],[transaction number]]</f>
        <v>620176</v>
      </c>
      <c r="B977" s="48">
        <v>6</v>
      </c>
      <c r="C977" s="49">
        <v>62017</v>
      </c>
      <c r="D977" s="50" t="str">
        <f>Data[[#This Row],[Text IID]]&amp;" - "&amp;Data[[#This Row],[Facility Name]]</f>
        <v>62017 - Maplewood Care Center</v>
      </c>
      <c r="E977" s="46">
        <v>62017</v>
      </c>
      <c r="F977" s="51" t="s">
        <v>280</v>
      </c>
      <c r="G977" s="52">
        <v>44196</v>
      </c>
      <c r="H977" s="51" t="s">
        <v>133</v>
      </c>
      <c r="I977" s="47"/>
      <c r="J977" s="47">
        <v>13</v>
      </c>
      <c r="K977" s="47">
        <f>+Data[[#This Row],[BC Bed Change]]+Data[[#This Row],[NH Bed Change]]</f>
        <v>13</v>
      </c>
      <c r="L977" s="47">
        <f t="shared" si="72"/>
        <v>0</v>
      </c>
      <c r="M977" s="47">
        <f t="shared" si="73"/>
        <v>-13</v>
      </c>
      <c r="N977" s="47">
        <f>+Data[[#This Row],[BC Active]]+Data[[#This Row],[NH Active]]</f>
        <v>-13</v>
      </c>
      <c r="O977" s="47">
        <f t="shared" si="74"/>
        <v>0</v>
      </c>
      <c r="P977" s="47">
        <f t="shared" si="75"/>
        <v>13</v>
      </c>
      <c r="Q977" s="47">
        <f>+Data[[#This Row],[BC Layaway]]+Data[[#This Row],[NH Layaway]]</f>
        <v>13</v>
      </c>
      <c r="R977" s="47">
        <f>+Data[[#This Row],[BC Active]]+Data[[#This Row],[BC Layaway]]</f>
        <v>0</v>
      </c>
      <c r="S977" s="47">
        <f>+Data[[#This Row],[NH Active]]+Data[[#This Row],[NH Layaway]]</f>
        <v>0</v>
      </c>
      <c r="T977" s="47">
        <f>+Data[[#This Row],[BC Total]]+Data[[#This Row],[NH Total]]</f>
        <v>0</v>
      </c>
      <c r="Y977" s="53"/>
    </row>
    <row r="978" spans="1:25" x14ac:dyDescent="0.25">
      <c r="A978" s="47" t="str">
        <f>Data[[#This Row],[Text IID]]&amp;Data[[#This Row],[transaction number]]</f>
        <v>620191</v>
      </c>
      <c r="B978" s="48">
        <v>1</v>
      </c>
      <c r="C978" s="49">
        <v>62019</v>
      </c>
      <c r="D978" s="50" t="str">
        <f>Data[[#This Row],[Text IID]]&amp;" - "&amp;Data[[#This Row],[Facility Name]]</f>
        <v>62019 - Rose Of Sharon A Villa Center</v>
      </c>
      <c r="E978" s="46">
        <v>62019</v>
      </c>
      <c r="F978" s="51" t="s">
        <v>405</v>
      </c>
      <c r="G978" s="52">
        <v>40451</v>
      </c>
      <c r="H978" s="51" t="s">
        <v>17</v>
      </c>
      <c r="I978" s="47">
        <v>0</v>
      </c>
      <c r="J978" s="47">
        <v>77</v>
      </c>
      <c r="K978" s="47">
        <f>+Data[[#This Row],[BC Bed Change]]+Data[[#This Row],[NH Bed Change]]</f>
        <v>77</v>
      </c>
      <c r="L978" s="47">
        <f t="shared" si="72"/>
        <v>0</v>
      </c>
      <c r="M978" s="47">
        <f t="shared" si="73"/>
        <v>77</v>
      </c>
      <c r="N978" s="47">
        <f>+Data[[#This Row],[BC Active]]+Data[[#This Row],[NH Active]]</f>
        <v>77</v>
      </c>
      <c r="O978" s="47">
        <f t="shared" si="74"/>
        <v>0</v>
      </c>
      <c r="P978" s="47">
        <f t="shared" si="75"/>
        <v>0</v>
      </c>
      <c r="Q978" s="47">
        <f>+Data[[#This Row],[BC Layaway]]+Data[[#This Row],[NH Layaway]]</f>
        <v>0</v>
      </c>
      <c r="R978" s="47">
        <f>+Data[[#This Row],[BC Active]]+Data[[#This Row],[BC Layaway]]</f>
        <v>0</v>
      </c>
      <c r="S978" s="47">
        <f>+Data[[#This Row],[NH Active]]+Data[[#This Row],[NH Layaway]]</f>
        <v>77</v>
      </c>
      <c r="T978" s="47">
        <f>+Data[[#This Row],[BC Total]]+Data[[#This Row],[NH Total]]</f>
        <v>77</v>
      </c>
      <c r="Y978" s="53"/>
    </row>
    <row r="979" spans="1:25" x14ac:dyDescent="0.25">
      <c r="A979" s="47" t="str">
        <f>Data[[#This Row],[Text IID]]&amp;Data[[#This Row],[transaction number]]</f>
        <v>620192</v>
      </c>
      <c r="B979" s="48">
        <v>2</v>
      </c>
      <c r="C979" s="49">
        <v>62019</v>
      </c>
      <c r="D979" s="50" t="str">
        <f>Data[[#This Row],[Text IID]]&amp;" - "&amp;Data[[#This Row],[Facility Name]]</f>
        <v>62019 - Rose Of Sharon A Villa Center</v>
      </c>
      <c r="E979" s="46">
        <v>62019</v>
      </c>
      <c r="F979" s="51" t="s">
        <v>405</v>
      </c>
      <c r="G979" s="52">
        <v>40451</v>
      </c>
      <c r="H979" s="51" t="s">
        <v>19</v>
      </c>
      <c r="I979" s="47">
        <v>0</v>
      </c>
      <c r="J979" s="47">
        <v>8</v>
      </c>
      <c r="K979" s="47">
        <f>+Data[[#This Row],[BC Bed Change]]+Data[[#This Row],[NH Bed Change]]</f>
        <v>8</v>
      </c>
      <c r="L979" s="47">
        <f t="shared" si="72"/>
        <v>0</v>
      </c>
      <c r="M979" s="47">
        <f t="shared" si="73"/>
        <v>0</v>
      </c>
      <c r="N979" s="47">
        <f>+Data[[#This Row],[BC Active]]+Data[[#This Row],[NH Active]]</f>
        <v>0</v>
      </c>
      <c r="O979" s="47">
        <f t="shared" si="74"/>
        <v>0</v>
      </c>
      <c r="P979" s="47">
        <f t="shared" si="75"/>
        <v>8</v>
      </c>
      <c r="Q979" s="47">
        <f>+Data[[#This Row],[BC Layaway]]+Data[[#This Row],[NH Layaway]]</f>
        <v>8</v>
      </c>
      <c r="R979" s="47">
        <f>+Data[[#This Row],[BC Active]]+Data[[#This Row],[BC Layaway]]</f>
        <v>0</v>
      </c>
      <c r="S979" s="47">
        <f>+Data[[#This Row],[NH Active]]+Data[[#This Row],[NH Layaway]]</f>
        <v>8</v>
      </c>
      <c r="T979" s="47">
        <f>+Data[[#This Row],[BC Total]]+Data[[#This Row],[NH Total]]</f>
        <v>8</v>
      </c>
      <c r="Y979" s="53"/>
    </row>
    <row r="980" spans="1:25" x14ac:dyDescent="0.25">
      <c r="A980" s="47" t="str">
        <f>Data[[#This Row],[Text IID]]&amp;Data[[#This Row],[transaction number]]</f>
        <v>620193</v>
      </c>
      <c r="B980" s="48">
        <v>3</v>
      </c>
      <c r="C980" s="49">
        <v>62019</v>
      </c>
      <c r="D980" s="50" t="str">
        <f>Data[[#This Row],[Text IID]]&amp;" - "&amp;Data[[#This Row],[Facility Name]]</f>
        <v>62019 - Rose Of Sharon A Villa Center</v>
      </c>
      <c r="E980" s="46">
        <v>62019</v>
      </c>
      <c r="F980" s="51" t="s">
        <v>405</v>
      </c>
      <c r="G980" s="52">
        <v>40787</v>
      </c>
      <c r="H980" s="51" t="s">
        <v>22</v>
      </c>
      <c r="I980" s="47">
        <v>0</v>
      </c>
      <c r="J980" s="47">
        <v>8</v>
      </c>
      <c r="K980" s="47">
        <f>+Data[[#This Row],[BC Bed Change]]+Data[[#This Row],[NH Bed Change]]</f>
        <v>8</v>
      </c>
      <c r="L980" s="47">
        <f t="shared" si="72"/>
        <v>0</v>
      </c>
      <c r="M980" s="47">
        <f t="shared" si="73"/>
        <v>8</v>
      </c>
      <c r="N980" s="47">
        <f>+Data[[#This Row],[BC Active]]+Data[[#This Row],[NH Active]]</f>
        <v>8</v>
      </c>
      <c r="O980" s="47">
        <f t="shared" si="74"/>
        <v>0</v>
      </c>
      <c r="P980" s="47">
        <f t="shared" si="75"/>
        <v>-8</v>
      </c>
      <c r="Q980" s="47">
        <f>+Data[[#This Row],[BC Layaway]]+Data[[#This Row],[NH Layaway]]</f>
        <v>-8</v>
      </c>
      <c r="R980" s="47">
        <f>+Data[[#This Row],[BC Active]]+Data[[#This Row],[BC Layaway]]</f>
        <v>0</v>
      </c>
      <c r="S980" s="47">
        <f>+Data[[#This Row],[NH Active]]+Data[[#This Row],[NH Layaway]]</f>
        <v>0</v>
      </c>
      <c r="T980" s="47">
        <f>+Data[[#This Row],[BC Total]]+Data[[#This Row],[NH Total]]</f>
        <v>0</v>
      </c>
      <c r="Y980" s="53"/>
    </row>
    <row r="981" spans="1:25" x14ac:dyDescent="0.25">
      <c r="A981" s="47" t="str">
        <f>Data[[#This Row],[Text IID]]&amp;Data[[#This Row],[transaction number]]</f>
        <v>620194</v>
      </c>
      <c r="B981" s="48">
        <v>4</v>
      </c>
      <c r="C981" s="49">
        <v>62019</v>
      </c>
      <c r="D981" s="50" t="str">
        <f>Data[[#This Row],[Text IID]]&amp;" - "&amp;Data[[#This Row],[Facility Name]]</f>
        <v>62019 - Rose Of Sharon A Villa Center</v>
      </c>
      <c r="E981" s="46">
        <v>62019</v>
      </c>
      <c r="F981" s="51" t="s">
        <v>405</v>
      </c>
      <c r="G981" s="52">
        <v>40787</v>
      </c>
      <c r="H981" s="51" t="s">
        <v>23</v>
      </c>
      <c r="I981" s="47">
        <v>0</v>
      </c>
      <c r="J981" s="47">
        <v>8</v>
      </c>
      <c r="K981" s="47">
        <f>+Data[[#This Row],[BC Bed Change]]+Data[[#This Row],[NH Bed Change]]</f>
        <v>8</v>
      </c>
      <c r="L981" s="47">
        <f t="shared" si="72"/>
        <v>0</v>
      </c>
      <c r="M981" s="47">
        <f t="shared" si="73"/>
        <v>-8</v>
      </c>
      <c r="N981" s="47">
        <f>+Data[[#This Row],[BC Active]]+Data[[#This Row],[NH Active]]</f>
        <v>-8</v>
      </c>
      <c r="O981" s="47">
        <f t="shared" si="74"/>
        <v>0</v>
      </c>
      <c r="P981" s="47">
        <f t="shared" si="75"/>
        <v>0</v>
      </c>
      <c r="Q981" s="47">
        <f>+Data[[#This Row],[BC Layaway]]+Data[[#This Row],[NH Layaway]]</f>
        <v>0</v>
      </c>
      <c r="R981" s="47">
        <f>+Data[[#This Row],[BC Active]]+Data[[#This Row],[BC Layaway]]</f>
        <v>0</v>
      </c>
      <c r="S981" s="47">
        <f>+Data[[#This Row],[NH Active]]+Data[[#This Row],[NH Layaway]]</f>
        <v>-8</v>
      </c>
      <c r="T981" s="47">
        <f>+Data[[#This Row],[BC Total]]+Data[[#This Row],[NH Total]]</f>
        <v>-8</v>
      </c>
      <c r="Y981" s="53"/>
    </row>
    <row r="982" spans="1:25" x14ac:dyDescent="0.25">
      <c r="A982" s="47" t="str">
        <f>Data[[#This Row],[Text IID]]&amp;Data[[#This Row],[transaction number]]</f>
        <v>620195</v>
      </c>
      <c r="B982" s="48">
        <v>5</v>
      </c>
      <c r="C982" s="49">
        <v>62019</v>
      </c>
      <c r="D982" s="50" t="str">
        <f>Data[[#This Row],[Text IID]]&amp;" - "&amp;Data[[#This Row],[Facility Name]]</f>
        <v>62019 - Rose Of Sharon A Villa Center</v>
      </c>
      <c r="E982" s="46">
        <v>62019</v>
      </c>
      <c r="F982" s="51" t="s">
        <v>405</v>
      </c>
      <c r="G982" s="52">
        <v>40909</v>
      </c>
      <c r="H982" s="51" t="s">
        <v>23</v>
      </c>
      <c r="I982" s="47">
        <v>0</v>
      </c>
      <c r="J982" s="47">
        <v>8</v>
      </c>
      <c r="K982" s="47">
        <f>+Data[[#This Row],[BC Bed Change]]+Data[[#This Row],[NH Bed Change]]</f>
        <v>8</v>
      </c>
      <c r="L982" s="47">
        <f t="shared" si="72"/>
        <v>0</v>
      </c>
      <c r="M982" s="47">
        <f t="shared" si="73"/>
        <v>-8</v>
      </c>
      <c r="N982" s="47">
        <f>+Data[[#This Row],[BC Active]]+Data[[#This Row],[NH Active]]</f>
        <v>-8</v>
      </c>
      <c r="O982" s="47">
        <f t="shared" si="74"/>
        <v>0</v>
      </c>
      <c r="P982" s="47">
        <f t="shared" si="75"/>
        <v>0</v>
      </c>
      <c r="Q982" s="47">
        <f>+Data[[#This Row],[BC Layaway]]+Data[[#This Row],[NH Layaway]]</f>
        <v>0</v>
      </c>
      <c r="R982" s="47">
        <f>+Data[[#This Row],[BC Active]]+Data[[#This Row],[BC Layaway]]</f>
        <v>0</v>
      </c>
      <c r="S982" s="47">
        <f>+Data[[#This Row],[NH Active]]+Data[[#This Row],[NH Layaway]]</f>
        <v>-8</v>
      </c>
      <c r="T982" s="47">
        <f>+Data[[#This Row],[BC Total]]+Data[[#This Row],[NH Total]]</f>
        <v>-8</v>
      </c>
      <c r="Y982" s="53"/>
    </row>
    <row r="983" spans="1:25" x14ac:dyDescent="0.25">
      <c r="A983" s="47" t="str">
        <f>Data[[#This Row],[Text IID]]&amp;Data[[#This Row],[transaction number]]</f>
        <v>620196</v>
      </c>
      <c r="B983" s="48">
        <v>6</v>
      </c>
      <c r="C983" s="49">
        <v>62019</v>
      </c>
      <c r="D983" s="50" t="str">
        <f>Data[[#This Row],[Text IID]]&amp;" - "&amp;Data[[#This Row],[Facility Name]]</f>
        <v>62019 - Rose Of Sharon A Villa Center</v>
      </c>
      <c r="E983" s="46">
        <v>62019</v>
      </c>
      <c r="F983" s="51" t="s">
        <v>405</v>
      </c>
      <c r="G983" s="52">
        <v>41244</v>
      </c>
      <c r="H983" s="51" t="s">
        <v>23</v>
      </c>
      <c r="I983" s="47">
        <v>0</v>
      </c>
      <c r="J983" s="47">
        <v>6</v>
      </c>
      <c r="K983" s="47">
        <f>+Data[[#This Row],[BC Bed Change]]+Data[[#This Row],[NH Bed Change]]</f>
        <v>6</v>
      </c>
      <c r="L983" s="47">
        <f t="shared" si="72"/>
        <v>0</v>
      </c>
      <c r="M983" s="47">
        <f t="shared" si="73"/>
        <v>-6</v>
      </c>
      <c r="N983" s="47">
        <f>+Data[[#This Row],[BC Active]]+Data[[#This Row],[NH Active]]</f>
        <v>-6</v>
      </c>
      <c r="O983" s="47">
        <f t="shared" si="74"/>
        <v>0</v>
      </c>
      <c r="P983" s="47">
        <f t="shared" si="75"/>
        <v>0</v>
      </c>
      <c r="Q983" s="47">
        <f>+Data[[#This Row],[BC Layaway]]+Data[[#This Row],[NH Layaway]]</f>
        <v>0</v>
      </c>
      <c r="R983" s="47">
        <f>+Data[[#This Row],[BC Active]]+Data[[#This Row],[BC Layaway]]</f>
        <v>0</v>
      </c>
      <c r="S983" s="47">
        <f>+Data[[#This Row],[NH Active]]+Data[[#This Row],[NH Layaway]]</f>
        <v>-6</v>
      </c>
      <c r="T983" s="47">
        <f>+Data[[#This Row],[BC Total]]+Data[[#This Row],[NH Total]]</f>
        <v>-6</v>
      </c>
      <c r="Y983" s="53"/>
    </row>
    <row r="984" spans="1:25" x14ac:dyDescent="0.25">
      <c r="A984" s="47" t="str">
        <f>Data[[#This Row],[Text IID]]&amp;Data[[#This Row],[transaction number]]</f>
        <v>620221</v>
      </c>
      <c r="B984" s="48">
        <v>1</v>
      </c>
      <c r="C984" s="49">
        <v>62022</v>
      </c>
      <c r="D984" s="50" t="str">
        <f>Data[[#This Row],[Text IID]]&amp;" - "&amp;Data[[#This Row],[Facility Name]]</f>
        <v>62022 - Benedictine Hlth Ctr Innsbruck</v>
      </c>
      <c r="E984" s="46">
        <v>62022</v>
      </c>
      <c r="F984" s="51" t="s">
        <v>281</v>
      </c>
      <c r="G984" s="52">
        <v>40451</v>
      </c>
      <c r="H984" s="51" t="s">
        <v>17</v>
      </c>
      <c r="I984" s="47">
        <v>0</v>
      </c>
      <c r="J984" s="47">
        <v>105</v>
      </c>
      <c r="K984" s="47">
        <f>+Data[[#This Row],[BC Bed Change]]+Data[[#This Row],[NH Bed Change]]</f>
        <v>105</v>
      </c>
      <c r="L984" s="47">
        <f t="shared" si="72"/>
        <v>0</v>
      </c>
      <c r="M984" s="47">
        <f t="shared" si="73"/>
        <v>105</v>
      </c>
      <c r="N984" s="47">
        <f>+Data[[#This Row],[BC Active]]+Data[[#This Row],[NH Active]]</f>
        <v>105</v>
      </c>
      <c r="O984" s="47">
        <f t="shared" si="74"/>
        <v>0</v>
      </c>
      <c r="P984" s="47">
        <f t="shared" si="75"/>
        <v>0</v>
      </c>
      <c r="Q984" s="47">
        <f>+Data[[#This Row],[BC Layaway]]+Data[[#This Row],[NH Layaway]]</f>
        <v>0</v>
      </c>
      <c r="R984" s="47">
        <f>+Data[[#This Row],[BC Active]]+Data[[#This Row],[BC Layaway]]</f>
        <v>0</v>
      </c>
      <c r="S984" s="47">
        <f>+Data[[#This Row],[NH Active]]+Data[[#This Row],[NH Layaway]]</f>
        <v>105</v>
      </c>
      <c r="T984" s="47">
        <f>+Data[[#This Row],[BC Total]]+Data[[#This Row],[NH Total]]</f>
        <v>105</v>
      </c>
      <c r="Y984" s="53"/>
    </row>
    <row r="985" spans="1:25" x14ac:dyDescent="0.25">
      <c r="A985" s="47" t="str">
        <f>Data[[#This Row],[Text IID]]&amp;Data[[#This Row],[transaction number]]</f>
        <v>620261</v>
      </c>
      <c r="B985" s="48">
        <v>1</v>
      </c>
      <c r="C985" s="49">
        <v>62026</v>
      </c>
      <c r="D985" s="50" t="str">
        <f>Data[[#This Row],[Text IID]]&amp;" - "&amp;Data[[#This Row],[Facility Name]]</f>
        <v>62026 - Cerenity Care Center WBL</v>
      </c>
      <c r="E985" s="46">
        <v>62026</v>
      </c>
      <c r="F985" s="51" t="s">
        <v>406</v>
      </c>
      <c r="G985" s="52">
        <v>40451</v>
      </c>
      <c r="H985" s="51" t="s">
        <v>17</v>
      </c>
      <c r="I985" s="47">
        <v>0</v>
      </c>
      <c r="J985" s="47">
        <v>187</v>
      </c>
      <c r="K985" s="47">
        <f>+Data[[#This Row],[BC Bed Change]]+Data[[#This Row],[NH Bed Change]]</f>
        <v>187</v>
      </c>
      <c r="L985" s="47">
        <f t="shared" si="72"/>
        <v>0</v>
      </c>
      <c r="M985" s="47">
        <f t="shared" si="73"/>
        <v>187</v>
      </c>
      <c r="N985" s="47">
        <f>+Data[[#This Row],[BC Active]]+Data[[#This Row],[NH Active]]</f>
        <v>187</v>
      </c>
      <c r="O985" s="47">
        <f t="shared" si="74"/>
        <v>0</v>
      </c>
      <c r="P985" s="47">
        <f t="shared" si="75"/>
        <v>0</v>
      </c>
      <c r="Q985" s="47">
        <f>+Data[[#This Row],[BC Layaway]]+Data[[#This Row],[NH Layaway]]</f>
        <v>0</v>
      </c>
      <c r="R985" s="47">
        <f>+Data[[#This Row],[BC Active]]+Data[[#This Row],[BC Layaway]]</f>
        <v>0</v>
      </c>
      <c r="S985" s="47">
        <f>+Data[[#This Row],[NH Active]]+Data[[#This Row],[NH Layaway]]</f>
        <v>187</v>
      </c>
      <c r="T985" s="47">
        <f>+Data[[#This Row],[BC Total]]+Data[[#This Row],[NH Total]]</f>
        <v>187</v>
      </c>
      <c r="Y985" s="53"/>
    </row>
    <row r="986" spans="1:25" x14ac:dyDescent="0.25">
      <c r="A986" s="47" t="str">
        <f>Data[[#This Row],[Text IID]]&amp;Data[[#This Row],[transaction number]]</f>
        <v>620262</v>
      </c>
      <c r="B986" s="48">
        <v>2</v>
      </c>
      <c r="C986" s="49">
        <v>62026</v>
      </c>
      <c r="D986" s="50" t="str">
        <f>Data[[#This Row],[Text IID]]&amp;" - "&amp;Data[[#This Row],[Facility Name]]</f>
        <v>62026 - Cerenity Care Center WBL</v>
      </c>
      <c r="E986" s="46">
        <v>62026</v>
      </c>
      <c r="F986" s="51" t="s">
        <v>406</v>
      </c>
      <c r="G986" s="52">
        <v>41334</v>
      </c>
      <c r="H986" s="51" t="s">
        <v>23</v>
      </c>
      <c r="I986" s="47">
        <v>0</v>
      </c>
      <c r="J986" s="47">
        <v>9</v>
      </c>
      <c r="K986" s="47">
        <f>+Data[[#This Row],[BC Bed Change]]+Data[[#This Row],[NH Bed Change]]</f>
        <v>9</v>
      </c>
      <c r="L986" s="47">
        <f t="shared" si="72"/>
        <v>0</v>
      </c>
      <c r="M986" s="47">
        <f t="shared" si="73"/>
        <v>-9</v>
      </c>
      <c r="N986" s="47">
        <f>+Data[[#This Row],[BC Active]]+Data[[#This Row],[NH Active]]</f>
        <v>-9</v>
      </c>
      <c r="O986" s="47">
        <f t="shared" si="74"/>
        <v>0</v>
      </c>
      <c r="P986" s="47">
        <f t="shared" si="75"/>
        <v>0</v>
      </c>
      <c r="Q986" s="47">
        <f>+Data[[#This Row],[BC Layaway]]+Data[[#This Row],[NH Layaway]]</f>
        <v>0</v>
      </c>
      <c r="R986" s="47">
        <f>+Data[[#This Row],[BC Active]]+Data[[#This Row],[BC Layaway]]</f>
        <v>0</v>
      </c>
      <c r="S986" s="47">
        <f>+Data[[#This Row],[NH Active]]+Data[[#This Row],[NH Layaway]]</f>
        <v>-9</v>
      </c>
      <c r="T986" s="47">
        <f>+Data[[#This Row],[BC Total]]+Data[[#This Row],[NH Total]]</f>
        <v>-9</v>
      </c>
      <c r="Y986" s="53"/>
    </row>
    <row r="987" spans="1:25" x14ac:dyDescent="0.25">
      <c r="A987" s="47" t="str">
        <f>Data[[#This Row],[Text IID]]&amp;Data[[#This Row],[transaction number]]</f>
        <v>620263</v>
      </c>
      <c r="B987" s="48">
        <v>3</v>
      </c>
      <c r="C987" s="49">
        <v>62026</v>
      </c>
      <c r="D987" s="50" t="str">
        <f>Data[[#This Row],[Text IID]]&amp;" - "&amp;Data[[#This Row],[Facility Name]]</f>
        <v>62026 - Cerenity Care Center WBL</v>
      </c>
      <c r="E987" s="46">
        <v>62026</v>
      </c>
      <c r="F987" s="51" t="s">
        <v>406</v>
      </c>
      <c r="G987" s="52">
        <v>41699</v>
      </c>
      <c r="H987" s="51" t="s">
        <v>20</v>
      </c>
      <c r="I987" s="47">
        <v>0</v>
      </c>
      <c r="J987" s="47">
        <v>40</v>
      </c>
      <c r="K987" s="47">
        <f>+Data[[#This Row],[BC Bed Change]]+Data[[#This Row],[NH Bed Change]]</f>
        <v>40</v>
      </c>
      <c r="L987" s="47">
        <f t="shared" si="72"/>
        <v>0</v>
      </c>
      <c r="M987" s="47">
        <f t="shared" si="73"/>
        <v>-40</v>
      </c>
      <c r="N987" s="47">
        <f>+Data[[#This Row],[BC Active]]+Data[[#This Row],[NH Active]]</f>
        <v>-40</v>
      </c>
      <c r="O987" s="47">
        <f t="shared" si="74"/>
        <v>0</v>
      </c>
      <c r="P987" s="47">
        <f t="shared" si="75"/>
        <v>40</v>
      </c>
      <c r="Q987" s="47">
        <f>+Data[[#This Row],[BC Layaway]]+Data[[#This Row],[NH Layaway]]</f>
        <v>40</v>
      </c>
      <c r="R987" s="47">
        <f>+Data[[#This Row],[BC Active]]+Data[[#This Row],[BC Layaway]]</f>
        <v>0</v>
      </c>
      <c r="S987" s="47">
        <f>+Data[[#This Row],[NH Active]]+Data[[#This Row],[NH Layaway]]</f>
        <v>0</v>
      </c>
      <c r="T987" s="47">
        <f>+Data[[#This Row],[BC Total]]+Data[[#This Row],[NH Total]]</f>
        <v>0</v>
      </c>
      <c r="Y987" s="53"/>
    </row>
    <row r="988" spans="1:25" x14ac:dyDescent="0.25">
      <c r="A988" s="47" t="str">
        <f>Data[[#This Row],[Text IID]]&amp;Data[[#This Row],[transaction number]]</f>
        <v>620271</v>
      </c>
      <c r="B988" s="48">
        <v>1</v>
      </c>
      <c r="C988" s="49">
        <v>62027</v>
      </c>
      <c r="D988" s="50" t="str">
        <f>Data[[#This Row],[Text IID]]&amp;" - "&amp;Data[[#This Row],[Facility Name]]</f>
        <v>62027 - THE ESTATES AT ROSEVILLE LLC</v>
      </c>
      <c r="E988" s="46">
        <v>62027</v>
      </c>
      <c r="F988" s="51" t="s">
        <v>282</v>
      </c>
      <c r="G988" s="52">
        <v>40451</v>
      </c>
      <c r="H988" s="51" t="s">
        <v>17</v>
      </c>
      <c r="I988" s="47">
        <v>0</v>
      </c>
      <c r="J988" s="47">
        <v>175</v>
      </c>
      <c r="K988" s="47">
        <f>+Data[[#This Row],[BC Bed Change]]+Data[[#This Row],[NH Bed Change]]</f>
        <v>175</v>
      </c>
      <c r="L988" s="47">
        <f t="shared" si="72"/>
        <v>0</v>
      </c>
      <c r="M988" s="47">
        <f t="shared" si="73"/>
        <v>175</v>
      </c>
      <c r="N988" s="47">
        <f>+Data[[#This Row],[BC Active]]+Data[[#This Row],[NH Active]]</f>
        <v>175</v>
      </c>
      <c r="O988" s="47">
        <f t="shared" si="74"/>
        <v>0</v>
      </c>
      <c r="P988" s="47">
        <f t="shared" si="75"/>
        <v>0</v>
      </c>
      <c r="Q988" s="47">
        <f>+Data[[#This Row],[BC Layaway]]+Data[[#This Row],[NH Layaway]]</f>
        <v>0</v>
      </c>
      <c r="R988" s="47">
        <f>+Data[[#This Row],[BC Active]]+Data[[#This Row],[BC Layaway]]</f>
        <v>0</v>
      </c>
      <c r="S988" s="47">
        <f>+Data[[#This Row],[NH Active]]+Data[[#This Row],[NH Layaway]]</f>
        <v>175</v>
      </c>
      <c r="T988" s="47">
        <f>+Data[[#This Row],[BC Total]]+Data[[#This Row],[NH Total]]</f>
        <v>175</v>
      </c>
      <c r="Y988" s="53"/>
    </row>
    <row r="989" spans="1:25" x14ac:dyDescent="0.25">
      <c r="A989" s="47" t="str">
        <f>Data[[#This Row],[Text IID]]&amp;Data[[#This Row],[transaction number]]</f>
        <v>620272</v>
      </c>
      <c r="B989" s="48">
        <v>2</v>
      </c>
      <c r="C989" s="49">
        <v>62027</v>
      </c>
      <c r="D989" s="50" t="str">
        <f>Data[[#This Row],[Text IID]]&amp;" - "&amp;Data[[#This Row],[Facility Name]]</f>
        <v>62027 - THE ESTATES AT ROSEVILLE LLC</v>
      </c>
      <c r="E989" s="46">
        <v>62027</v>
      </c>
      <c r="F989" s="51" t="s">
        <v>282</v>
      </c>
      <c r="G989" s="52">
        <v>43668</v>
      </c>
      <c r="H989" s="51" t="s">
        <v>20</v>
      </c>
      <c r="I989" s="47"/>
      <c r="J989" s="47">
        <v>25</v>
      </c>
      <c r="K989" s="47">
        <f>+Data[[#This Row],[BC Bed Change]]+Data[[#This Row],[NH Bed Change]]</f>
        <v>25</v>
      </c>
      <c r="L989" s="47">
        <f t="shared" si="72"/>
        <v>0</v>
      </c>
      <c r="M989" s="47">
        <f t="shared" si="73"/>
        <v>-25</v>
      </c>
      <c r="N989" s="47">
        <f>+Data[[#This Row],[BC Active]]+Data[[#This Row],[NH Active]]</f>
        <v>-25</v>
      </c>
      <c r="O989" s="47">
        <f t="shared" si="74"/>
        <v>0</v>
      </c>
      <c r="P989" s="47">
        <f t="shared" si="75"/>
        <v>25</v>
      </c>
      <c r="Q989" s="47">
        <f>+Data[[#This Row],[BC Layaway]]+Data[[#This Row],[NH Layaway]]</f>
        <v>25</v>
      </c>
      <c r="R989" s="47">
        <f>+Data[[#This Row],[BC Active]]+Data[[#This Row],[BC Layaway]]</f>
        <v>0</v>
      </c>
      <c r="S989" s="47">
        <f>+Data[[#This Row],[NH Active]]+Data[[#This Row],[NH Layaway]]</f>
        <v>0</v>
      </c>
      <c r="T989" s="47">
        <f>+Data[[#This Row],[BC Total]]+Data[[#This Row],[NH Total]]</f>
        <v>0</v>
      </c>
      <c r="Y989" s="53"/>
    </row>
    <row r="990" spans="1:25" x14ac:dyDescent="0.25">
      <c r="A990" s="47" t="str">
        <f>Data[[#This Row],[Text IID]]&amp;Data[[#This Row],[transaction number]]</f>
        <v>620281</v>
      </c>
      <c r="B990" s="48">
        <v>1</v>
      </c>
      <c r="C990" s="49">
        <v>62028</v>
      </c>
      <c r="D990" s="50" t="str">
        <f>Data[[#This Row],[Text IID]]&amp;" - "&amp;Data[[#This Row],[Facility Name]]</f>
        <v>62028 - New Brighton A Villa Center</v>
      </c>
      <c r="E990" s="46">
        <v>62028</v>
      </c>
      <c r="F990" s="51" t="s">
        <v>283</v>
      </c>
      <c r="G990" s="52">
        <v>40451</v>
      </c>
      <c r="H990" s="51" t="s">
        <v>17</v>
      </c>
      <c r="I990" s="47">
        <v>0</v>
      </c>
      <c r="J990" s="47">
        <v>122</v>
      </c>
      <c r="K990" s="47">
        <f>+Data[[#This Row],[BC Bed Change]]+Data[[#This Row],[NH Bed Change]]</f>
        <v>122</v>
      </c>
      <c r="L990" s="47">
        <f t="shared" si="72"/>
        <v>0</v>
      </c>
      <c r="M990" s="47">
        <f t="shared" si="73"/>
        <v>122</v>
      </c>
      <c r="N990" s="47">
        <f>+Data[[#This Row],[BC Active]]+Data[[#This Row],[NH Active]]</f>
        <v>122</v>
      </c>
      <c r="O990" s="47">
        <f t="shared" si="74"/>
        <v>0</v>
      </c>
      <c r="P990" s="47">
        <f t="shared" si="75"/>
        <v>0</v>
      </c>
      <c r="Q990" s="47">
        <f>+Data[[#This Row],[BC Layaway]]+Data[[#This Row],[NH Layaway]]</f>
        <v>0</v>
      </c>
      <c r="R990" s="47">
        <f>+Data[[#This Row],[BC Active]]+Data[[#This Row],[BC Layaway]]</f>
        <v>0</v>
      </c>
      <c r="S990" s="47">
        <f>+Data[[#This Row],[NH Active]]+Data[[#This Row],[NH Layaway]]</f>
        <v>122</v>
      </c>
      <c r="T990" s="47">
        <f>+Data[[#This Row],[BC Total]]+Data[[#This Row],[NH Total]]</f>
        <v>122</v>
      </c>
      <c r="Y990" s="53"/>
    </row>
    <row r="991" spans="1:25" x14ac:dyDescent="0.25">
      <c r="A991" s="47" t="str">
        <f>Data[[#This Row],[Text IID]]&amp;Data[[#This Row],[transaction number]]</f>
        <v>620282</v>
      </c>
      <c r="B991" s="48">
        <v>2</v>
      </c>
      <c r="C991" s="49">
        <v>62028</v>
      </c>
      <c r="D991" s="50" t="str">
        <f>Data[[#This Row],[Text IID]]&amp;" - "&amp;Data[[#This Row],[Facility Name]]</f>
        <v>62028 - New Brighton A Villa Center</v>
      </c>
      <c r="E991" s="46">
        <v>62028</v>
      </c>
      <c r="F991" s="51" t="s">
        <v>283</v>
      </c>
      <c r="G991" s="52">
        <v>40451</v>
      </c>
      <c r="H991" s="51" t="s">
        <v>19</v>
      </c>
      <c r="I991" s="47">
        <v>0</v>
      </c>
      <c r="J991" s="47">
        <v>12</v>
      </c>
      <c r="K991" s="47">
        <f>+Data[[#This Row],[BC Bed Change]]+Data[[#This Row],[NH Bed Change]]</f>
        <v>12</v>
      </c>
      <c r="L991" s="47">
        <f t="shared" si="72"/>
        <v>0</v>
      </c>
      <c r="M991" s="47">
        <f t="shared" si="73"/>
        <v>0</v>
      </c>
      <c r="N991" s="47">
        <f>+Data[[#This Row],[BC Active]]+Data[[#This Row],[NH Active]]</f>
        <v>0</v>
      </c>
      <c r="O991" s="47">
        <f t="shared" si="74"/>
        <v>0</v>
      </c>
      <c r="P991" s="47">
        <f t="shared" si="75"/>
        <v>12</v>
      </c>
      <c r="Q991" s="47">
        <f>+Data[[#This Row],[BC Layaway]]+Data[[#This Row],[NH Layaway]]</f>
        <v>12</v>
      </c>
      <c r="R991" s="47">
        <f>+Data[[#This Row],[BC Active]]+Data[[#This Row],[BC Layaway]]</f>
        <v>0</v>
      </c>
      <c r="S991" s="47">
        <f>+Data[[#This Row],[NH Active]]+Data[[#This Row],[NH Layaway]]</f>
        <v>12</v>
      </c>
      <c r="T991" s="47">
        <f>+Data[[#This Row],[BC Total]]+Data[[#This Row],[NH Total]]</f>
        <v>12</v>
      </c>
      <c r="Y991" s="53"/>
    </row>
    <row r="992" spans="1:25" x14ac:dyDescent="0.25">
      <c r="A992" s="47" t="str">
        <f>Data[[#This Row],[Text IID]]&amp;Data[[#This Row],[transaction number]]</f>
        <v>620283</v>
      </c>
      <c r="B992" s="48">
        <v>3</v>
      </c>
      <c r="C992" s="49">
        <v>62028</v>
      </c>
      <c r="D992" s="50" t="str">
        <f>Data[[#This Row],[Text IID]]&amp;" - "&amp;Data[[#This Row],[Facility Name]]</f>
        <v>62028 - New Brighton A Villa Center</v>
      </c>
      <c r="E992" s="46">
        <v>62028</v>
      </c>
      <c r="F992" s="51" t="s">
        <v>283</v>
      </c>
      <c r="G992" s="52">
        <v>40543</v>
      </c>
      <c r="H992" s="51" t="s">
        <v>23</v>
      </c>
      <c r="I992" s="47">
        <v>0</v>
      </c>
      <c r="J992" s="47">
        <v>12</v>
      </c>
      <c r="K992" s="47">
        <f>+Data[[#This Row],[BC Bed Change]]+Data[[#This Row],[NH Bed Change]]</f>
        <v>12</v>
      </c>
      <c r="L992" s="47">
        <f t="shared" si="72"/>
        <v>0</v>
      </c>
      <c r="M992" s="47">
        <f t="shared" si="73"/>
        <v>-12</v>
      </c>
      <c r="N992" s="47">
        <f>+Data[[#This Row],[BC Active]]+Data[[#This Row],[NH Active]]</f>
        <v>-12</v>
      </c>
      <c r="O992" s="47">
        <f t="shared" si="74"/>
        <v>0</v>
      </c>
      <c r="P992" s="47">
        <f t="shared" si="75"/>
        <v>0</v>
      </c>
      <c r="Q992" s="47">
        <f>+Data[[#This Row],[BC Layaway]]+Data[[#This Row],[NH Layaway]]</f>
        <v>0</v>
      </c>
      <c r="R992" s="47">
        <f>+Data[[#This Row],[BC Active]]+Data[[#This Row],[BC Layaway]]</f>
        <v>0</v>
      </c>
      <c r="S992" s="47">
        <f>+Data[[#This Row],[NH Active]]+Data[[#This Row],[NH Layaway]]</f>
        <v>-12</v>
      </c>
      <c r="T992" s="47">
        <f>+Data[[#This Row],[BC Total]]+Data[[#This Row],[NH Total]]</f>
        <v>-12</v>
      </c>
      <c r="Y992" s="53"/>
    </row>
    <row r="993" spans="1:25" x14ac:dyDescent="0.25">
      <c r="A993" s="47" t="str">
        <f>Data[[#This Row],[Text IID]]&amp;Data[[#This Row],[transaction number]]</f>
        <v>620284</v>
      </c>
      <c r="B993" s="48">
        <v>4</v>
      </c>
      <c r="C993" s="49">
        <v>62028</v>
      </c>
      <c r="D993" s="50" t="str">
        <f>Data[[#This Row],[Text IID]]&amp;" - "&amp;Data[[#This Row],[Facility Name]]</f>
        <v>62028 - New Brighton A Villa Center</v>
      </c>
      <c r="E993" s="46">
        <v>62028</v>
      </c>
      <c r="F993" s="51" t="s">
        <v>283</v>
      </c>
      <c r="G993" s="52">
        <v>40909</v>
      </c>
      <c r="H993" s="51" t="s">
        <v>22</v>
      </c>
      <c r="I993" s="47">
        <v>0</v>
      </c>
      <c r="J993" s="47">
        <v>12</v>
      </c>
      <c r="K993" s="47">
        <f>+Data[[#This Row],[BC Bed Change]]+Data[[#This Row],[NH Bed Change]]</f>
        <v>12</v>
      </c>
      <c r="L993" s="47">
        <f t="shared" si="72"/>
        <v>0</v>
      </c>
      <c r="M993" s="47">
        <f t="shared" si="73"/>
        <v>12</v>
      </c>
      <c r="N993" s="47">
        <f>+Data[[#This Row],[BC Active]]+Data[[#This Row],[NH Active]]</f>
        <v>12</v>
      </c>
      <c r="O993" s="47">
        <f t="shared" si="74"/>
        <v>0</v>
      </c>
      <c r="P993" s="47">
        <f t="shared" si="75"/>
        <v>-12</v>
      </c>
      <c r="Q993" s="47">
        <f>+Data[[#This Row],[BC Layaway]]+Data[[#This Row],[NH Layaway]]</f>
        <v>-12</v>
      </c>
      <c r="R993" s="47">
        <f>+Data[[#This Row],[BC Active]]+Data[[#This Row],[BC Layaway]]</f>
        <v>0</v>
      </c>
      <c r="S993" s="47">
        <f>+Data[[#This Row],[NH Active]]+Data[[#This Row],[NH Layaway]]</f>
        <v>0</v>
      </c>
      <c r="T993" s="47">
        <f>+Data[[#This Row],[BC Total]]+Data[[#This Row],[NH Total]]</f>
        <v>0</v>
      </c>
      <c r="Y993" s="53"/>
    </row>
    <row r="994" spans="1:25" x14ac:dyDescent="0.25">
      <c r="A994" s="47" t="str">
        <f>Data[[#This Row],[Text IID]]&amp;Data[[#This Row],[transaction number]]</f>
        <v>620285</v>
      </c>
      <c r="B994" s="48">
        <v>5</v>
      </c>
      <c r="C994" s="49">
        <v>62028</v>
      </c>
      <c r="D994" s="50" t="str">
        <f>Data[[#This Row],[Text IID]]&amp;" - "&amp;Data[[#This Row],[Facility Name]]</f>
        <v>62028 - New Brighton A Villa Center</v>
      </c>
      <c r="E994" s="46">
        <v>62028</v>
      </c>
      <c r="F994" s="51" t="s">
        <v>283</v>
      </c>
      <c r="G994" s="52">
        <v>40909</v>
      </c>
      <c r="H994" s="51" t="s">
        <v>23</v>
      </c>
      <c r="I994" s="47">
        <v>0</v>
      </c>
      <c r="J994" s="47">
        <v>12</v>
      </c>
      <c r="K994" s="47">
        <f>+Data[[#This Row],[BC Bed Change]]+Data[[#This Row],[NH Bed Change]]</f>
        <v>12</v>
      </c>
      <c r="L994" s="47">
        <f t="shared" si="72"/>
        <v>0</v>
      </c>
      <c r="M994" s="47">
        <f t="shared" si="73"/>
        <v>-12</v>
      </c>
      <c r="N994" s="47">
        <f>+Data[[#This Row],[BC Active]]+Data[[#This Row],[NH Active]]</f>
        <v>-12</v>
      </c>
      <c r="O994" s="47">
        <f t="shared" si="74"/>
        <v>0</v>
      </c>
      <c r="P994" s="47">
        <f t="shared" si="75"/>
        <v>0</v>
      </c>
      <c r="Q994" s="47">
        <f>+Data[[#This Row],[BC Layaway]]+Data[[#This Row],[NH Layaway]]</f>
        <v>0</v>
      </c>
      <c r="R994" s="47">
        <f>+Data[[#This Row],[BC Active]]+Data[[#This Row],[BC Layaway]]</f>
        <v>0</v>
      </c>
      <c r="S994" s="47">
        <f>+Data[[#This Row],[NH Active]]+Data[[#This Row],[NH Layaway]]</f>
        <v>-12</v>
      </c>
      <c r="T994" s="47">
        <f>+Data[[#This Row],[BC Total]]+Data[[#This Row],[NH Total]]</f>
        <v>-12</v>
      </c>
      <c r="Y994" s="53"/>
    </row>
    <row r="995" spans="1:25" x14ac:dyDescent="0.25">
      <c r="A995" s="47" t="str">
        <f>Data[[#This Row],[Text IID]]&amp;Data[[#This Row],[transaction number]]</f>
        <v>620286</v>
      </c>
      <c r="B995" s="48">
        <v>6</v>
      </c>
      <c r="C995" s="49">
        <v>62028</v>
      </c>
      <c r="D995" s="50" t="str">
        <f>Data[[#This Row],[Text IID]]&amp;" - "&amp;Data[[#This Row],[Facility Name]]</f>
        <v>62028 - New Brighton A Villa Center</v>
      </c>
      <c r="E995" s="46">
        <v>62028</v>
      </c>
      <c r="F995" s="51" t="s">
        <v>283</v>
      </c>
      <c r="G995" s="52">
        <v>41244</v>
      </c>
      <c r="H995" s="51" t="s">
        <v>23</v>
      </c>
      <c r="I995" s="47">
        <v>0</v>
      </c>
      <c r="J995" s="47">
        <v>10</v>
      </c>
      <c r="K995" s="47">
        <f>+Data[[#This Row],[BC Bed Change]]+Data[[#This Row],[NH Bed Change]]</f>
        <v>10</v>
      </c>
      <c r="L995" s="47">
        <f t="shared" si="72"/>
        <v>0</v>
      </c>
      <c r="M995" s="47">
        <f t="shared" si="73"/>
        <v>-10</v>
      </c>
      <c r="N995" s="47">
        <f>+Data[[#This Row],[BC Active]]+Data[[#This Row],[NH Active]]</f>
        <v>-10</v>
      </c>
      <c r="O995" s="47">
        <f t="shared" si="74"/>
        <v>0</v>
      </c>
      <c r="P995" s="47">
        <f t="shared" si="75"/>
        <v>0</v>
      </c>
      <c r="Q995" s="47">
        <f>+Data[[#This Row],[BC Layaway]]+Data[[#This Row],[NH Layaway]]</f>
        <v>0</v>
      </c>
      <c r="R995" s="47">
        <f>+Data[[#This Row],[BC Active]]+Data[[#This Row],[BC Layaway]]</f>
        <v>0</v>
      </c>
      <c r="S995" s="47">
        <f>+Data[[#This Row],[NH Active]]+Data[[#This Row],[NH Layaway]]</f>
        <v>-10</v>
      </c>
      <c r="T995" s="47">
        <f>+Data[[#This Row],[BC Total]]+Data[[#This Row],[NH Total]]</f>
        <v>-10</v>
      </c>
      <c r="Y995" s="53"/>
    </row>
    <row r="996" spans="1:25" x14ac:dyDescent="0.25">
      <c r="A996" s="47" t="str">
        <f>Data[[#This Row],[Text IID]]&amp;Data[[#This Row],[transaction number]]</f>
        <v>620287</v>
      </c>
      <c r="B996" s="48">
        <v>7</v>
      </c>
      <c r="C996" s="49">
        <v>62028</v>
      </c>
      <c r="D996" s="50" t="str">
        <f>Data[[#This Row],[Text IID]]&amp;" - "&amp;Data[[#This Row],[Facility Name]]</f>
        <v>62028 - New Brighton A Villa Center</v>
      </c>
      <c r="E996" s="46">
        <v>62028</v>
      </c>
      <c r="F996" s="51" t="s">
        <v>283</v>
      </c>
      <c r="G996" s="52">
        <v>43344</v>
      </c>
      <c r="H996" s="51" t="s">
        <v>20</v>
      </c>
      <c r="I996" s="47"/>
      <c r="J996" s="47">
        <v>1</v>
      </c>
      <c r="K996" s="47">
        <f>+Data[[#This Row],[BC Bed Change]]+Data[[#This Row],[NH Bed Change]]</f>
        <v>1</v>
      </c>
      <c r="L996" s="47">
        <f t="shared" si="72"/>
        <v>0</v>
      </c>
      <c r="M996" s="47">
        <f t="shared" si="73"/>
        <v>-1</v>
      </c>
      <c r="N996" s="47">
        <f>+Data[[#This Row],[BC Active]]+Data[[#This Row],[NH Active]]</f>
        <v>-1</v>
      </c>
      <c r="O996" s="47">
        <f t="shared" si="74"/>
        <v>0</v>
      </c>
      <c r="P996" s="47">
        <f t="shared" si="75"/>
        <v>1</v>
      </c>
      <c r="Q996" s="47">
        <f>+Data[[#This Row],[BC Layaway]]+Data[[#This Row],[NH Layaway]]</f>
        <v>1</v>
      </c>
      <c r="R996" s="47">
        <f>+Data[[#This Row],[BC Active]]+Data[[#This Row],[BC Layaway]]</f>
        <v>0</v>
      </c>
      <c r="S996" s="47">
        <f>+Data[[#This Row],[NH Active]]+Data[[#This Row],[NH Layaway]]</f>
        <v>0</v>
      </c>
      <c r="T996" s="47">
        <f>+Data[[#This Row],[BC Total]]+Data[[#This Row],[NH Total]]</f>
        <v>0</v>
      </c>
      <c r="Y996" s="53"/>
    </row>
    <row r="997" spans="1:25" x14ac:dyDescent="0.25">
      <c r="A997" s="47" t="str">
        <f>Data[[#This Row],[Text IID]]&amp;Data[[#This Row],[transaction number]]</f>
        <v>620301</v>
      </c>
      <c r="B997" s="48">
        <v>1</v>
      </c>
      <c r="C997" s="49">
        <v>62030</v>
      </c>
      <c r="D997" s="50" t="str">
        <f>Data[[#This Row],[Text IID]]&amp;" - "&amp;Data[[#This Row],[Facility Name]]</f>
        <v>62030 - New Harmony Care Center</v>
      </c>
      <c r="E997" s="46">
        <v>62030</v>
      </c>
      <c r="F997" s="51" t="s">
        <v>284</v>
      </c>
      <c r="G997" s="52">
        <v>40451</v>
      </c>
      <c r="H997" s="51" t="s">
        <v>17</v>
      </c>
      <c r="I997" s="47">
        <v>0</v>
      </c>
      <c r="J997" s="47">
        <v>76</v>
      </c>
      <c r="K997" s="47">
        <f>+Data[[#This Row],[BC Bed Change]]+Data[[#This Row],[NH Bed Change]]</f>
        <v>76</v>
      </c>
      <c r="L997" s="47">
        <f t="shared" si="72"/>
        <v>0</v>
      </c>
      <c r="M997" s="47">
        <f t="shared" si="73"/>
        <v>76</v>
      </c>
      <c r="N997" s="47">
        <f>+Data[[#This Row],[BC Active]]+Data[[#This Row],[NH Active]]</f>
        <v>76</v>
      </c>
      <c r="O997" s="47">
        <f t="shared" si="74"/>
        <v>0</v>
      </c>
      <c r="P997" s="47">
        <f t="shared" si="75"/>
        <v>0</v>
      </c>
      <c r="Q997" s="47">
        <f>+Data[[#This Row],[BC Layaway]]+Data[[#This Row],[NH Layaway]]</f>
        <v>0</v>
      </c>
      <c r="R997" s="47">
        <f>+Data[[#This Row],[BC Active]]+Data[[#This Row],[BC Layaway]]</f>
        <v>0</v>
      </c>
      <c r="S997" s="47">
        <f>+Data[[#This Row],[NH Active]]+Data[[#This Row],[NH Layaway]]</f>
        <v>76</v>
      </c>
      <c r="T997" s="47">
        <f>+Data[[#This Row],[BC Total]]+Data[[#This Row],[NH Total]]</f>
        <v>76</v>
      </c>
      <c r="Y997" s="53"/>
    </row>
    <row r="998" spans="1:25" x14ac:dyDescent="0.25">
      <c r="A998" s="47" t="str">
        <f>Data[[#This Row],[Text IID]]&amp;Data[[#This Row],[transaction number]]</f>
        <v>620311</v>
      </c>
      <c r="B998" s="48">
        <v>1</v>
      </c>
      <c r="C998" s="49">
        <v>62031</v>
      </c>
      <c r="D998" s="50" t="str">
        <f>Data[[#This Row],[Text IID]]&amp;" - "&amp;Data[[#This Row],[Facility Name]]</f>
        <v>62031 - Shirley Chapman Sholom Hm East</v>
      </c>
      <c r="E998" s="46">
        <v>62031</v>
      </c>
      <c r="F998" s="51" t="s">
        <v>285</v>
      </c>
      <c r="G998" s="52">
        <v>40451</v>
      </c>
      <c r="H998" s="51" t="s">
        <v>17</v>
      </c>
      <c r="I998" s="47">
        <v>0</v>
      </c>
      <c r="J998" s="47">
        <v>92</v>
      </c>
      <c r="K998" s="47">
        <f>+Data[[#This Row],[BC Bed Change]]+Data[[#This Row],[NH Bed Change]]</f>
        <v>92</v>
      </c>
      <c r="L998" s="47">
        <f t="shared" si="72"/>
        <v>0</v>
      </c>
      <c r="M998" s="47">
        <f t="shared" si="73"/>
        <v>92</v>
      </c>
      <c r="N998" s="47">
        <f>+Data[[#This Row],[BC Active]]+Data[[#This Row],[NH Active]]</f>
        <v>92</v>
      </c>
      <c r="O998" s="47">
        <f t="shared" si="74"/>
        <v>0</v>
      </c>
      <c r="P998" s="47">
        <f t="shared" si="75"/>
        <v>0</v>
      </c>
      <c r="Q998" s="47">
        <f>+Data[[#This Row],[BC Layaway]]+Data[[#This Row],[NH Layaway]]</f>
        <v>0</v>
      </c>
      <c r="R998" s="47">
        <f>+Data[[#This Row],[BC Active]]+Data[[#This Row],[BC Layaway]]</f>
        <v>0</v>
      </c>
      <c r="S998" s="47">
        <f>+Data[[#This Row],[NH Active]]+Data[[#This Row],[NH Layaway]]</f>
        <v>92</v>
      </c>
      <c r="T998" s="47">
        <f>+Data[[#This Row],[BC Total]]+Data[[#This Row],[NH Total]]</f>
        <v>92</v>
      </c>
      <c r="Y998" s="53"/>
    </row>
    <row r="999" spans="1:25" x14ac:dyDescent="0.25">
      <c r="A999" s="47" t="str">
        <f>Data[[#This Row],[Text IID]]&amp;Data[[#This Row],[transaction number]]</f>
        <v>620312</v>
      </c>
      <c r="B999" s="48">
        <v>2</v>
      </c>
      <c r="C999" s="49">
        <v>62031</v>
      </c>
      <c r="D999" s="50" t="str">
        <f>Data[[#This Row],[Text IID]]&amp;" - "&amp;Data[[#This Row],[Facility Name]]</f>
        <v>62031 - Shirley Chapman Sholom Hm East</v>
      </c>
      <c r="E999" s="46">
        <v>62031</v>
      </c>
      <c r="F999" s="51" t="s">
        <v>285</v>
      </c>
      <c r="G999" s="52">
        <v>41440</v>
      </c>
      <c r="H999" s="51" t="s">
        <v>27</v>
      </c>
      <c r="I999" s="47">
        <v>0</v>
      </c>
      <c r="J999" s="47">
        <v>16</v>
      </c>
      <c r="K999" s="47">
        <f>+Data[[#This Row],[BC Bed Change]]+Data[[#This Row],[NH Bed Change]]</f>
        <v>16</v>
      </c>
      <c r="L999" s="47">
        <f t="shared" si="72"/>
        <v>0</v>
      </c>
      <c r="M999" s="47">
        <f t="shared" si="73"/>
        <v>16</v>
      </c>
      <c r="N999" s="47">
        <f>+Data[[#This Row],[BC Active]]+Data[[#This Row],[NH Active]]</f>
        <v>16</v>
      </c>
      <c r="O999" s="47">
        <f t="shared" si="74"/>
        <v>0</v>
      </c>
      <c r="P999" s="47">
        <f t="shared" si="75"/>
        <v>0</v>
      </c>
      <c r="Q999" s="47">
        <f>+Data[[#This Row],[BC Layaway]]+Data[[#This Row],[NH Layaway]]</f>
        <v>0</v>
      </c>
      <c r="R999" s="47">
        <f>+Data[[#This Row],[BC Active]]+Data[[#This Row],[BC Layaway]]</f>
        <v>0</v>
      </c>
      <c r="S999" s="47">
        <f>+Data[[#This Row],[NH Active]]+Data[[#This Row],[NH Layaway]]</f>
        <v>16</v>
      </c>
      <c r="T999" s="47">
        <f>+Data[[#This Row],[BC Total]]+Data[[#This Row],[NH Total]]</f>
        <v>16</v>
      </c>
      <c r="Y999" s="53"/>
    </row>
    <row r="1000" spans="1:25" x14ac:dyDescent="0.25">
      <c r="A1000" s="47" t="str">
        <f>Data[[#This Row],[Text IID]]&amp;Data[[#This Row],[transaction number]]</f>
        <v>620313</v>
      </c>
      <c r="B1000" s="48">
        <v>3</v>
      </c>
      <c r="C1000" s="49">
        <v>62031</v>
      </c>
      <c r="D1000" s="50" t="str">
        <f>Data[[#This Row],[Text IID]]&amp;" - "&amp;Data[[#This Row],[Facility Name]]</f>
        <v>62031 - Shirley Chapman Sholom Hm East</v>
      </c>
      <c r="E1000" s="46">
        <v>62031</v>
      </c>
      <c r="F1000" s="51" t="s">
        <v>285</v>
      </c>
      <c r="G1000" s="52">
        <v>42748</v>
      </c>
      <c r="H1000" s="51" t="s">
        <v>27</v>
      </c>
      <c r="I1000" s="47"/>
      <c r="J1000" s="47">
        <v>6</v>
      </c>
      <c r="K1000" s="47">
        <f>+Data[[#This Row],[BC Bed Change]]+Data[[#This Row],[NH Bed Change]]</f>
        <v>6</v>
      </c>
      <c r="L1000" s="47">
        <f t="shared" si="72"/>
        <v>0</v>
      </c>
      <c r="M1000" s="47">
        <f t="shared" si="73"/>
        <v>6</v>
      </c>
      <c r="N1000" s="47">
        <f>+Data[[#This Row],[BC Active]]+Data[[#This Row],[NH Active]]</f>
        <v>6</v>
      </c>
      <c r="O1000" s="47">
        <f t="shared" si="74"/>
        <v>0</v>
      </c>
      <c r="P1000" s="47">
        <f t="shared" si="75"/>
        <v>0</v>
      </c>
      <c r="Q1000" s="47">
        <f>+Data[[#This Row],[BC Layaway]]+Data[[#This Row],[NH Layaway]]</f>
        <v>0</v>
      </c>
      <c r="R1000" s="47">
        <f>+Data[[#This Row],[BC Active]]+Data[[#This Row],[BC Layaway]]</f>
        <v>0</v>
      </c>
      <c r="S1000" s="47">
        <f>+Data[[#This Row],[NH Active]]+Data[[#This Row],[NH Layaway]]</f>
        <v>6</v>
      </c>
      <c r="T1000" s="47">
        <f>+Data[[#This Row],[BC Total]]+Data[[#This Row],[NH Total]]</f>
        <v>6</v>
      </c>
      <c r="Y1000" s="53"/>
    </row>
    <row r="1001" spans="1:25" x14ac:dyDescent="0.25">
      <c r="A1001" s="47" t="str">
        <f>Data[[#This Row],[Text IID]]&amp;Data[[#This Row],[transaction number]]</f>
        <v>620314</v>
      </c>
      <c r="B1001" s="48">
        <v>4</v>
      </c>
      <c r="C1001" s="49">
        <v>62031</v>
      </c>
      <c r="D1001" s="50" t="str">
        <f>Data[[#This Row],[Text IID]]&amp;" - "&amp;Data[[#This Row],[Facility Name]]</f>
        <v>62031 - Shirley Chapman Sholom Hm East</v>
      </c>
      <c r="E1001" s="46">
        <v>62031</v>
      </c>
      <c r="F1001" s="51" t="s">
        <v>285</v>
      </c>
      <c r="G1001" s="52">
        <v>42811</v>
      </c>
      <c r="H1001" s="51" t="s">
        <v>27</v>
      </c>
      <c r="I1001" s="47"/>
      <c r="J1001" s="47">
        <v>4</v>
      </c>
      <c r="K1001" s="47">
        <f>+Data[[#This Row],[BC Bed Change]]+Data[[#This Row],[NH Bed Change]]</f>
        <v>4</v>
      </c>
      <c r="L1001" s="47">
        <f t="shared" si="72"/>
        <v>0</v>
      </c>
      <c r="M1001" s="47">
        <f t="shared" si="73"/>
        <v>4</v>
      </c>
      <c r="N1001" s="47">
        <f>+Data[[#This Row],[BC Active]]+Data[[#This Row],[NH Active]]</f>
        <v>4</v>
      </c>
      <c r="O1001" s="47">
        <f t="shared" si="74"/>
        <v>0</v>
      </c>
      <c r="P1001" s="47">
        <f t="shared" si="75"/>
        <v>0</v>
      </c>
      <c r="Q1001" s="47">
        <f>+Data[[#This Row],[BC Layaway]]+Data[[#This Row],[NH Layaway]]</f>
        <v>0</v>
      </c>
      <c r="R1001" s="47">
        <f>+Data[[#This Row],[BC Active]]+Data[[#This Row],[BC Layaway]]</f>
        <v>0</v>
      </c>
      <c r="S1001" s="47">
        <f>+Data[[#This Row],[NH Active]]+Data[[#This Row],[NH Layaway]]</f>
        <v>4</v>
      </c>
      <c r="T1001" s="47">
        <f>+Data[[#This Row],[BC Total]]+Data[[#This Row],[NH Total]]</f>
        <v>4</v>
      </c>
      <c r="Y1001" s="53"/>
    </row>
    <row r="1002" spans="1:25" x14ac:dyDescent="0.25">
      <c r="A1002" s="47" t="str">
        <f>Data[[#This Row],[Text IID]]&amp;Data[[#This Row],[transaction number]]</f>
        <v>620321</v>
      </c>
      <c r="B1002" s="48">
        <v>1</v>
      </c>
      <c r="C1002" s="49">
        <v>62032</v>
      </c>
      <c r="D1002" s="50" t="str">
        <f>Data[[#This Row],[Text IID]]&amp;" - "&amp;Data[[#This Row],[Facility Name]]</f>
        <v>62032 - CERENITY MARIAN ST PAUL LLC</v>
      </c>
      <c r="E1002" s="46">
        <v>62032</v>
      </c>
      <c r="F1002" s="51" t="s">
        <v>407</v>
      </c>
      <c r="G1002" s="52">
        <v>40451</v>
      </c>
      <c r="H1002" s="51" t="s">
        <v>17</v>
      </c>
      <c r="I1002" s="47">
        <v>0</v>
      </c>
      <c r="J1002" s="47">
        <v>90</v>
      </c>
      <c r="K1002" s="47">
        <f>+Data[[#This Row],[BC Bed Change]]+Data[[#This Row],[NH Bed Change]]</f>
        <v>90</v>
      </c>
      <c r="L1002" s="47">
        <f t="shared" si="72"/>
        <v>0</v>
      </c>
      <c r="M1002" s="47">
        <f t="shared" si="73"/>
        <v>90</v>
      </c>
      <c r="N1002" s="47">
        <f>+Data[[#This Row],[BC Active]]+Data[[#This Row],[NH Active]]</f>
        <v>90</v>
      </c>
      <c r="O1002" s="47">
        <f t="shared" si="74"/>
        <v>0</v>
      </c>
      <c r="P1002" s="47">
        <f t="shared" si="75"/>
        <v>0</v>
      </c>
      <c r="Q1002" s="47">
        <f>+Data[[#This Row],[BC Layaway]]+Data[[#This Row],[NH Layaway]]</f>
        <v>0</v>
      </c>
      <c r="R1002" s="47">
        <f>+Data[[#This Row],[BC Active]]+Data[[#This Row],[BC Layaway]]</f>
        <v>0</v>
      </c>
      <c r="S1002" s="47">
        <f>+Data[[#This Row],[NH Active]]+Data[[#This Row],[NH Layaway]]</f>
        <v>90</v>
      </c>
      <c r="T1002" s="47">
        <f>+Data[[#This Row],[BC Total]]+Data[[#This Row],[NH Total]]</f>
        <v>90</v>
      </c>
      <c r="Y1002" s="53"/>
    </row>
    <row r="1003" spans="1:25" x14ac:dyDescent="0.25">
      <c r="A1003" s="47" t="str">
        <f>Data[[#This Row],[Text IID]]&amp;Data[[#This Row],[transaction number]]</f>
        <v>620341</v>
      </c>
      <c r="B1003" s="48">
        <v>1</v>
      </c>
      <c r="C1003" s="49">
        <v>62034</v>
      </c>
      <c r="D1003" s="50" t="str">
        <f>Data[[#This Row],[Text IID]]&amp;" - "&amp;Data[[#This Row],[Facility Name]]</f>
        <v>62034 - Highland Chateau HCC</v>
      </c>
      <c r="E1003" s="46">
        <v>62034</v>
      </c>
      <c r="F1003" s="51" t="s">
        <v>286</v>
      </c>
      <c r="G1003" s="52">
        <v>40451</v>
      </c>
      <c r="H1003" s="51" t="s">
        <v>17</v>
      </c>
      <c r="I1003" s="47">
        <v>0</v>
      </c>
      <c r="J1003" s="47">
        <v>64</v>
      </c>
      <c r="K1003" s="47">
        <f>+Data[[#This Row],[BC Bed Change]]+Data[[#This Row],[NH Bed Change]]</f>
        <v>64</v>
      </c>
      <c r="L1003" s="47">
        <f t="shared" si="72"/>
        <v>0</v>
      </c>
      <c r="M1003" s="47">
        <f t="shared" si="73"/>
        <v>64</v>
      </c>
      <c r="N1003" s="47">
        <f>+Data[[#This Row],[BC Active]]+Data[[#This Row],[NH Active]]</f>
        <v>64</v>
      </c>
      <c r="O1003" s="47">
        <f t="shared" si="74"/>
        <v>0</v>
      </c>
      <c r="P1003" s="47">
        <f t="shared" si="75"/>
        <v>0</v>
      </c>
      <c r="Q1003" s="47">
        <f>+Data[[#This Row],[BC Layaway]]+Data[[#This Row],[NH Layaway]]</f>
        <v>0</v>
      </c>
      <c r="R1003" s="47">
        <f>+Data[[#This Row],[BC Active]]+Data[[#This Row],[BC Layaway]]</f>
        <v>0</v>
      </c>
      <c r="S1003" s="47">
        <f>+Data[[#This Row],[NH Active]]+Data[[#This Row],[NH Layaway]]</f>
        <v>64</v>
      </c>
      <c r="T1003" s="47">
        <f>+Data[[#This Row],[BC Total]]+Data[[#This Row],[NH Total]]</f>
        <v>64</v>
      </c>
      <c r="Y1003" s="53"/>
    </row>
    <row r="1004" spans="1:25" x14ac:dyDescent="0.25">
      <c r="A1004" s="47" t="str">
        <f>Data[[#This Row],[Text IID]]&amp;Data[[#This Row],[transaction number]]</f>
        <v>620371</v>
      </c>
      <c r="B1004" s="48">
        <v>1</v>
      </c>
      <c r="C1004" s="49">
        <v>62037</v>
      </c>
      <c r="D1004" s="50" t="str">
        <f>Data[[#This Row],[Text IID]]&amp;" - "&amp;Data[[#This Row],[Facility Name]]</f>
        <v>62037 - Presbyterian Homes North Oaks</v>
      </c>
      <c r="E1004" s="46">
        <v>62037</v>
      </c>
      <c r="F1004" s="51" t="s">
        <v>287</v>
      </c>
      <c r="G1004" s="52">
        <v>40451</v>
      </c>
      <c r="H1004" s="51" t="s">
        <v>17</v>
      </c>
      <c r="I1004" s="47">
        <v>0</v>
      </c>
      <c r="J1004" s="47">
        <v>60</v>
      </c>
      <c r="K1004" s="47">
        <f>+Data[[#This Row],[BC Bed Change]]+Data[[#This Row],[NH Bed Change]]</f>
        <v>60</v>
      </c>
      <c r="L1004" s="47">
        <f t="shared" si="72"/>
        <v>0</v>
      </c>
      <c r="M1004" s="47">
        <f t="shared" si="73"/>
        <v>60</v>
      </c>
      <c r="N1004" s="47">
        <f>+Data[[#This Row],[BC Active]]+Data[[#This Row],[NH Active]]</f>
        <v>60</v>
      </c>
      <c r="O1004" s="47">
        <f t="shared" si="74"/>
        <v>0</v>
      </c>
      <c r="P1004" s="47">
        <f t="shared" si="75"/>
        <v>0</v>
      </c>
      <c r="Q1004" s="47">
        <f>+Data[[#This Row],[BC Layaway]]+Data[[#This Row],[NH Layaway]]</f>
        <v>0</v>
      </c>
      <c r="R1004" s="47">
        <f>+Data[[#This Row],[BC Active]]+Data[[#This Row],[BC Layaway]]</f>
        <v>0</v>
      </c>
      <c r="S1004" s="47">
        <f>+Data[[#This Row],[NH Active]]+Data[[#This Row],[NH Layaway]]</f>
        <v>60</v>
      </c>
      <c r="T1004" s="47">
        <f>+Data[[#This Row],[BC Total]]+Data[[#This Row],[NH Total]]</f>
        <v>60</v>
      </c>
      <c r="Y1004" s="53"/>
    </row>
    <row r="1005" spans="1:25" x14ac:dyDescent="0.25">
      <c r="A1005" s="47" t="str">
        <f>Data[[#This Row],[Text IID]]&amp;Data[[#This Row],[transaction number]]</f>
        <v>620401</v>
      </c>
      <c r="B1005" s="48">
        <v>1</v>
      </c>
      <c r="C1005" s="49">
        <v>62040</v>
      </c>
      <c r="D1005" s="50" t="str">
        <f>Data[[#This Row],[Text IID]]&amp;" - "&amp;Data[[#This Row],[Facility Name]]</f>
        <v>62040 - Carondelet Village Care Center</v>
      </c>
      <c r="E1005" s="46">
        <v>62040</v>
      </c>
      <c r="F1005" s="51" t="s">
        <v>288</v>
      </c>
      <c r="G1005" s="52">
        <v>40882</v>
      </c>
      <c r="H1005" s="51" t="s">
        <v>27</v>
      </c>
      <c r="I1005" s="47">
        <v>0</v>
      </c>
      <c r="J1005" s="47">
        <v>22</v>
      </c>
      <c r="K1005" s="47">
        <f>+Data[[#This Row],[BC Bed Change]]+Data[[#This Row],[NH Bed Change]]</f>
        <v>22</v>
      </c>
      <c r="L1005" s="47">
        <f t="shared" si="72"/>
        <v>0</v>
      </c>
      <c r="M1005" s="47">
        <f t="shared" si="73"/>
        <v>22</v>
      </c>
      <c r="N1005" s="47">
        <f>+Data[[#This Row],[BC Active]]+Data[[#This Row],[NH Active]]</f>
        <v>22</v>
      </c>
      <c r="O1005" s="47">
        <f t="shared" si="74"/>
        <v>0</v>
      </c>
      <c r="P1005" s="47">
        <f t="shared" si="75"/>
        <v>0</v>
      </c>
      <c r="Q1005" s="47">
        <f>+Data[[#This Row],[BC Layaway]]+Data[[#This Row],[NH Layaway]]</f>
        <v>0</v>
      </c>
      <c r="R1005" s="47">
        <f>+Data[[#This Row],[BC Active]]+Data[[#This Row],[BC Layaway]]</f>
        <v>0</v>
      </c>
      <c r="S1005" s="47">
        <f>+Data[[#This Row],[NH Active]]+Data[[#This Row],[NH Layaway]]</f>
        <v>22</v>
      </c>
      <c r="T1005" s="47">
        <f>+Data[[#This Row],[BC Total]]+Data[[#This Row],[NH Total]]</f>
        <v>22</v>
      </c>
      <c r="Y1005" s="53"/>
    </row>
    <row r="1006" spans="1:25" x14ac:dyDescent="0.25">
      <c r="A1006" s="47" t="str">
        <f>Data[[#This Row],[Text IID]]&amp;Data[[#This Row],[transaction number]]</f>
        <v>620402</v>
      </c>
      <c r="B1006" s="48">
        <v>2</v>
      </c>
      <c r="C1006" s="49">
        <v>62040</v>
      </c>
      <c r="D1006" s="50" t="str">
        <f>Data[[#This Row],[Text IID]]&amp;" - "&amp;Data[[#This Row],[Facility Name]]</f>
        <v>62040 - Carondelet Village Care Center</v>
      </c>
      <c r="E1006" s="46">
        <v>62040</v>
      </c>
      <c r="F1006" s="51" t="s">
        <v>288</v>
      </c>
      <c r="G1006" s="52">
        <v>40882</v>
      </c>
      <c r="H1006" s="51" t="s">
        <v>27</v>
      </c>
      <c r="I1006" s="47">
        <v>0</v>
      </c>
      <c r="J1006" s="47">
        <v>23</v>
      </c>
      <c r="K1006" s="47">
        <f>+Data[[#This Row],[BC Bed Change]]+Data[[#This Row],[NH Bed Change]]</f>
        <v>23</v>
      </c>
      <c r="L1006" s="47">
        <f t="shared" si="72"/>
        <v>0</v>
      </c>
      <c r="M1006" s="47">
        <f t="shared" si="73"/>
        <v>23</v>
      </c>
      <c r="N1006" s="47">
        <f>+Data[[#This Row],[BC Active]]+Data[[#This Row],[NH Active]]</f>
        <v>23</v>
      </c>
      <c r="O1006" s="47">
        <f t="shared" si="74"/>
        <v>0</v>
      </c>
      <c r="P1006" s="47">
        <f t="shared" si="75"/>
        <v>0</v>
      </c>
      <c r="Q1006" s="47">
        <f>+Data[[#This Row],[BC Layaway]]+Data[[#This Row],[NH Layaway]]</f>
        <v>0</v>
      </c>
      <c r="R1006" s="47">
        <f>+Data[[#This Row],[BC Active]]+Data[[#This Row],[BC Layaway]]</f>
        <v>0</v>
      </c>
      <c r="S1006" s="47">
        <f>+Data[[#This Row],[NH Active]]+Data[[#This Row],[NH Layaway]]</f>
        <v>23</v>
      </c>
      <c r="T1006" s="47">
        <f>+Data[[#This Row],[BC Total]]+Data[[#This Row],[NH Total]]</f>
        <v>23</v>
      </c>
      <c r="Y1006" s="53"/>
    </row>
    <row r="1007" spans="1:25" x14ac:dyDescent="0.25">
      <c r="A1007" s="47" t="str">
        <f>Data[[#This Row],[Text IID]]&amp;Data[[#This Row],[transaction number]]</f>
        <v>620411</v>
      </c>
      <c r="B1007" s="48">
        <v>1</v>
      </c>
      <c r="C1007" s="49">
        <v>62041</v>
      </c>
      <c r="D1007" s="50" t="str">
        <f>Data[[#This Row],[Text IID]]&amp;" - "&amp;Data[[#This Row],[Facility Name]]</f>
        <v>62041 - Episcopal Church Home Gardens</v>
      </c>
      <c r="E1007" s="46">
        <v>62041</v>
      </c>
      <c r="F1007" s="51" t="s">
        <v>289</v>
      </c>
      <c r="G1007" s="52">
        <v>42029</v>
      </c>
      <c r="H1007" s="51" t="s">
        <v>27</v>
      </c>
      <c r="I1007" s="47"/>
      <c r="J1007" s="47">
        <v>6</v>
      </c>
      <c r="K1007" s="47">
        <f>+Data[[#This Row],[BC Bed Change]]+Data[[#This Row],[NH Bed Change]]</f>
        <v>6</v>
      </c>
      <c r="L1007" s="47">
        <f t="shared" si="72"/>
        <v>0</v>
      </c>
      <c r="M1007" s="47">
        <f t="shared" si="73"/>
        <v>6</v>
      </c>
      <c r="N1007" s="47">
        <f>+Data[[#This Row],[BC Active]]+Data[[#This Row],[NH Active]]</f>
        <v>6</v>
      </c>
      <c r="O1007" s="47">
        <f t="shared" si="74"/>
        <v>0</v>
      </c>
      <c r="P1007" s="47">
        <f t="shared" si="75"/>
        <v>0</v>
      </c>
      <c r="Q1007" s="47">
        <f>+Data[[#This Row],[BC Layaway]]+Data[[#This Row],[NH Layaway]]</f>
        <v>0</v>
      </c>
      <c r="R1007" s="47">
        <f>+Data[[#This Row],[BC Active]]+Data[[#This Row],[BC Layaway]]</f>
        <v>0</v>
      </c>
      <c r="S1007" s="47">
        <f>+Data[[#This Row],[NH Active]]+Data[[#This Row],[NH Layaway]]</f>
        <v>6</v>
      </c>
      <c r="T1007" s="47">
        <f>+Data[[#This Row],[BC Total]]+Data[[#This Row],[NH Total]]</f>
        <v>6</v>
      </c>
      <c r="Y1007" s="53"/>
    </row>
    <row r="1008" spans="1:25" x14ac:dyDescent="0.25">
      <c r="A1008" s="47" t="str">
        <f>Data[[#This Row],[Text IID]]&amp;Data[[#This Row],[transaction number]]</f>
        <v>620412</v>
      </c>
      <c r="B1008" s="48">
        <v>2</v>
      </c>
      <c r="C1008" s="49">
        <v>62041</v>
      </c>
      <c r="D1008" s="50" t="str">
        <f>Data[[#This Row],[Text IID]]&amp;" - "&amp;Data[[#This Row],[Facility Name]]</f>
        <v>62041 - Episcopal Church Home Gardens</v>
      </c>
      <c r="E1008" s="46">
        <v>62041</v>
      </c>
      <c r="F1008" s="51" t="s">
        <v>289</v>
      </c>
      <c r="G1008" s="52">
        <v>42029</v>
      </c>
      <c r="H1008" s="51" t="s">
        <v>27</v>
      </c>
      <c r="I1008" s="47"/>
      <c r="J1008" s="47">
        <v>30</v>
      </c>
      <c r="K1008" s="47">
        <f>+Data[[#This Row],[BC Bed Change]]+Data[[#This Row],[NH Bed Change]]</f>
        <v>30</v>
      </c>
      <c r="L1008" s="47">
        <f t="shared" si="72"/>
        <v>0</v>
      </c>
      <c r="M1008" s="47">
        <f t="shared" si="73"/>
        <v>30</v>
      </c>
      <c r="N1008" s="47">
        <f>+Data[[#This Row],[BC Active]]+Data[[#This Row],[NH Active]]</f>
        <v>30</v>
      </c>
      <c r="O1008" s="47">
        <f t="shared" si="74"/>
        <v>0</v>
      </c>
      <c r="P1008" s="47">
        <f t="shared" si="75"/>
        <v>0</v>
      </c>
      <c r="Q1008" s="47">
        <f>+Data[[#This Row],[BC Layaway]]+Data[[#This Row],[NH Layaway]]</f>
        <v>0</v>
      </c>
      <c r="R1008" s="47">
        <f>+Data[[#This Row],[BC Active]]+Data[[#This Row],[BC Layaway]]</f>
        <v>0</v>
      </c>
      <c r="S1008" s="47">
        <f>+Data[[#This Row],[NH Active]]+Data[[#This Row],[NH Layaway]]</f>
        <v>30</v>
      </c>
      <c r="T1008" s="47">
        <f>+Data[[#This Row],[BC Total]]+Data[[#This Row],[NH Total]]</f>
        <v>30</v>
      </c>
      <c r="Y1008" s="53"/>
    </row>
    <row r="1009" spans="1:25" x14ac:dyDescent="0.25">
      <c r="A1009" s="47" t="str">
        <f>Data[[#This Row],[Text IID]]&amp;Data[[#This Row],[transaction number]]</f>
        <v>620413</v>
      </c>
      <c r="B1009" s="48">
        <v>3</v>
      </c>
      <c r="C1009" s="49">
        <v>62041</v>
      </c>
      <c r="D1009" s="50" t="str">
        <f>Data[[#This Row],[Text IID]]&amp;" - "&amp;Data[[#This Row],[Facility Name]]</f>
        <v>62041 - Episcopal Church Home Gardens</v>
      </c>
      <c r="E1009" s="46">
        <v>62041</v>
      </c>
      <c r="F1009" s="51" t="s">
        <v>289</v>
      </c>
      <c r="G1009" s="52">
        <v>42029</v>
      </c>
      <c r="H1009" s="51" t="s">
        <v>27</v>
      </c>
      <c r="I1009" s="47">
        <v>0</v>
      </c>
      <c r="J1009" s="47">
        <v>24</v>
      </c>
      <c r="K1009" s="47">
        <f>+Data[[#This Row],[BC Bed Change]]+Data[[#This Row],[NH Bed Change]]</f>
        <v>24</v>
      </c>
      <c r="L1009" s="47">
        <f t="shared" si="72"/>
        <v>0</v>
      </c>
      <c r="M1009" s="47">
        <f t="shared" si="73"/>
        <v>24</v>
      </c>
      <c r="N1009" s="47">
        <f>+Data[[#This Row],[BC Active]]+Data[[#This Row],[NH Active]]</f>
        <v>24</v>
      </c>
      <c r="O1009" s="47">
        <f t="shared" si="74"/>
        <v>0</v>
      </c>
      <c r="P1009" s="47">
        <f t="shared" si="75"/>
        <v>0</v>
      </c>
      <c r="Q1009" s="47">
        <f>+Data[[#This Row],[BC Layaway]]+Data[[#This Row],[NH Layaway]]</f>
        <v>0</v>
      </c>
      <c r="R1009" s="47">
        <f>+Data[[#This Row],[BC Active]]+Data[[#This Row],[BC Layaway]]</f>
        <v>0</v>
      </c>
      <c r="S1009" s="47">
        <f>+Data[[#This Row],[NH Active]]+Data[[#This Row],[NH Layaway]]</f>
        <v>24</v>
      </c>
      <c r="T1009" s="47">
        <f>+Data[[#This Row],[BC Total]]+Data[[#This Row],[NH Total]]</f>
        <v>24</v>
      </c>
      <c r="Y1009" s="53"/>
    </row>
    <row r="1010" spans="1:25" x14ac:dyDescent="0.25">
      <c r="A1010" s="47" t="str">
        <f>Data[[#This Row],[Text IID]]&amp;Data[[#This Row],[transaction number]]</f>
        <v>620421</v>
      </c>
      <c r="B1010" s="48">
        <v>1</v>
      </c>
      <c r="C1010" s="49">
        <v>62042</v>
      </c>
      <c r="D1010" s="50" t="str">
        <f>Data[[#This Row],[Text IID]]&amp;" - "&amp;Data[[#This Row],[Facility Name]]</f>
        <v>62042 - Langton Shores</v>
      </c>
      <c r="E1010" s="46">
        <v>62042</v>
      </c>
      <c r="F1010" s="51" t="s">
        <v>290</v>
      </c>
      <c r="G1010" s="52">
        <v>43872</v>
      </c>
      <c r="H1010" s="51" t="s">
        <v>27</v>
      </c>
      <c r="I1010" s="47"/>
      <c r="J1010" s="47">
        <v>18</v>
      </c>
      <c r="K1010" s="47">
        <f>+Data[[#This Row],[BC Bed Change]]+Data[[#This Row],[NH Bed Change]]</f>
        <v>18</v>
      </c>
      <c r="L1010" s="47">
        <f t="shared" si="72"/>
        <v>0</v>
      </c>
      <c r="M1010" s="47">
        <f t="shared" si="73"/>
        <v>18</v>
      </c>
      <c r="N1010" s="47">
        <f>+Data[[#This Row],[BC Active]]+Data[[#This Row],[NH Active]]</f>
        <v>18</v>
      </c>
      <c r="O1010" s="47">
        <f t="shared" si="74"/>
        <v>0</v>
      </c>
      <c r="P1010" s="47">
        <f t="shared" si="75"/>
        <v>0</v>
      </c>
      <c r="Q1010" s="47">
        <f>+Data[[#This Row],[BC Layaway]]+Data[[#This Row],[NH Layaway]]</f>
        <v>0</v>
      </c>
      <c r="R1010" s="47">
        <f>+Data[[#This Row],[BC Active]]+Data[[#This Row],[BC Layaway]]</f>
        <v>0</v>
      </c>
      <c r="S1010" s="47">
        <f>+Data[[#This Row],[NH Active]]+Data[[#This Row],[NH Layaway]]</f>
        <v>18</v>
      </c>
      <c r="T1010" s="47">
        <f>+Data[[#This Row],[BC Total]]+Data[[#This Row],[NH Total]]</f>
        <v>18</v>
      </c>
      <c r="Y1010" s="53"/>
    </row>
    <row r="1011" spans="1:25" x14ac:dyDescent="0.25">
      <c r="A1011" s="47" t="str">
        <f>Data[[#This Row],[Text IID]]&amp;Data[[#This Row],[transaction number]]</f>
        <v>620422</v>
      </c>
      <c r="B1011" s="48">
        <v>2</v>
      </c>
      <c r="C1011" s="49">
        <v>62042</v>
      </c>
      <c r="D1011" s="50" t="str">
        <f>Data[[#This Row],[Text IID]]&amp;" - "&amp;Data[[#This Row],[Facility Name]]</f>
        <v>62042 - Langton Shores</v>
      </c>
      <c r="E1011" s="46">
        <v>62042</v>
      </c>
      <c r="F1011" s="51" t="s">
        <v>290</v>
      </c>
      <c r="G1011" s="52">
        <v>43872</v>
      </c>
      <c r="H1011" s="51" t="s">
        <v>27</v>
      </c>
      <c r="I1011" s="47"/>
      <c r="J1011" s="47">
        <v>32</v>
      </c>
      <c r="K1011" s="47">
        <f>+Data[[#This Row],[BC Bed Change]]+Data[[#This Row],[NH Bed Change]]</f>
        <v>32</v>
      </c>
      <c r="L1011" s="47">
        <f t="shared" si="72"/>
        <v>0</v>
      </c>
      <c r="M1011" s="47">
        <f t="shared" si="73"/>
        <v>32</v>
      </c>
      <c r="N1011" s="47">
        <f>+Data[[#This Row],[BC Active]]+Data[[#This Row],[NH Active]]</f>
        <v>32</v>
      </c>
      <c r="O1011" s="47">
        <f t="shared" si="74"/>
        <v>0</v>
      </c>
      <c r="P1011" s="47">
        <f t="shared" si="75"/>
        <v>0</v>
      </c>
      <c r="Q1011" s="47">
        <f>+Data[[#This Row],[BC Layaway]]+Data[[#This Row],[NH Layaway]]</f>
        <v>0</v>
      </c>
      <c r="R1011" s="47">
        <f>+Data[[#This Row],[BC Active]]+Data[[#This Row],[BC Layaway]]</f>
        <v>0</v>
      </c>
      <c r="S1011" s="47">
        <f>+Data[[#This Row],[NH Active]]+Data[[#This Row],[NH Layaway]]</f>
        <v>32</v>
      </c>
      <c r="T1011" s="47">
        <f>+Data[[#This Row],[BC Total]]+Data[[#This Row],[NH Total]]</f>
        <v>32</v>
      </c>
      <c r="Y1011" s="53"/>
    </row>
    <row r="1012" spans="1:25" x14ac:dyDescent="0.25">
      <c r="A1012" s="47" t="str">
        <f>Data[[#This Row],[Text IID]]&amp;Data[[#This Row],[transaction number]]</f>
        <v>640011</v>
      </c>
      <c r="B1012" s="48">
        <v>1</v>
      </c>
      <c r="C1012" s="49">
        <v>64001</v>
      </c>
      <c r="D1012" s="50" t="str">
        <f>Data[[#This Row],[Text IID]]&amp;" - "&amp;Data[[#This Row],[Facility Name]]</f>
        <v>64001 - Wabasso Restorative Care Center</v>
      </c>
      <c r="E1012" s="46">
        <v>64001</v>
      </c>
      <c r="F1012" s="51" t="s">
        <v>408</v>
      </c>
      <c r="G1012" s="52">
        <v>40451</v>
      </c>
      <c r="H1012" s="51" t="s">
        <v>17</v>
      </c>
      <c r="I1012" s="47">
        <v>0</v>
      </c>
      <c r="J1012" s="47">
        <v>44</v>
      </c>
      <c r="K1012" s="47">
        <f>+Data[[#This Row],[BC Bed Change]]+Data[[#This Row],[NH Bed Change]]</f>
        <v>44</v>
      </c>
      <c r="L1012" s="47">
        <f t="shared" si="72"/>
        <v>0</v>
      </c>
      <c r="M1012" s="47">
        <f t="shared" si="73"/>
        <v>44</v>
      </c>
      <c r="N1012" s="47">
        <f>+Data[[#This Row],[BC Active]]+Data[[#This Row],[NH Active]]</f>
        <v>44</v>
      </c>
      <c r="O1012" s="47">
        <f t="shared" si="74"/>
        <v>0</v>
      </c>
      <c r="P1012" s="47">
        <f t="shared" si="75"/>
        <v>0</v>
      </c>
      <c r="Q1012" s="47">
        <f>+Data[[#This Row],[BC Layaway]]+Data[[#This Row],[NH Layaway]]</f>
        <v>0</v>
      </c>
      <c r="R1012" s="47">
        <f>+Data[[#This Row],[BC Active]]+Data[[#This Row],[BC Layaway]]</f>
        <v>0</v>
      </c>
      <c r="S1012" s="47">
        <f>+Data[[#This Row],[NH Active]]+Data[[#This Row],[NH Layaway]]</f>
        <v>44</v>
      </c>
      <c r="T1012" s="47">
        <f>+Data[[#This Row],[BC Total]]+Data[[#This Row],[NH Total]]</f>
        <v>44</v>
      </c>
      <c r="Y1012" s="53"/>
    </row>
    <row r="1013" spans="1:25" x14ac:dyDescent="0.25">
      <c r="A1013" s="47" t="str">
        <f>Data[[#This Row],[Text IID]]&amp;Data[[#This Row],[transaction number]]</f>
        <v>640021</v>
      </c>
      <c r="B1013" s="48">
        <v>1</v>
      </c>
      <c r="C1013" s="49">
        <v>64002</v>
      </c>
      <c r="D1013" s="50" t="str">
        <f>Data[[#This Row],[Text IID]]&amp;" - "&amp;Data[[#This Row],[Facility Name]]</f>
        <v>64002 - GIL MOR MANOR</v>
      </c>
      <c r="E1013" s="46">
        <v>64002</v>
      </c>
      <c r="F1013" s="51" t="s">
        <v>409</v>
      </c>
      <c r="G1013" s="52">
        <v>40451</v>
      </c>
      <c r="H1013" s="51" t="s">
        <v>17</v>
      </c>
      <c r="I1013" s="47">
        <v>0</v>
      </c>
      <c r="J1013" s="47">
        <v>35</v>
      </c>
      <c r="K1013" s="47">
        <f>+Data[[#This Row],[BC Bed Change]]+Data[[#This Row],[NH Bed Change]]</f>
        <v>35</v>
      </c>
      <c r="L1013" s="47">
        <f t="shared" si="72"/>
        <v>0</v>
      </c>
      <c r="M1013" s="47">
        <f t="shared" si="73"/>
        <v>35</v>
      </c>
      <c r="N1013" s="47">
        <f>+Data[[#This Row],[BC Active]]+Data[[#This Row],[NH Active]]</f>
        <v>35</v>
      </c>
      <c r="O1013" s="47">
        <f t="shared" si="74"/>
        <v>0</v>
      </c>
      <c r="P1013" s="47">
        <f t="shared" si="75"/>
        <v>0</v>
      </c>
      <c r="Q1013" s="47">
        <f>+Data[[#This Row],[BC Layaway]]+Data[[#This Row],[NH Layaway]]</f>
        <v>0</v>
      </c>
      <c r="R1013" s="47">
        <f>+Data[[#This Row],[BC Active]]+Data[[#This Row],[BC Layaway]]</f>
        <v>0</v>
      </c>
      <c r="S1013" s="47">
        <f>+Data[[#This Row],[NH Active]]+Data[[#This Row],[NH Layaway]]</f>
        <v>35</v>
      </c>
      <c r="T1013" s="47">
        <f>+Data[[#This Row],[BC Total]]+Data[[#This Row],[NH Total]]</f>
        <v>35</v>
      </c>
      <c r="Y1013" s="53"/>
    </row>
    <row r="1014" spans="1:25" x14ac:dyDescent="0.25">
      <c r="A1014" s="47" t="str">
        <f>Data[[#This Row],[Text IID]]&amp;Data[[#This Row],[transaction number]]</f>
        <v>640031</v>
      </c>
      <c r="B1014" s="48">
        <v>1</v>
      </c>
      <c r="C1014" s="49">
        <v>64003</v>
      </c>
      <c r="D1014" s="50" t="str">
        <f>Data[[#This Row],[Text IID]]&amp;" - "&amp;Data[[#This Row],[Facility Name]]</f>
        <v>64003 - Parkview Home</v>
      </c>
      <c r="E1014" s="46">
        <v>64003</v>
      </c>
      <c r="F1014" s="51" t="s">
        <v>291</v>
      </c>
      <c r="G1014" s="52">
        <v>40451</v>
      </c>
      <c r="H1014" s="51" t="s">
        <v>17</v>
      </c>
      <c r="I1014" s="47">
        <v>0</v>
      </c>
      <c r="J1014" s="47">
        <v>35</v>
      </c>
      <c r="K1014" s="47">
        <f>+Data[[#This Row],[BC Bed Change]]+Data[[#This Row],[NH Bed Change]]</f>
        <v>35</v>
      </c>
      <c r="L1014" s="47">
        <f t="shared" si="72"/>
        <v>0</v>
      </c>
      <c r="M1014" s="47">
        <f t="shared" si="73"/>
        <v>35</v>
      </c>
      <c r="N1014" s="47">
        <f>+Data[[#This Row],[BC Active]]+Data[[#This Row],[NH Active]]</f>
        <v>35</v>
      </c>
      <c r="O1014" s="47">
        <f t="shared" si="74"/>
        <v>0</v>
      </c>
      <c r="P1014" s="47">
        <f t="shared" si="75"/>
        <v>0</v>
      </c>
      <c r="Q1014" s="47">
        <f>+Data[[#This Row],[BC Layaway]]+Data[[#This Row],[NH Layaway]]</f>
        <v>0</v>
      </c>
      <c r="R1014" s="47">
        <f>+Data[[#This Row],[BC Active]]+Data[[#This Row],[BC Layaway]]</f>
        <v>0</v>
      </c>
      <c r="S1014" s="47">
        <f>+Data[[#This Row],[NH Active]]+Data[[#This Row],[NH Layaway]]</f>
        <v>35</v>
      </c>
      <c r="T1014" s="47">
        <f>+Data[[#This Row],[BC Total]]+Data[[#This Row],[NH Total]]</f>
        <v>35</v>
      </c>
      <c r="Y1014" s="53"/>
    </row>
    <row r="1015" spans="1:25" x14ac:dyDescent="0.25">
      <c r="A1015" s="47" t="str">
        <f>Data[[#This Row],[Text IID]]&amp;Data[[#This Row],[transaction number]]</f>
        <v>640032</v>
      </c>
      <c r="B1015" s="48">
        <v>2</v>
      </c>
      <c r="C1015" s="49">
        <v>64003</v>
      </c>
      <c r="D1015" s="50" t="str">
        <f>Data[[#This Row],[Text IID]]&amp;" - "&amp;Data[[#This Row],[Facility Name]]</f>
        <v>64003 - Parkview Home</v>
      </c>
      <c r="E1015" s="46">
        <v>64003</v>
      </c>
      <c r="F1015" s="51" t="s">
        <v>291</v>
      </c>
      <c r="G1015" s="52">
        <v>40729</v>
      </c>
      <c r="H1015" s="51" t="s">
        <v>20</v>
      </c>
      <c r="I1015" s="47">
        <v>0</v>
      </c>
      <c r="J1015" s="47">
        <v>35</v>
      </c>
      <c r="K1015" s="47">
        <f>+Data[[#This Row],[BC Bed Change]]+Data[[#This Row],[NH Bed Change]]</f>
        <v>35</v>
      </c>
      <c r="L1015" s="47">
        <f t="shared" si="72"/>
        <v>0</v>
      </c>
      <c r="M1015" s="47">
        <f t="shared" si="73"/>
        <v>-35</v>
      </c>
      <c r="N1015" s="47">
        <f>+Data[[#This Row],[BC Active]]+Data[[#This Row],[NH Active]]</f>
        <v>-35</v>
      </c>
      <c r="O1015" s="47">
        <f t="shared" si="74"/>
        <v>0</v>
      </c>
      <c r="P1015" s="47">
        <f t="shared" si="75"/>
        <v>35</v>
      </c>
      <c r="Q1015" s="47">
        <f>+Data[[#This Row],[BC Layaway]]+Data[[#This Row],[NH Layaway]]</f>
        <v>35</v>
      </c>
      <c r="R1015" s="47">
        <f>+Data[[#This Row],[BC Active]]+Data[[#This Row],[BC Layaway]]</f>
        <v>0</v>
      </c>
      <c r="S1015" s="47">
        <f>+Data[[#This Row],[NH Active]]+Data[[#This Row],[NH Layaway]]</f>
        <v>0</v>
      </c>
      <c r="T1015" s="47">
        <f>+Data[[#This Row],[BC Total]]+Data[[#This Row],[NH Total]]</f>
        <v>0</v>
      </c>
      <c r="Y1015" s="53"/>
    </row>
    <row r="1016" spans="1:25" x14ac:dyDescent="0.25">
      <c r="A1016" s="47" t="str">
        <f>Data[[#This Row],[Text IID]]&amp;Data[[#This Row],[transaction number]]</f>
        <v>640033</v>
      </c>
      <c r="B1016" s="48">
        <v>3</v>
      </c>
      <c r="C1016" s="49">
        <v>64003</v>
      </c>
      <c r="D1016" s="50" t="str">
        <f>Data[[#This Row],[Text IID]]&amp;" - "&amp;Data[[#This Row],[Facility Name]]</f>
        <v>64003 - Parkview Home</v>
      </c>
      <c r="E1016" s="46">
        <v>64003</v>
      </c>
      <c r="F1016" s="51" t="s">
        <v>291</v>
      </c>
      <c r="G1016" s="52">
        <v>40938</v>
      </c>
      <c r="H1016" s="51" t="s">
        <v>22</v>
      </c>
      <c r="I1016" s="47">
        <v>0</v>
      </c>
      <c r="J1016" s="47">
        <v>35</v>
      </c>
      <c r="K1016" s="47">
        <f>+Data[[#This Row],[BC Bed Change]]+Data[[#This Row],[NH Bed Change]]</f>
        <v>35</v>
      </c>
      <c r="L1016" s="47">
        <f t="shared" si="72"/>
        <v>0</v>
      </c>
      <c r="M1016" s="47">
        <f t="shared" si="73"/>
        <v>35</v>
      </c>
      <c r="N1016" s="47">
        <f>+Data[[#This Row],[BC Active]]+Data[[#This Row],[NH Active]]</f>
        <v>35</v>
      </c>
      <c r="O1016" s="47">
        <f t="shared" si="74"/>
        <v>0</v>
      </c>
      <c r="P1016" s="47">
        <f t="shared" si="75"/>
        <v>-35</v>
      </c>
      <c r="Q1016" s="47">
        <f>+Data[[#This Row],[BC Layaway]]+Data[[#This Row],[NH Layaway]]</f>
        <v>-35</v>
      </c>
      <c r="R1016" s="47">
        <f>+Data[[#This Row],[BC Active]]+Data[[#This Row],[BC Layaway]]</f>
        <v>0</v>
      </c>
      <c r="S1016" s="47">
        <f>+Data[[#This Row],[NH Active]]+Data[[#This Row],[NH Layaway]]</f>
        <v>0</v>
      </c>
      <c r="T1016" s="47">
        <f>+Data[[#This Row],[BC Total]]+Data[[#This Row],[NH Total]]</f>
        <v>0</v>
      </c>
      <c r="Y1016" s="53"/>
    </row>
    <row r="1017" spans="1:25" x14ac:dyDescent="0.25">
      <c r="A1017" s="47" t="str">
        <f>Data[[#This Row],[Text IID]]&amp;Data[[#This Row],[transaction number]]</f>
        <v>640034</v>
      </c>
      <c r="B1017" s="48">
        <v>4</v>
      </c>
      <c r="C1017" s="49">
        <v>64003</v>
      </c>
      <c r="D1017" s="50" t="str">
        <f>Data[[#This Row],[Text IID]]&amp;" - "&amp;Data[[#This Row],[Facility Name]]</f>
        <v>64003 - Parkview Home</v>
      </c>
      <c r="E1017" s="46">
        <v>64003</v>
      </c>
      <c r="F1017" s="51" t="s">
        <v>291</v>
      </c>
      <c r="G1017" s="52">
        <v>41183</v>
      </c>
      <c r="H1017" s="51" t="s">
        <v>20</v>
      </c>
      <c r="I1017" s="47">
        <v>0</v>
      </c>
      <c r="J1017" s="47">
        <v>5</v>
      </c>
      <c r="K1017" s="47">
        <f>+Data[[#This Row],[BC Bed Change]]+Data[[#This Row],[NH Bed Change]]</f>
        <v>5</v>
      </c>
      <c r="L1017" s="47">
        <f t="shared" si="72"/>
        <v>0</v>
      </c>
      <c r="M1017" s="47">
        <f t="shared" si="73"/>
        <v>-5</v>
      </c>
      <c r="N1017" s="47">
        <f>+Data[[#This Row],[BC Active]]+Data[[#This Row],[NH Active]]</f>
        <v>-5</v>
      </c>
      <c r="O1017" s="47">
        <f t="shared" si="74"/>
        <v>0</v>
      </c>
      <c r="P1017" s="47">
        <f t="shared" si="75"/>
        <v>5</v>
      </c>
      <c r="Q1017" s="47">
        <f>+Data[[#This Row],[BC Layaway]]+Data[[#This Row],[NH Layaway]]</f>
        <v>5</v>
      </c>
      <c r="R1017" s="47">
        <f>+Data[[#This Row],[BC Active]]+Data[[#This Row],[BC Layaway]]</f>
        <v>0</v>
      </c>
      <c r="S1017" s="47">
        <f>+Data[[#This Row],[NH Active]]+Data[[#This Row],[NH Layaway]]</f>
        <v>0</v>
      </c>
      <c r="T1017" s="47">
        <f>+Data[[#This Row],[BC Total]]+Data[[#This Row],[NH Total]]</f>
        <v>0</v>
      </c>
      <c r="Y1017" s="53"/>
    </row>
    <row r="1018" spans="1:25" x14ac:dyDescent="0.25">
      <c r="A1018" s="47" t="str">
        <f>Data[[#This Row],[Text IID]]&amp;Data[[#This Row],[transaction number]]</f>
        <v>640035</v>
      </c>
      <c r="B1018" s="48">
        <v>5</v>
      </c>
      <c r="C1018" s="49">
        <v>64003</v>
      </c>
      <c r="D1018" s="50" t="str">
        <f>Data[[#This Row],[Text IID]]&amp;" - "&amp;Data[[#This Row],[Facility Name]]</f>
        <v>64003 - Parkview Home</v>
      </c>
      <c r="E1018" s="46">
        <v>64003</v>
      </c>
      <c r="F1018" s="51" t="s">
        <v>291</v>
      </c>
      <c r="G1018" s="52">
        <v>43101</v>
      </c>
      <c r="H1018" s="51" t="s">
        <v>22</v>
      </c>
      <c r="I1018" s="47"/>
      <c r="J1018" s="47">
        <v>5</v>
      </c>
      <c r="K1018" s="47">
        <f>+Data[[#This Row],[BC Bed Change]]+Data[[#This Row],[NH Bed Change]]</f>
        <v>5</v>
      </c>
      <c r="L1018" s="47">
        <f t="shared" si="72"/>
        <v>0</v>
      </c>
      <c r="M1018" s="47">
        <f t="shared" si="73"/>
        <v>5</v>
      </c>
      <c r="N1018" s="47">
        <f>+Data[[#This Row],[BC Active]]+Data[[#This Row],[NH Active]]</f>
        <v>5</v>
      </c>
      <c r="O1018" s="47">
        <f t="shared" si="74"/>
        <v>0</v>
      </c>
      <c r="P1018" s="47">
        <f t="shared" si="75"/>
        <v>-5</v>
      </c>
      <c r="Q1018" s="47">
        <f>+Data[[#This Row],[BC Layaway]]+Data[[#This Row],[NH Layaway]]</f>
        <v>-5</v>
      </c>
      <c r="R1018" s="47">
        <f>+Data[[#This Row],[BC Active]]+Data[[#This Row],[BC Layaway]]</f>
        <v>0</v>
      </c>
      <c r="S1018" s="47">
        <f>+Data[[#This Row],[NH Active]]+Data[[#This Row],[NH Layaway]]</f>
        <v>0</v>
      </c>
      <c r="T1018" s="47">
        <f>+Data[[#This Row],[BC Total]]+Data[[#This Row],[NH Total]]</f>
        <v>0</v>
      </c>
      <c r="Y1018" s="53"/>
    </row>
    <row r="1019" spans="1:25" x14ac:dyDescent="0.25">
      <c r="A1019" s="47" t="str">
        <f>Data[[#This Row],[Text IID]]&amp;Data[[#This Row],[transaction number]]</f>
        <v>640036</v>
      </c>
      <c r="B1019" s="48">
        <v>6</v>
      </c>
      <c r="C1019" s="49">
        <v>64003</v>
      </c>
      <c r="D1019" s="50" t="str">
        <f>Data[[#This Row],[Text IID]]&amp;" - "&amp;Data[[#This Row],[Facility Name]]</f>
        <v>64003 - Parkview Home</v>
      </c>
      <c r="E1019" s="46">
        <v>64003</v>
      </c>
      <c r="F1019" s="51" t="s">
        <v>291</v>
      </c>
      <c r="G1019" s="52">
        <v>43101</v>
      </c>
      <c r="H1019" s="51" t="s">
        <v>23</v>
      </c>
      <c r="I1019" s="47"/>
      <c r="J1019" s="47">
        <v>5</v>
      </c>
      <c r="K1019" s="47">
        <f>+Data[[#This Row],[BC Bed Change]]+Data[[#This Row],[NH Bed Change]]</f>
        <v>5</v>
      </c>
      <c r="L1019" s="47">
        <f t="shared" si="72"/>
        <v>0</v>
      </c>
      <c r="M1019" s="47">
        <f t="shared" si="73"/>
        <v>-5</v>
      </c>
      <c r="N1019" s="47">
        <f>+Data[[#This Row],[BC Active]]+Data[[#This Row],[NH Active]]</f>
        <v>-5</v>
      </c>
      <c r="O1019" s="47">
        <f t="shared" si="74"/>
        <v>0</v>
      </c>
      <c r="P1019" s="47">
        <f t="shared" si="75"/>
        <v>0</v>
      </c>
      <c r="Q1019" s="47">
        <f>+Data[[#This Row],[BC Layaway]]+Data[[#This Row],[NH Layaway]]</f>
        <v>0</v>
      </c>
      <c r="R1019" s="47">
        <f>+Data[[#This Row],[BC Active]]+Data[[#This Row],[BC Layaway]]</f>
        <v>0</v>
      </c>
      <c r="S1019" s="47">
        <f>+Data[[#This Row],[NH Active]]+Data[[#This Row],[NH Layaway]]</f>
        <v>-5</v>
      </c>
      <c r="T1019" s="47">
        <f>+Data[[#This Row],[BC Total]]+Data[[#This Row],[NH Total]]</f>
        <v>-5</v>
      </c>
      <c r="Y1019" s="53"/>
    </row>
    <row r="1020" spans="1:25" x14ac:dyDescent="0.25">
      <c r="A1020" s="47" t="str">
        <f>Data[[#This Row],[Text IID]]&amp;Data[[#This Row],[transaction number]]</f>
        <v>640041</v>
      </c>
      <c r="B1020" s="48">
        <v>1</v>
      </c>
      <c r="C1020" s="49">
        <v>64004</v>
      </c>
      <c r="D1020" s="50" t="str">
        <f>Data[[#This Row],[Text IID]]&amp;" - "&amp;Data[[#This Row],[Facility Name]]</f>
        <v>64004 - River Valley Health and Rehab</v>
      </c>
      <c r="E1020" s="46">
        <v>64004</v>
      </c>
      <c r="F1020" s="51" t="s">
        <v>292</v>
      </c>
      <c r="G1020" s="52">
        <v>40451</v>
      </c>
      <c r="H1020" s="51" t="s">
        <v>17</v>
      </c>
      <c r="I1020" s="47">
        <v>0</v>
      </c>
      <c r="J1020" s="47">
        <v>51</v>
      </c>
      <c r="K1020" s="47">
        <f>+Data[[#This Row],[BC Bed Change]]+Data[[#This Row],[NH Bed Change]]</f>
        <v>51</v>
      </c>
      <c r="L1020" s="47">
        <f t="shared" si="72"/>
        <v>0</v>
      </c>
      <c r="M1020" s="47">
        <f t="shared" si="73"/>
        <v>51</v>
      </c>
      <c r="N1020" s="47">
        <f>+Data[[#This Row],[BC Active]]+Data[[#This Row],[NH Active]]</f>
        <v>51</v>
      </c>
      <c r="O1020" s="47">
        <f t="shared" si="74"/>
        <v>0</v>
      </c>
      <c r="P1020" s="47">
        <f t="shared" si="75"/>
        <v>0</v>
      </c>
      <c r="Q1020" s="47">
        <f>+Data[[#This Row],[BC Layaway]]+Data[[#This Row],[NH Layaway]]</f>
        <v>0</v>
      </c>
      <c r="R1020" s="47">
        <f>+Data[[#This Row],[BC Active]]+Data[[#This Row],[BC Layaway]]</f>
        <v>0</v>
      </c>
      <c r="S1020" s="47">
        <f>+Data[[#This Row],[NH Active]]+Data[[#This Row],[NH Layaway]]</f>
        <v>51</v>
      </c>
      <c r="T1020" s="47">
        <f>+Data[[#This Row],[BC Total]]+Data[[#This Row],[NH Total]]</f>
        <v>51</v>
      </c>
      <c r="Y1020" s="53"/>
    </row>
    <row r="1021" spans="1:25" x14ac:dyDescent="0.25">
      <c r="A1021" s="47" t="str">
        <f>Data[[#This Row],[Text IID]]&amp;Data[[#This Row],[transaction number]]</f>
        <v>640042</v>
      </c>
      <c r="B1021" s="48">
        <v>2</v>
      </c>
      <c r="C1021" s="49">
        <v>64004</v>
      </c>
      <c r="D1021" s="50" t="str">
        <f>Data[[#This Row],[Text IID]]&amp;" - "&amp;Data[[#This Row],[Facility Name]]</f>
        <v>64004 - River Valley Health and Rehab</v>
      </c>
      <c r="E1021" s="46">
        <v>64004</v>
      </c>
      <c r="F1021" s="51" t="s">
        <v>292</v>
      </c>
      <c r="G1021" s="52">
        <v>40724</v>
      </c>
      <c r="H1021" s="51" t="s">
        <v>23</v>
      </c>
      <c r="I1021" s="47">
        <v>0</v>
      </c>
      <c r="J1021" s="47">
        <v>3</v>
      </c>
      <c r="K1021" s="47">
        <f>+Data[[#This Row],[BC Bed Change]]+Data[[#This Row],[NH Bed Change]]</f>
        <v>3</v>
      </c>
      <c r="L1021" s="47">
        <f t="shared" si="72"/>
        <v>0</v>
      </c>
      <c r="M1021" s="47">
        <f t="shared" si="73"/>
        <v>-3</v>
      </c>
      <c r="N1021" s="47">
        <f>+Data[[#This Row],[BC Active]]+Data[[#This Row],[NH Active]]</f>
        <v>-3</v>
      </c>
      <c r="O1021" s="47">
        <f t="shared" si="74"/>
        <v>0</v>
      </c>
      <c r="P1021" s="47">
        <f t="shared" si="75"/>
        <v>0</v>
      </c>
      <c r="Q1021" s="47">
        <f>+Data[[#This Row],[BC Layaway]]+Data[[#This Row],[NH Layaway]]</f>
        <v>0</v>
      </c>
      <c r="R1021" s="47">
        <f>+Data[[#This Row],[BC Active]]+Data[[#This Row],[BC Layaway]]</f>
        <v>0</v>
      </c>
      <c r="S1021" s="47">
        <f>+Data[[#This Row],[NH Active]]+Data[[#This Row],[NH Layaway]]</f>
        <v>-3</v>
      </c>
      <c r="T1021" s="47">
        <f>+Data[[#This Row],[BC Total]]+Data[[#This Row],[NH Total]]</f>
        <v>-3</v>
      </c>
      <c r="Y1021" s="53"/>
    </row>
    <row r="1022" spans="1:25" x14ac:dyDescent="0.25">
      <c r="A1022" s="47" t="str">
        <f>Data[[#This Row],[Text IID]]&amp;Data[[#This Row],[transaction number]]</f>
        <v>640043</v>
      </c>
      <c r="B1022" s="48">
        <v>3</v>
      </c>
      <c r="C1022" s="49">
        <v>64004</v>
      </c>
      <c r="D1022" s="50" t="str">
        <f>Data[[#This Row],[Text IID]]&amp;" - "&amp;Data[[#This Row],[Facility Name]]</f>
        <v>64004 - River Valley Health and Rehab</v>
      </c>
      <c r="E1022" s="46">
        <v>64004</v>
      </c>
      <c r="F1022" s="51" t="s">
        <v>292</v>
      </c>
      <c r="G1022" s="52">
        <v>41334</v>
      </c>
      <c r="H1022" s="51" t="s">
        <v>20</v>
      </c>
      <c r="I1022" s="47">
        <v>0</v>
      </c>
      <c r="J1022" s="47">
        <v>6</v>
      </c>
      <c r="K1022" s="47">
        <f>+Data[[#This Row],[BC Bed Change]]+Data[[#This Row],[NH Bed Change]]</f>
        <v>6</v>
      </c>
      <c r="L1022" s="47">
        <f t="shared" si="72"/>
        <v>0</v>
      </c>
      <c r="M1022" s="47">
        <f t="shared" si="73"/>
        <v>-6</v>
      </c>
      <c r="N1022" s="47">
        <f>+Data[[#This Row],[BC Active]]+Data[[#This Row],[NH Active]]</f>
        <v>-6</v>
      </c>
      <c r="O1022" s="47">
        <f t="shared" si="74"/>
        <v>0</v>
      </c>
      <c r="P1022" s="47">
        <f t="shared" si="75"/>
        <v>6</v>
      </c>
      <c r="Q1022" s="47">
        <f>+Data[[#This Row],[BC Layaway]]+Data[[#This Row],[NH Layaway]]</f>
        <v>6</v>
      </c>
      <c r="R1022" s="47">
        <f>+Data[[#This Row],[BC Active]]+Data[[#This Row],[BC Layaway]]</f>
        <v>0</v>
      </c>
      <c r="S1022" s="47">
        <f>+Data[[#This Row],[NH Active]]+Data[[#This Row],[NH Layaway]]</f>
        <v>0</v>
      </c>
      <c r="T1022" s="47">
        <f>+Data[[#This Row],[BC Total]]+Data[[#This Row],[NH Total]]</f>
        <v>0</v>
      </c>
      <c r="Y1022" s="53"/>
    </row>
    <row r="1023" spans="1:25" x14ac:dyDescent="0.25">
      <c r="A1023" s="47" t="str">
        <f>Data[[#This Row],[Text IID]]&amp;Data[[#This Row],[transaction number]]</f>
        <v>640044</v>
      </c>
      <c r="B1023" s="48">
        <v>4</v>
      </c>
      <c r="C1023" s="49">
        <v>64004</v>
      </c>
      <c r="D1023" s="50" t="str">
        <f>Data[[#This Row],[Text IID]]&amp;" - "&amp;Data[[#This Row],[Facility Name]]</f>
        <v>64004 - River Valley Health and Rehab</v>
      </c>
      <c r="E1023" s="46">
        <v>64004</v>
      </c>
      <c r="F1023" s="51" t="s">
        <v>292</v>
      </c>
      <c r="G1023" s="52">
        <v>41351</v>
      </c>
      <c r="H1023" s="51" t="s">
        <v>23</v>
      </c>
      <c r="I1023" s="47">
        <v>0</v>
      </c>
      <c r="J1023" s="47">
        <v>5</v>
      </c>
      <c r="K1023" s="47">
        <f>+Data[[#This Row],[BC Bed Change]]+Data[[#This Row],[NH Bed Change]]</f>
        <v>5</v>
      </c>
      <c r="L1023" s="47">
        <f t="shared" si="72"/>
        <v>0</v>
      </c>
      <c r="M1023" s="47">
        <f t="shared" si="73"/>
        <v>-5</v>
      </c>
      <c r="N1023" s="47">
        <f>+Data[[#This Row],[BC Active]]+Data[[#This Row],[NH Active]]</f>
        <v>-5</v>
      </c>
      <c r="O1023" s="47">
        <f t="shared" si="74"/>
        <v>0</v>
      </c>
      <c r="P1023" s="47">
        <f t="shared" si="75"/>
        <v>0</v>
      </c>
      <c r="Q1023" s="47">
        <f>+Data[[#This Row],[BC Layaway]]+Data[[#This Row],[NH Layaway]]</f>
        <v>0</v>
      </c>
      <c r="R1023" s="47">
        <f>+Data[[#This Row],[BC Active]]+Data[[#This Row],[BC Layaway]]</f>
        <v>0</v>
      </c>
      <c r="S1023" s="47">
        <f>+Data[[#This Row],[NH Active]]+Data[[#This Row],[NH Layaway]]</f>
        <v>-5</v>
      </c>
      <c r="T1023" s="47">
        <f>+Data[[#This Row],[BC Total]]+Data[[#This Row],[NH Total]]</f>
        <v>-5</v>
      </c>
      <c r="Y1023" s="53"/>
    </row>
    <row r="1024" spans="1:25" x14ac:dyDescent="0.25">
      <c r="A1024" s="47" t="str">
        <f>Data[[#This Row],[Text IID]]&amp;Data[[#This Row],[transaction number]]</f>
        <v>640045</v>
      </c>
      <c r="B1024" s="48">
        <v>5</v>
      </c>
      <c r="C1024" s="49">
        <v>64004</v>
      </c>
      <c r="D1024" s="50" t="str">
        <f>Data[[#This Row],[Text IID]]&amp;" - "&amp;Data[[#This Row],[Facility Name]]</f>
        <v>64004 - River Valley Health and Rehab</v>
      </c>
      <c r="E1024" s="46">
        <v>64004</v>
      </c>
      <c r="F1024" s="51" t="s">
        <v>292</v>
      </c>
      <c r="G1024" s="52">
        <v>42032</v>
      </c>
      <c r="H1024" s="51" t="s">
        <v>22</v>
      </c>
      <c r="I1024" s="47">
        <v>0</v>
      </c>
      <c r="J1024" s="47">
        <v>3</v>
      </c>
      <c r="K1024" s="47">
        <f>+Data[[#This Row],[BC Bed Change]]+Data[[#This Row],[NH Bed Change]]</f>
        <v>3</v>
      </c>
      <c r="L1024" s="47">
        <f t="shared" si="72"/>
        <v>0</v>
      </c>
      <c r="M1024" s="47">
        <f t="shared" si="73"/>
        <v>3</v>
      </c>
      <c r="N1024" s="47">
        <f>+Data[[#This Row],[BC Active]]+Data[[#This Row],[NH Active]]</f>
        <v>3</v>
      </c>
      <c r="O1024" s="47">
        <f t="shared" si="74"/>
        <v>0</v>
      </c>
      <c r="P1024" s="47">
        <f t="shared" si="75"/>
        <v>-3</v>
      </c>
      <c r="Q1024" s="47">
        <f>+Data[[#This Row],[BC Layaway]]+Data[[#This Row],[NH Layaway]]</f>
        <v>-3</v>
      </c>
      <c r="R1024" s="47">
        <f>+Data[[#This Row],[BC Active]]+Data[[#This Row],[BC Layaway]]</f>
        <v>0</v>
      </c>
      <c r="S1024" s="47">
        <f>+Data[[#This Row],[NH Active]]+Data[[#This Row],[NH Layaway]]</f>
        <v>0</v>
      </c>
      <c r="T1024" s="47">
        <f>+Data[[#This Row],[BC Total]]+Data[[#This Row],[NH Total]]</f>
        <v>0</v>
      </c>
      <c r="Y1024" s="53"/>
    </row>
    <row r="1025" spans="1:25" x14ac:dyDescent="0.25">
      <c r="A1025" s="47" t="str">
        <f>Data[[#This Row],[Text IID]]&amp;Data[[#This Row],[transaction number]]</f>
        <v>640046</v>
      </c>
      <c r="B1025" s="48">
        <v>6</v>
      </c>
      <c r="C1025" s="49">
        <v>64004</v>
      </c>
      <c r="D1025" s="50" t="str">
        <f>Data[[#This Row],[Text IID]]&amp;" - "&amp;Data[[#This Row],[Facility Name]]</f>
        <v>64004 - River Valley Health and Rehab</v>
      </c>
      <c r="E1025" s="46">
        <v>64004</v>
      </c>
      <c r="F1025" s="51" t="s">
        <v>292</v>
      </c>
      <c r="G1025" s="52">
        <v>42338</v>
      </c>
      <c r="H1025" s="51" t="s">
        <v>22</v>
      </c>
      <c r="I1025" s="47">
        <v>0</v>
      </c>
      <c r="J1025" s="47">
        <v>3</v>
      </c>
      <c r="K1025" s="47">
        <f>+Data[[#This Row],[BC Bed Change]]+Data[[#This Row],[NH Bed Change]]</f>
        <v>3</v>
      </c>
      <c r="L1025" s="47">
        <f t="shared" si="72"/>
        <v>0</v>
      </c>
      <c r="M1025" s="47">
        <f t="shared" si="73"/>
        <v>3</v>
      </c>
      <c r="N1025" s="47">
        <f>+Data[[#This Row],[BC Active]]+Data[[#This Row],[NH Active]]</f>
        <v>3</v>
      </c>
      <c r="O1025" s="47">
        <f t="shared" si="74"/>
        <v>0</v>
      </c>
      <c r="P1025" s="47">
        <f t="shared" si="75"/>
        <v>-3</v>
      </c>
      <c r="Q1025" s="47">
        <f>+Data[[#This Row],[BC Layaway]]+Data[[#This Row],[NH Layaway]]</f>
        <v>-3</v>
      </c>
      <c r="R1025" s="47">
        <f>+Data[[#This Row],[BC Active]]+Data[[#This Row],[BC Layaway]]</f>
        <v>0</v>
      </c>
      <c r="S1025" s="47">
        <f>+Data[[#This Row],[NH Active]]+Data[[#This Row],[NH Layaway]]</f>
        <v>0</v>
      </c>
      <c r="T1025" s="47">
        <f>+Data[[#This Row],[BC Total]]+Data[[#This Row],[NH Total]]</f>
        <v>0</v>
      </c>
      <c r="Y1025" s="53"/>
    </row>
    <row r="1026" spans="1:25" x14ac:dyDescent="0.25">
      <c r="A1026" s="47" t="str">
        <f>Data[[#This Row],[Text IID]]&amp;Data[[#This Row],[transaction number]]</f>
        <v>640051</v>
      </c>
      <c r="B1026" s="48">
        <v>1</v>
      </c>
      <c r="C1026" s="49">
        <v>64005</v>
      </c>
      <c r="D1026" s="50" t="str">
        <f>Data[[#This Row],[Text IID]]&amp;" - "&amp;Data[[#This Row],[Facility Name]]</f>
        <v>64005 - VALLEY VIEW MANOR HCC</v>
      </c>
      <c r="E1026" s="46">
        <v>64005</v>
      </c>
      <c r="F1026" s="51" t="s">
        <v>410</v>
      </c>
      <c r="G1026" s="52">
        <v>40451</v>
      </c>
      <c r="H1026" s="51" t="s">
        <v>17</v>
      </c>
      <c r="I1026" s="47">
        <v>0</v>
      </c>
      <c r="J1026" s="47">
        <v>63</v>
      </c>
      <c r="K1026" s="47">
        <f>+Data[[#This Row],[BC Bed Change]]+Data[[#This Row],[NH Bed Change]]</f>
        <v>63</v>
      </c>
      <c r="L1026" s="47">
        <f t="shared" si="72"/>
        <v>0</v>
      </c>
      <c r="M1026" s="47">
        <f t="shared" si="73"/>
        <v>63</v>
      </c>
      <c r="N1026" s="47">
        <f>+Data[[#This Row],[BC Active]]+Data[[#This Row],[NH Active]]</f>
        <v>63</v>
      </c>
      <c r="O1026" s="47">
        <f t="shared" si="74"/>
        <v>0</v>
      </c>
      <c r="P1026" s="47">
        <f t="shared" si="75"/>
        <v>0</v>
      </c>
      <c r="Q1026" s="47">
        <f>+Data[[#This Row],[BC Layaway]]+Data[[#This Row],[NH Layaway]]</f>
        <v>0</v>
      </c>
      <c r="R1026" s="47">
        <f>+Data[[#This Row],[BC Active]]+Data[[#This Row],[BC Layaway]]</f>
        <v>0</v>
      </c>
      <c r="S1026" s="47">
        <f>+Data[[#This Row],[NH Active]]+Data[[#This Row],[NH Layaway]]</f>
        <v>63</v>
      </c>
      <c r="T1026" s="47">
        <f>+Data[[#This Row],[BC Total]]+Data[[#This Row],[NH Total]]</f>
        <v>63</v>
      </c>
      <c r="Y1026" s="53"/>
    </row>
    <row r="1027" spans="1:25" x14ac:dyDescent="0.25">
      <c r="A1027" s="47" t="str">
        <f>Data[[#This Row],[Text IID]]&amp;Data[[#This Row],[transaction number]]</f>
        <v>640052</v>
      </c>
      <c r="B1027" s="48">
        <v>2</v>
      </c>
      <c r="C1027" s="49">
        <v>64005</v>
      </c>
      <c r="D1027" s="50" t="str">
        <f>Data[[#This Row],[Text IID]]&amp;" - "&amp;Data[[#This Row],[Facility Name]]</f>
        <v>64005 - VALLEY VIEW MANOR HCC</v>
      </c>
      <c r="E1027" s="46">
        <v>64005</v>
      </c>
      <c r="F1027" s="51" t="s">
        <v>410</v>
      </c>
      <c r="G1027" s="52">
        <v>41140</v>
      </c>
      <c r="H1027" s="51" t="s">
        <v>20</v>
      </c>
      <c r="I1027" s="47">
        <v>0</v>
      </c>
      <c r="J1027" s="47">
        <v>8</v>
      </c>
      <c r="K1027" s="47">
        <f>+Data[[#This Row],[BC Bed Change]]+Data[[#This Row],[NH Bed Change]]</f>
        <v>8</v>
      </c>
      <c r="L1027" s="47">
        <f t="shared" si="72"/>
        <v>0</v>
      </c>
      <c r="M1027" s="47">
        <f t="shared" si="73"/>
        <v>-8</v>
      </c>
      <c r="N1027" s="47">
        <f>+Data[[#This Row],[BC Active]]+Data[[#This Row],[NH Active]]</f>
        <v>-8</v>
      </c>
      <c r="O1027" s="47">
        <f t="shared" si="74"/>
        <v>0</v>
      </c>
      <c r="P1027" s="47">
        <f t="shared" si="75"/>
        <v>8</v>
      </c>
      <c r="Q1027" s="47">
        <f>+Data[[#This Row],[BC Layaway]]+Data[[#This Row],[NH Layaway]]</f>
        <v>8</v>
      </c>
      <c r="R1027" s="47">
        <f>+Data[[#This Row],[BC Active]]+Data[[#This Row],[BC Layaway]]</f>
        <v>0</v>
      </c>
      <c r="S1027" s="47">
        <f>+Data[[#This Row],[NH Active]]+Data[[#This Row],[NH Layaway]]</f>
        <v>0</v>
      </c>
      <c r="T1027" s="47">
        <f>+Data[[#This Row],[BC Total]]+Data[[#This Row],[NH Total]]</f>
        <v>0</v>
      </c>
      <c r="Y1027" s="53"/>
    </row>
    <row r="1028" spans="1:25" x14ac:dyDescent="0.25">
      <c r="A1028" s="47" t="str">
        <f>Data[[#This Row],[Text IID]]&amp;Data[[#This Row],[transaction number]]</f>
        <v>640053</v>
      </c>
      <c r="B1028" s="48">
        <v>3</v>
      </c>
      <c r="C1028" s="49">
        <v>64005</v>
      </c>
      <c r="D1028" s="50" t="str">
        <f>Data[[#This Row],[Text IID]]&amp;" - "&amp;Data[[#This Row],[Facility Name]]</f>
        <v>64005 - VALLEY VIEW MANOR HCC</v>
      </c>
      <c r="E1028" s="46">
        <v>64005</v>
      </c>
      <c r="F1028" s="51" t="s">
        <v>410</v>
      </c>
      <c r="G1028" s="52">
        <v>41640</v>
      </c>
      <c r="H1028" s="51" t="s">
        <v>22</v>
      </c>
      <c r="I1028" s="47">
        <v>0</v>
      </c>
      <c r="J1028" s="47">
        <v>8</v>
      </c>
      <c r="K1028" s="47">
        <f>+Data[[#This Row],[BC Bed Change]]+Data[[#This Row],[NH Bed Change]]</f>
        <v>8</v>
      </c>
      <c r="L1028" s="47">
        <f t="shared" si="72"/>
        <v>0</v>
      </c>
      <c r="M1028" s="47">
        <f t="shared" si="73"/>
        <v>8</v>
      </c>
      <c r="N1028" s="47">
        <f>+Data[[#This Row],[BC Active]]+Data[[#This Row],[NH Active]]</f>
        <v>8</v>
      </c>
      <c r="O1028" s="47">
        <f t="shared" si="74"/>
        <v>0</v>
      </c>
      <c r="P1028" s="47">
        <f t="shared" si="75"/>
        <v>-8</v>
      </c>
      <c r="Q1028" s="47">
        <f>+Data[[#This Row],[BC Layaway]]+Data[[#This Row],[NH Layaway]]</f>
        <v>-8</v>
      </c>
      <c r="R1028" s="47">
        <f>+Data[[#This Row],[BC Active]]+Data[[#This Row],[BC Layaway]]</f>
        <v>0</v>
      </c>
      <c r="S1028" s="47">
        <f>+Data[[#This Row],[NH Active]]+Data[[#This Row],[NH Layaway]]</f>
        <v>0</v>
      </c>
      <c r="T1028" s="47">
        <f>+Data[[#This Row],[BC Total]]+Data[[#This Row],[NH Total]]</f>
        <v>0</v>
      </c>
      <c r="Y1028" s="53"/>
    </row>
    <row r="1029" spans="1:25" x14ac:dyDescent="0.25">
      <c r="A1029" s="47" t="str">
        <f>Data[[#This Row],[Text IID]]&amp;Data[[#This Row],[transaction number]]</f>
        <v>640054</v>
      </c>
      <c r="B1029" s="48">
        <v>4</v>
      </c>
      <c r="C1029" s="49">
        <v>64005</v>
      </c>
      <c r="D1029" s="50" t="str">
        <f>Data[[#This Row],[Text IID]]&amp;" - "&amp;Data[[#This Row],[Facility Name]]</f>
        <v>64005 - VALLEY VIEW MANOR HCC</v>
      </c>
      <c r="E1029" s="46">
        <v>64005</v>
      </c>
      <c r="F1029" s="51" t="s">
        <v>410</v>
      </c>
      <c r="G1029" s="52">
        <v>41640</v>
      </c>
      <c r="H1029" s="51" t="s">
        <v>23</v>
      </c>
      <c r="I1029" s="47">
        <v>0</v>
      </c>
      <c r="J1029" s="47">
        <v>8</v>
      </c>
      <c r="K1029" s="47">
        <f>+Data[[#This Row],[BC Bed Change]]+Data[[#This Row],[NH Bed Change]]</f>
        <v>8</v>
      </c>
      <c r="L1029" s="47">
        <f t="shared" ref="L1029:L1092" si="76">IF(OR($H1029=$W$1,$H1029=$W$4,$H1029=$W$6),I1029,IF($H1029=$W$2,0,-I1029))</f>
        <v>0</v>
      </c>
      <c r="M1029" s="47">
        <f t="shared" ref="M1029:M1092" si="77">IF(OR($H1029=$W$1,$H1029=$W$4,$H1029=$W$6),J1029,IF($H1029=$W$2,0,-J1029))</f>
        <v>-8</v>
      </c>
      <c r="N1029" s="47">
        <f>+Data[[#This Row],[BC Active]]+Data[[#This Row],[NH Active]]</f>
        <v>-8</v>
      </c>
      <c r="O1029" s="47">
        <f t="shared" ref="O1029:O1092" si="78">IF(OR($H1029=$W$3,$H1029=$W$2),I1029,IF($H1029=$W$4,-I1029,0))</f>
        <v>0</v>
      </c>
      <c r="P1029" s="47">
        <f t="shared" ref="P1029:P1092" si="79">IF(OR($H1029=$W$3,$H1029=$W$2),J1029,IF($H1029=$W$4,-J1029,0))</f>
        <v>0</v>
      </c>
      <c r="Q1029" s="47">
        <f>+Data[[#This Row],[BC Layaway]]+Data[[#This Row],[NH Layaway]]</f>
        <v>0</v>
      </c>
      <c r="R1029" s="47">
        <f>+Data[[#This Row],[BC Active]]+Data[[#This Row],[BC Layaway]]</f>
        <v>0</v>
      </c>
      <c r="S1029" s="47">
        <f>+Data[[#This Row],[NH Active]]+Data[[#This Row],[NH Layaway]]</f>
        <v>-8</v>
      </c>
      <c r="T1029" s="47">
        <f>+Data[[#This Row],[BC Total]]+Data[[#This Row],[NH Total]]</f>
        <v>-8</v>
      </c>
      <c r="Y1029" s="53"/>
    </row>
    <row r="1030" spans="1:25" x14ac:dyDescent="0.25">
      <c r="A1030" s="47" t="str">
        <f>Data[[#This Row],[Text IID]]&amp;Data[[#This Row],[transaction number]]</f>
        <v>640055</v>
      </c>
      <c r="B1030" s="48">
        <v>5</v>
      </c>
      <c r="C1030" s="49">
        <v>64005</v>
      </c>
      <c r="D1030" s="50" t="str">
        <f>Data[[#This Row],[Text IID]]&amp;" - "&amp;Data[[#This Row],[Facility Name]]</f>
        <v>64005 - VALLEY VIEW MANOR HCC</v>
      </c>
      <c r="E1030" s="46">
        <v>64005</v>
      </c>
      <c r="F1030" s="51" t="s">
        <v>410</v>
      </c>
      <c r="G1030" s="52">
        <v>41793</v>
      </c>
      <c r="H1030" s="51" t="s">
        <v>20</v>
      </c>
      <c r="I1030" s="47">
        <v>0</v>
      </c>
      <c r="J1030" s="47">
        <v>5</v>
      </c>
      <c r="K1030" s="47">
        <f>+Data[[#This Row],[BC Bed Change]]+Data[[#This Row],[NH Bed Change]]</f>
        <v>5</v>
      </c>
      <c r="L1030" s="47">
        <f t="shared" si="76"/>
        <v>0</v>
      </c>
      <c r="M1030" s="47">
        <f t="shared" si="77"/>
        <v>-5</v>
      </c>
      <c r="N1030" s="47">
        <f>+Data[[#This Row],[BC Active]]+Data[[#This Row],[NH Active]]</f>
        <v>-5</v>
      </c>
      <c r="O1030" s="47">
        <f t="shared" si="78"/>
        <v>0</v>
      </c>
      <c r="P1030" s="47">
        <f t="shared" si="79"/>
        <v>5</v>
      </c>
      <c r="Q1030" s="47">
        <f>+Data[[#This Row],[BC Layaway]]+Data[[#This Row],[NH Layaway]]</f>
        <v>5</v>
      </c>
      <c r="R1030" s="47">
        <f>+Data[[#This Row],[BC Active]]+Data[[#This Row],[BC Layaway]]</f>
        <v>0</v>
      </c>
      <c r="S1030" s="47">
        <f>+Data[[#This Row],[NH Active]]+Data[[#This Row],[NH Layaway]]</f>
        <v>0</v>
      </c>
      <c r="T1030" s="47">
        <f>+Data[[#This Row],[BC Total]]+Data[[#This Row],[NH Total]]</f>
        <v>0</v>
      </c>
      <c r="Y1030" s="53"/>
    </row>
    <row r="1031" spans="1:25" x14ac:dyDescent="0.25">
      <c r="A1031" s="47" t="str">
        <f>Data[[#This Row],[Text IID]]&amp;Data[[#This Row],[transaction number]]</f>
        <v>650011</v>
      </c>
      <c r="B1031" s="48">
        <v>1</v>
      </c>
      <c r="C1031" s="49">
        <v>65001</v>
      </c>
      <c r="D1031" s="50" t="str">
        <f>Data[[#This Row],[Text IID]]&amp;" - "&amp;Data[[#This Row],[Facility Name]]</f>
        <v>65001 - Renvilla Health Center</v>
      </c>
      <c r="E1031" s="46">
        <v>65001</v>
      </c>
      <c r="F1031" s="51" t="s">
        <v>293</v>
      </c>
      <c r="G1031" s="52">
        <v>40451</v>
      </c>
      <c r="H1031" s="51" t="s">
        <v>17</v>
      </c>
      <c r="I1031" s="47">
        <v>0</v>
      </c>
      <c r="J1031" s="47">
        <v>46</v>
      </c>
      <c r="K1031" s="47">
        <f>+Data[[#This Row],[BC Bed Change]]+Data[[#This Row],[NH Bed Change]]</f>
        <v>46</v>
      </c>
      <c r="L1031" s="47">
        <f t="shared" si="76"/>
        <v>0</v>
      </c>
      <c r="M1031" s="47">
        <f t="shared" si="77"/>
        <v>46</v>
      </c>
      <c r="N1031" s="47">
        <f>+Data[[#This Row],[BC Active]]+Data[[#This Row],[NH Active]]</f>
        <v>46</v>
      </c>
      <c r="O1031" s="47">
        <f t="shared" si="78"/>
        <v>0</v>
      </c>
      <c r="P1031" s="47">
        <f t="shared" si="79"/>
        <v>0</v>
      </c>
      <c r="Q1031" s="47">
        <f>+Data[[#This Row],[BC Layaway]]+Data[[#This Row],[NH Layaway]]</f>
        <v>0</v>
      </c>
      <c r="R1031" s="47">
        <f>+Data[[#This Row],[BC Active]]+Data[[#This Row],[BC Layaway]]</f>
        <v>0</v>
      </c>
      <c r="S1031" s="47">
        <f>+Data[[#This Row],[NH Active]]+Data[[#This Row],[NH Layaway]]</f>
        <v>46</v>
      </c>
      <c r="T1031" s="47">
        <f>+Data[[#This Row],[BC Total]]+Data[[#This Row],[NH Total]]</f>
        <v>46</v>
      </c>
      <c r="Y1031" s="53"/>
    </row>
    <row r="1032" spans="1:25" x14ac:dyDescent="0.25">
      <c r="A1032" s="47" t="str">
        <f>Data[[#This Row],[Text IID]]&amp;Data[[#This Row],[transaction number]]</f>
        <v>650012</v>
      </c>
      <c r="B1032" s="48">
        <v>2</v>
      </c>
      <c r="C1032" s="49">
        <v>65001</v>
      </c>
      <c r="D1032" s="50" t="str">
        <f>Data[[#This Row],[Text IID]]&amp;" - "&amp;Data[[#This Row],[Facility Name]]</f>
        <v>65001 - Renvilla Health Center</v>
      </c>
      <c r="E1032" s="46">
        <v>65001</v>
      </c>
      <c r="F1032" s="51" t="s">
        <v>293</v>
      </c>
      <c r="G1032" s="52">
        <v>40451</v>
      </c>
      <c r="H1032" s="51" t="s">
        <v>19</v>
      </c>
      <c r="I1032" s="47">
        <v>0</v>
      </c>
      <c r="J1032" s="47">
        <v>10</v>
      </c>
      <c r="K1032" s="47">
        <f>+Data[[#This Row],[BC Bed Change]]+Data[[#This Row],[NH Bed Change]]</f>
        <v>10</v>
      </c>
      <c r="L1032" s="47">
        <f t="shared" si="76"/>
        <v>0</v>
      </c>
      <c r="M1032" s="47">
        <f t="shared" si="77"/>
        <v>0</v>
      </c>
      <c r="N1032" s="47">
        <f>+Data[[#This Row],[BC Active]]+Data[[#This Row],[NH Active]]</f>
        <v>0</v>
      </c>
      <c r="O1032" s="47">
        <f t="shared" si="78"/>
        <v>0</v>
      </c>
      <c r="P1032" s="47">
        <f t="shared" si="79"/>
        <v>10</v>
      </c>
      <c r="Q1032" s="47">
        <f>+Data[[#This Row],[BC Layaway]]+Data[[#This Row],[NH Layaway]]</f>
        <v>10</v>
      </c>
      <c r="R1032" s="47">
        <f>+Data[[#This Row],[BC Active]]+Data[[#This Row],[BC Layaway]]</f>
        <v>0</v>
      </c>
      <c r="S1032" s="47">
        <f>+Data[[#This Row],[NH Active]]+Data[[#This Row],[NH Layaway]]</f>
        <v>10</v>
      </c>
      <c r="T1032" s="47">
        <f>+Data[[#This Row],[BC Total]]+Data[[#This Row],[NH Total]]</f>
        <v>10</v>
      </c>
      <c r="Y1032" s="53"/>
    </row>
    <row r="1033" spans="1:25" x14ac:dyDescent="0.25">
      <c r="A1033" s="47" t="str">
        <f>Data[[#This Row],[Text IID]]&amp;Data[[#This Row],[transaction number]]</f>
        <v>650013</v>
      </c>
      <c r="B1033" s="48">
        <v>3</v>
      </c>
      <c r="C1033" s="49">
        <v>65001</v>
      </c>
      <c r="D1033" s="50" t="str">
        <f>Data[[#This Row],[Text IID]]&amp;" - "&amp;Data[[#This Row],[Facility Name]]</f>
        <v>65001 - Renvilla Health Center</v>
      </c>
      <c r="E1033" s="46">
        <v>65001</v>
      </c>
      <c r="F1033" s="51" t="s">
        <v>293</v>
      </c>
      <c r="G1033" s="52">
        <v>41183</v>
      </c>
      <c r="H1033" s="51" t="s">
        <v>22</v>
      </c>
      <c r="I1033" s="47">
        <v>0</v>
      </c>
      <c r="J1033" s="47">
        <v>2</v>
      </c>
      <c r="K1033" s="47">
        <f>+Data[[#This Row],[BC Bed Change]]+Data[[#This Row],[NH Bed Change]]</f>
        <v>2</v>
      </c>
      <c r="L1033" s="47">
        <f t="shared" si="76"/>
        <v>0</v>
      </c>
      <c r="M1033" s="47">
        <f t="shared" si="77"/>
        <v>2</v>
      </c>
      <c r="N1033" s="47">
        <f>+Data[[#This Row],[BC Active]]+Data[[#This Row],[NH Active]]</f>
        <v>2</v>
      </c>
      <c r="O1033" s="47">
        <f t="shared" si="78"/>
        <v>0</v>
      </c>
      <c r="P1033" s="47">
        <f t="shared" si="79"/>
        <v>-2</v>
      </c>
      <c r="Q1033" s="47">
        <f>+Data[[#This Row],[BC Layaway]]+Data[[#This Row],[NH Layaway]]</f>
        <v>-2</v>
      </c>
      <c r="R1033" s="47">
        <f>+Data[[#This Row],[BC Active]]+Data[[#This Row],[BC Layaway]]</f>
        <v>0</v>
      </c>
      <c r="S1033" s="47">
        <f>+Data[[#This Row],[NH Active]]+Data[[#This Row],[NH Layaway]]</f>
        <v>0</v>
      </c>
      <c r="T1033" s="47">
        <f>+Data[[#This Row],[BC Total]]+Data[[#This Row],[NH Total]]</f>
        <v>0</v>
      </c>
      <c r="Y1033" s="53"/>
    </row>
    <row r="1034" spans="1:25" x14ac:dyDescent="0.25">
      <c r="A1034" s="47" t="str">
        <f>Data[[#This Row],[Text IID]]&amp;Data[[#This Row],[transaction number]]</f>
        <v>650014</v>
      </c>
      <c r="B1034" s="48">
        <v>4</v>
      </c>
      <c r="C1034" s="49">
        <v>65001</v>
      </c>
      <c r="D1034" s="50" t="str">
        <f>Data[[#This Row],[Text IID]]&amp;" - "&amp;Data[[#This Row],[Facility Name]]</f>
        <v>65001 - Renvilla Health Center</v>
      </c>
      <c r="E1034" s="46">
        <v>65001</v>
      </c>
      <c r="F1034" s="51" t="s">
        <v>293</v>
      </c>
      <c r="G1034" s="52">
        <v>41365</v>
      </c>
      <c r="H1034" s="51" t="s">
        <v>22</v>
      </c>
      <c r="I1034" s="47">
        <v>0</v>
      </c>
      <c r="J1034" s="47">
        <v>4</v>
      </c>
      <c r="K1034" s="47">
        <f>+Data[[#This Row],[BC Bed Change]]+Data[[#This Row],[NH Bed Change]]</f>
        <v>4</v>
      </c>
      <c r="L1034" s="47">
        <f t="shared" si="76"/>
        <v>0</v>
      </c>
      <c r="M1034" s="47">
        <f t="shared" si="77"/>
        <v>4</v>
      </c>
      <c r="N1034" s="47">
        <f>+Data[[#This Row],[BC Active]]+Data[[#This Row],[NH Active]]</f>
        <v>4</v>
      </c>
      <c r="O1034" s="47">
        <f t="shared" si="78"/>
        <v>0</v>
      </c>
      <c r="P1034" s="47">
        <f t="shared" si="79"/>
        <v>-4</v>
      </c>
      <c r="Q1034" s="47">
        <f>+Data[[#This Row],[BC Layaway]]+Data[[#This Row],[NH Layaway]]</f>
        <v>-4</v>
      </c>
      <c r="R1034" s="47">
        <f>+Data[[#This Row],[BC Active]]+Data[[#This Row],[BC Layaway]]</f>
        <v>0</v>
      </c>
      <c r="S1034" s="47">
        <f>+Data[[#This Row],[NH Active]]+Data[[#This Row],[NH Layaway]]</f>
        <v>0</v>
      </c>
      <c r="T1034" s="47">
        <f>+Data[[#This Row],[BC Total]]+Data[[#This Row],[NH Total]]</f>
        <v>0</v>
      </c>
      <c r="Y1034" s="53"/>
    </row>
    <row r="1035" spans="1:25" x14ac:dyDescent="0.25">
      <c r="A1035" s="47" t="str">
        <f>Data[[#This Row],[Text IID]]&amp;Data[[#This Row],[transaction number]]</f>
        <v>650015</v>
      </c>
      <c r="B1035" s="48">
        <v>5</v>
      </c>
      <c r="C1035" s="49">
        <v>65001</v>
      </c>
      <c r="D1035" s="50" t="str">
        <f>Data[[#This Row],[Text IID]]&amp;" - "&amp;Data[[#This Row],[Facility Name]]</f>
        <v>65001 - Renvilla Health Center</v>
      </c>
      <c r="E1035" s="46">
        <v>65001</v>
      </c>
      <c r="F1035" s="51" t="s">
        <v>293</v>
      </c>
      <c r="G1035" s="52">
        <v>41487</v>
      </c>
      <c r="H1035" s="51" t="s">
        <v>22</v>
      </c>
      <c r="I1035" s="47">
        <v>0</v>
      </c>
      <c r="J1035" s="47">
        <v>2</v>
      </c>
      <c r="K1035" s="47">
        <f>+Data[[#This Row],[BC Bed Change]]+Data[[#This Row],[NH Bed Change]]</f>
        <v>2</v>
      </c>
      <c r="L1035" s="47">
        <f t="shared" si="76"/>
        <v>0</v>
      </c>
      <c r="M1035" s="47">
        <f t="shared" si="77"/>
        <v>2</v>
      </c>
      <c r="N1035" s="47">
        <f>+Data[[#This Row],[BC Active]]+Data[[#This Row],[NH Active]]</f>
        <v>2</v>
      </c>
      <c r="O1035" s="47">
        <f t="shared" si="78"/>
        <v>0</v>
      </c>
      <c r="P1035" s="47">
        <f t="shared" si="79"/>
        <v>-2</v>
      </c>
      <c r="Q1035" s="47">
        <f>+Data[[#This Row],[BC Layaway]]+Data[[#This Row],[NH Layaway]]</f>
        <v>-2</v>
      </c>
      <c r="R1035" s="47">
        <f>+Data[[#This Row],[BC Active]]+Data[[#This Row],[BC Layaway]]</f>
        <v>0</v>
      </c>
      <c r="S1035" s="47">
        <f>+Data[[#This Row],[NH Active]]+Data[[#This Row],[NH Layaway]]</f>
        <v>0</v>
      </c>
      <c r="T1035" s="47">
        <f>+Data[[#This Row],[BC Total]]+Data[[#This Row],[NH Total]]</f>
        <v>0</v>
      </c>
      <c r="Y1035" s="53"/>
    </row>
    <row r="1036" spans="1:25" x14ac:dyDescent="0.25">
      <c r="A1036" s="47" t="str">
        <f>Data[[#This Row],[Text IID]]&amp;Data[[#This Row],[transaction number]]</f>
        <v>650016</v>
      </c>
      <c r="B1036" s="48">
        <v>6</v>
      </c>
      <c r="C1036" s="49">
        <v>65001</v>
      </c>
      <c r="D1036" s="50" t="str">
        <f>Data[[#This Row],[Text IID]]&amp;" - "&amp;Data[[#This Row],[Facility Name]]</f>
        <v>65001 - Renvilla Health Center</v>
      </c>
      <c r="E1036" s="46">
        <v>65001</v>
      </c>
      <c r="F1036" s="51" t="s">
        <v>293</v>
      </c>
      <c r="G1036" s="52">
        <v>41671</v>
      </c>
      <c r="H1036" s="51" t="s">
        <v>22</v>
      </c>
      <c r="I1036" s="47">
        <v>0</v>
      </c>
      <c r="J1036" s="47">
        <v>2</v>
      </c>
      <c r="K1036" s="47">
        <f>+Data[[#This Row],[BC Bed Change]]+Data[[#This Row],[NH Bed Change]]</f>
        <v>2</v>
      </c>
      <c r="L1036" s="47">
        <f t="shared" si="76"/>
        <v>0</v>
      </c>
      <c r="M1036" s="47">
        <f t="shared" si="77"/>
        <v>2</v>
      </c>
      <c r="N1036" s="47">
        <f>+Data[[#This Row],[BC Active]]+Data[[#This Row],[NH Active]]</f>
        <v>2</v>
      </c>
      <c r="O1036" s="47">
        <f t="shared" si="78"/>
        <v>0</v>
      </c>
      <c r="P1036" s="47">
        <f t="shared" si="79"/>
        <v>-2</v>
      </c>
      <c r="Q1036" s="47">
        <f>+Data[[#This Row],[BC Layaway]]+Data[[#This Row],[NH Layaway]]</f>
        <v>-2</v>
      </c>
      <c r="R1036" s="47">
        <f>+Data[[#This Row],[BC Active]]+Data[[#This Row],[BC Layaway]]</f>
        <v>0</v>
      </c>
      <c r="S1036" s="47">
        <f>+Data[[#This Row],[NH Active]]+Data[[#This Row],[NH Layaway]]</f>
        <v>0</v>
      </c>
      <c r="T1036" s="47">
        <f>+Data[[#This Row],[BC Total]]+Data[[#This Row],[NH Total]]</f>
        <v>0</v>
      </c>
      <c r="Y1036" s="53"/>
    </row>
    <row r="1037" spans="1:25" x14ac:dyDescent="0.25">
      <c r="A1037" s="47" t="str">
        <f>Data[[#This Row],[Text IID]]&amp;Data[[#This Row],[transaction number]]</f>
        <v>650017</v>
      </c>
      <c r="B1037" s="48">
        <v>7</v>
      </c>
      <c r="C1037" s="49">
        <v>65001</v>
      </c>
      <c r="D1037" s="50" t="str">
        <f>Data[[#This Row],[Text IID]]&amp;" - "&amp;Data[[#This Row],[Facility Name]]</f>
        <v>65001 - Renvilla Health Center</v>
      </c>
      <c r="E1037" s="46">
        <v>65001</v>
      </c>
      <c r="F1037" s="51" t="s">
        <v>293</v>
      </c>
      <c r="G1037" s="52">
        <v>43282</v>
      </c>
      <c r="H1037" s="51" t="s">
        <v>20</v>
      </c>
      <c r="I1037" s="47"/>
      <c r="J1037" s="47">
        <v>5</v>
      </c>
      <c r="K1037" s="47">
        <f>+Data[[#This Row],[BC Bed Change]]+Data[[#This Row],[NH Bed Change]]</f>
        <v>5</v>
      </c>
      <c r="L1037" s="47">
        <f t="shared" si="76"/>
        <v>0</v>
      </c>
      <c r="M1037" s="47">
        <f t="shared" si="77"/>
        <v>-5</v>
      </c>
      <c r="N1037" s="47">
        <f>+Data[[#This Row],[BC Active]]+Data[[#This Row],[NH Active]]</f>
        <v>-5</v>
      </c>
      <c r="O1037" s="47">
        <f t="shared" si="78"/>
        <v>0</v>
      </c>
      <c r="P1037" s="47">
        <f t="shared" si="79"/>
        <v>5</v>
      </c>
      <c r="Q1037" s="47">
        <f>+Data[[#This Row],[BC Layaway]]+Data[[#This Row],[NH Layaway]]</f>
        <v>5</v>
      </c>
      <c r="R1037" s="47">
        <f>+Data[[#This Row],[BC Active]]+Data[[#This Row],[BC Layaway]]</f>
        <v>0</v>
      </c>
      <c r="S1037" s="47">
        <f>+Data[[#This Row],[NH Active]]+Data[[#This Row],[NH Layaway]]</f>
        <v>0</v>
      </c>
      <c r="T1037" s="47">
        <f>+Data[[#This Row],[BC Total]]+Data[[#This Row],[NH Total]]</f>
        <v>0</v>
      </c>
      <c r="Y1037" s="53"/>
    </row>
    <row r="1038" spans="1:25" x14ac:dyDescent="0.25">
      <c r="A1038" s="47" t="str">
        <f>Data[[#This Row],[Text IID]]&amp;Data[[#This Row],[transaction number]]</f>
        <v>650018</v>
      </c>
      <c r="B1038" s="48">
        <v>8</v>
      </c>
      <c r="C1038" s="49">
        <v>65001</v>
      </c>
      <c r="D1038" s="50" t="str">
        <f>Data[[#This Row],[Text IID]]&amp;" - "&amp;Data[[#This Row],[Facility Name]]</f>
        <v>65001 - Renvilla Health Center</v>
      </c>
      <c r="E1038" s="46">
        <v>65001</v>
      </c>
      <c r="F1038" s="51" t="s">
        <v>293</v>
      </c>
      <c r="G1038" s="52">
        <v>43497</v>
      </c>
      <c r="H1038" s="51" t="s">
        <v>22</v>
      </c>
      <c r="I1038" s="47"/>
      <c r="J1038" s="47">
        <v>4</v>
      </c>
      <c r="K1038" s="47">
        <f>+Data[[#This Row],[BC Bed Change]]+Data[[#This Row],[NH Bed Change]]</f>
        <v>4</v>
      </c>
      <c r="L1038" s="47">
        <f t="shared" si="76"/>
        <v>0</v>
      </c>
      <c r="M1038" s="47">
        <f t="shared" si="77"/>
        <v>4</v>
      </c>
      <c r="N1038" s="47">
        <f>+Data[[#This Row],[BC Active]]+Data[[#This Row],[NH Active]]</f>
        <v>4</v>
      </c>
      <c r="O1038" s="47">
        <f t="shared" si="78"/>
        <v>0</v>
      </c>
      <c r="P1038" s="47">
        <f t="shared" si="79"/>
        <v>-4</v>
      </c>
      <c r="Q1038" s="47">
        <f>+Data[[#This Row],[BC Layaway]]+Data[[#This Row],[NH Layaway]]</f>
        <v>-4</v>
      </c>
      <c r="R1038" s="47">
        <f>+Data[[#This Row],[BC Active]]+Data[[#This Row],[BC Layaway]]</f>
        <v>0</v>
      </c>
      <c r="S1038" s="47">
        <f>+Data[[#This Row],[NH Active]]+Data[[#This Row],[NH Layaway]]</f>
        <v>0</v>
      </c>
      <c r="T1038" s="47">
        <f>+Data[[#This Row],[BC Total]]+Data[[#This Row],[NH Total]]</f>
        <v>0</v>
      </c>
      <c r="Y1038" s="53"/>
    </row>
    <row r="1039" spans="1:25" x14ac:dyDescent="0.25">
      <c r="A1039" s="47" t="str">
        <f>Data[[#This Row],[Text IID]]&amp;Data[[#This Row],[transaction number]]</f>
        <v>650019</v>
      </c>
      <c r="B1039" s="48">
        <v>9</v>
      </c>
      <c r="C1039" s="49">
        <v>65001</v>
      </c>
      <c r="D1039" s="50" t="str">
        <f>Data[[#This Row],[Text IID]]&amp;" - "&amp;Data[[#This Row],[Facility Name]]</f>
        <v>65001 - Renvilla Health Center</v>
      </c>
      <c r="E1039" s="46">
        <v>65001</v>
      </c>
      <c r="F1039" s="51" t="s">
        <v>293</v>
      </c>
      <c r="G1039" s="52">
        <v>44197</v>
      </c>
      <c r="H1039" s="51" t="s">
        <v>133</v>
      </c>
      <c r="I1039" s="47"/>
      <c r="J1039" s="47">
        <v>10</v>
      </c>
      <c r="K1039" s="47">
        <f>+Data[[#This Row],[BC Bed Change]]+Data[[#This Row],[NH Bed Change]]</f>
        <v>10</v>
      </c>
      <c r="L1039" s="47">
        <f t="shared" si="76"/>
        <v>0</v>
      </c>
      <c r="M1039" s="47">
        <f t="shared" si="77"/>
        <v>-10</v>
      </c>
      <c r="N1039" s="47">
        <f>+Data[[#This Row],[BC Active]]+Data[[#This Row],[NH Active]]</f>
        <v>-10</v>
      </c>
      <c r="O1039" s="47">
        <f t="shared" si="78"/>
        <v>0</v>
      </c>
      <c r="P1039" s="47">
        <f t="shared" si="79"/>
        <v>10</v>
      </c>
      <c r="Q1039" s="47">
        <f>+Data[[#This Row],[BC Layaway]]+Data[[#This Row],[NH Layaway]]</f>
        <v>10</v>
      </c>
      <c r="R1039" s="47">
        <f>+Data[[#This Row],[BC Active]]+Data[[#This Row],[BC Layaway]]</f>
        <v>0</v>
      </c>
      <c r="S1039" s="47">
        <f>+Data[[#This Row],[NH Active]]+Data[[#This Row],[NH Layaway]]</f>
        <v>0</v>
      </c>
      <c r="T1039" s="47">
        <f>+Data[[#This Row],[BC Total]]+Data[[#This Row],[NH Total]]</f>
        <v>0</v>
      </c>
      <c r="Y1039" s="53"/>
    </row>
    <row r="1040" spans="1:25" x14ac:dyDescent="0.25">
      <c r="A1040" s="47" t="str">
        <f>Data[[#This Row],[Text IID]]&amp;Data[[#This Row],[transaction number]]</f>
        <v>650021</v>
      </c>
      <c r="B1040" s="48">
        <v>1</v>
      </c>
      <c r="C1040" s="49">
        <v>65002</v>
      </c>
      <c r="D1040" s="50" t="str">
        <f>Data[[#This Row],[Text IID]]&amp;" - "&amp;Data[[#This Row],[Facility Name]]</f>
        <v>65002 - Olivia Restorative Care Center</v>
      </c>
      <c r="E1040" s="46">
        <v>65002</v>
      </c>
      <c r="F1040" s="51" t="s">
        <v>411</v>
      </c>
      <c r="G1040" s="52">
        <v>40451</v>
      </c>
      <c r="H1040" s="51" t="s">
        <v>17</v>
      </c>
      <c r="I1040" s="47">
        <v>0</v>
      </c>
      <c r="J1040" s="47">
        <v>70</v>
      </c>
      <c r="K1040" s="47">
        <f>+Data[[#This Row],[BC Bed Change]]+Data[[#This Row],[NH Bed Change]]</f>
        <v>70</v>
      </c>
      <c r="L1040" s="47">
        <f t="shared" si="76"/>
        <v>0</v>
      </c>
      <c r="M1040" s="47">
        <f t="shared" si="77"/>
        <v>70</v>
      </c>
      <c r="N1040" s="47">
        <f>+Data[[#This Row],[BC Active]]+Data[[#This Row],[NH Active]]</f>
        <v>70</v>
      </c>
      <c r="O1040" s="47">
        <f t="shared" si="78"/>
        <v>0</v>
      </c>
      <c r="P1040" s="47">
        <f t="shared" si="79"/>
        <v>0</v>
      </c>
      <c r="Q1040" s="47">
        <f>+Data[[#This Row],[BC Layaway]]+Data[[#This Row],[NH Layaway]]</f>
        <v>0</v>
      </c>
      <c r="R1040" s="47">
        <f>+Data[[#This Row],[BC Active]]+Data[[#This Row],[BC Layaway]]</f>
        <v>0</v>
      </c>
      <c r="S1040" s="47">
        <f>+Data[[#This Row],[NH Active]]+Data[[#This Row],[NH Layaway]]</f>
        <v>70</v>
      </c>
      <c r="T1040" s="47">
        <f>+Data[[#This Row],[BC Total]]+Data[[#This Row],[NH Total]]</f>
        <v>70</v>
      </c>
      <c r="Y1040" s="53"/>
    </row>
    <row r="1041" spans="1:25" x14ac:dyDescent="0.25">
      <c r="A1041" s="47" t="str">
        <f>Data[[#This Row],[Text IID]]&amp;Data[[#This Row],[transaction number]]</f>
        <v>650022</v>
      </c>
      <c r="B1041" s="48">
        <v>2</v>
      </c>
      <c r="C1041" s="49">
        <v>65002</v>
      </c>
      <c r="D1041" s="50" t="str">
        <f>Data[[#This Row],[Text IID]]&amp;" - "&amp;Data[[#This Row],[Facility Name]]</f>
        <v>65002 - Olivia Restorative Care Center</v>
      </c>
      <c r="E1041" s="46">
        <v>65002</v>
      </c>
      <c r="F1041" s="51" t="s">
        <v>411</v>
      </c>
      <c r="G1041" s="52">
        <v>40451</v>
      </c>
      <c r="H1041" s="51" t="s">
        <v>19</v>
      </c>
      <c r="I1041" s="47">
        <v>0</v>
      </c>
      <c r="J1041" s="47">
        <v>6</v>
      </c>
      <c r="K1041" s="47">
        <f>+Data[[#This Row],[BC Bed Change]]+Data[[#This Row],[NH Bed Change]]</f>
        <v>6</v>
      </c>
      <c r="L1041" s="47">
        <f t="shared" si="76"/>
        <v>0</v>
      </c>
      <c r="M1041" s="47">
        <f t="shared" si="77"/>
        <v>0</v>
      </c>
      <c r="N1041" s="47">
        <f>+Data[[#This Row],[BC Active]]+Data[[#This Row],[NH Active]]</f>
        <v>0</v>
      </c>
      <c r="O1041" s="47">
        <f t="shared" si="78"/>
        <v>0</v>
      </c>
      <c r="P1041" s="47">
        <f t="shared" si="79"/>
        <v>6</v>
      </c>
      <c r="Q1041" s="47">
        <f>+Data[[#This Row],[BC Layaway]]+Data[[#This Row],[NH Layaway]]</f>
        <v>6</v>
      </c>
      <c r="R1041" s="47">
        <f>+Data[[#This Row],[BC Active]]+Data[[#This Row],[BC Layaway]]</f>
        <v>0</v>
      </c>
      <c r="S1041" s="47">
        <f>+Data[[#This Row],[NH Active]]+Data[[#This Row],[NH Layaway]]</f>
        <v>6</v>
      </c>
      <c r="T1041" s="47">
        <f>+Data[[#This Row],[BC Total]]+Data[[#This Row],[NH Total]]</f>
        <v>6</v>
      </c>
      <c r="Y1041" s="53"/>
    </row>
    <row r="1042" spans="1:25" x14ac:dyDescent="0.25">
      <c r="A1042" s="47" t="str">
        <f>Data[[#This Row],[Text IID]]&amp;Data[[#This Row],[transaction number]]</f>
        <v>650023</v>
      </c>
      <c r="B1042" s="48">
        <v>3</v>
      </c>
      <c r="C1042" s="49">
        <v>65002</v>
      </c>
      <c r="D1042" s="50" t="str">
        <f>Data[[#This Row],[Text IID]]&amp;" - "&amp;Data[[#This Row],[Facility Name]]</f>
        <v>65002 - Olivia Restorative Care Center</v>
      </c>
      <c r="E1042" s="46">
        <v>65002</v>
      </c>
      <c r="F1042" s="51" t="s">
        <v>411</v>
      </c>
      <c r="G1042" s="52">
        <v>40866</v>
      </c>
      <c r="H1042" s="51" t="s">
        <v>20</v>
      </c>
      <c r="I1042" s="47">
        <v>0</v>
      </c>
      <c r="J1042" s="47">
        <v>5</v>
      </c>
      <c r="K1042" s="47">
        <f>+Data[[#This Row],[BC Bed Change]]+Data[[#This Row],[NH Bed Change]]</f>
        <v>5</v>
      </c>
      <c r="L1042" s="47">
        <f t="shared" si="76"/>
        <v>0</v>
      </c>
      <c r="M1042" s="47">
        <f t="shared" si="77"/>
        <v>-5</v>
      </c>
      <c r="N1042" s="47">
        <f>+Data[[#This Row],[BC Active]]+Data[[#This Row],[NH Active]]</f>
        <v>-5</v>
      </c>
      <c r="O1042" s="47">
        <f t="shared" si="78"/>
        <v>0</v>
      </c>
      <c r="P1042" s="47">
        <f t="shared" si="79"/>
        <v>5</v>
      </c>
      <c r="Q1042" s="47">
        <f>+Data[[#This Row],[BC Layaway]]+Data[[#This Row],[NH Layaway]]</f>
        <v>5</v>
      </c>
      <c r="R1042" s="47">
        <f>+Data[[#This Row],[BC Active]]+Data[[#This Row],[BC Layaway]]</f>
        <v>0</v>
      </c>
      <c r="S1042" s="47">
        <f>+Data[[#This Row],[NH Active]]+Data[[#This Row],[NH Layaway]]</f>
        <v>0</v>
      </c>
      <c r="T1042" s="47">
        <f>+Data[[#This Row],[BC Total]]+Data[[#This Row],[NH Total]]</f>
        <v>0</v>
      </c>
      <c r="Y1042" s="53"/>
    </row>
    <row r="1043" spans="1:25" x14ac:dyDescent="0.25">
      <c r="A1043" s="47" t="str">
        <f>Data[[#This Row],[Text IID]]&amp;Data[[#This Row],[transaction number]]</f>
        <v>650024</v>
      </c>
      <c r="B1043" s="48">
        <v>4</v>
      </c>
      <c r="C1043" s="49">
        <v>65002</v>
      </c>
      <c r="D1043" s="50" t="str">
        <f>Data[[#This Row],[Text IID]]&amp;" - "&amp;Data[[#This Row],[Facility Name]]</f>
        <v>65002 - Olivia Restorative Care Center</v>
      </c>
      <c r="E1043" s="46">
        <v>65002</v>
      </c>
      <c r="F1043" s="51" t="s">
        <v>411</v>
      </c>
      <c r="G1043" s="52">
        <v>41285</v>
      </c>
      <c r="H1043" s="51" t="s">
        <v>20</v>
      </c>
      <c r="I1043" s="47">
        <v>0</v>
      </c>
      <c r="J1043" s="47">
        <v>8</v>
      </c>
      <c r="K1043" s="47">
        <f>+Data[[#This Row],[BC Bed Change]]+Data[[#This Row],[NH Bed Change]]</f>
        <v>8</v>
      </c>
      <c r="L1043" s="47">
        <f t="shared" si="76"/>
        <v>0</v>
      </c>
      <c r="M1043" s="47">
        <f t="shared" si="77"/>
        <v>-8</v>
      </c>
      <c r="N1043" s="47">
        <f>+Data[[#This Row],[BC Active]]+Data[[#This Row],[NH Active]]</f>
        <v>-8</v>
      </c>
      <c r="O1043" s="47">
        <f t="shared" si="78"/>
        <v>0</v>
      </c>
      <c r="P1043" s="47">
        <f t="shared" si="79"/>
        <v>8</v>
      </c>
      <c r="Q1043" s="47">
        <f>+Data[[#This Row],[BC Layaway]]+Data[[#This Row],[NH Layaway]]</f>
        <v>8</v>
      </c>
      <c r="R1043" s="47">
        <f>+Data[[#This Row],[BC Active]]+Data[[#This Row],[BC Layaway]]</f>
        <v>0</v>
      </c>
      <c r="S1043" s="47">
        <f>+Data[[#This Row],[NH Active]]+Data[[#This Row],[NH Layaway]]</f>
        <v>0</v>
      </c>
      <c r="T1043" s="47">
        <f>+Data[[#This Row],[BC Total]]+Data[[#This Row],[NH Total]]</f>
        <v>0</v>
      </c>
      <c r="Y1043" s="53"/>
    </row>
    <row r="1044" spans="1:25" x14ac:dyDescent="0.25">
      <c r="A1044" s="47" t="str">
        <f>Data[[#This Row],[Text IID]]&amp;Data[[#This Row],[transaction number]]</f>
        <v>650025</v>
      </c>
      <c r="B1044" s="48">
        <v>5</v>
      </c>
      <c r="C1044" s="49">
        <v>65002</v>
      </c>
      <c r="D1044" s="50" t="str">
        <f>Data[[#This Row],[Text IID]]&amp;" - "&amp;Data[[#This Row],[Facility Name]]</f>
        <v>65002 - Olivia Restorative Care Center</v>
      </c>
      <c r="E1044" s="46">
        <v>65002</v>
      </c>
      <c r="F1044" s="51" t="s">
        <v>411</v>
      </c>
      <c r="G1044" s="52">
        <v>43140</v>
      </c>
      <c r="H1044" s="51" t="s">
        <v>20</v>
      </c>
      <c r="I1044" s="47"/>
      <c r="J1044" s="47">
        <v>2</v>
      </c>
      <c r="K1044" s="47">
        <f>+Data[[#This Row],[BC Bed Change]]+Data[[#This Row],[NH Bed Change]]</f>
        <v>2</v>
      </c>
      <c r="L1044" s="47">
        <f t="shared" si="76"/>
        <v>0</v>
      </c>
      <c r="M1044" s="47">
        <f t="shared" si="77"/>
        <v>-2</v>
      </c>
      <c r="N1044" s="47">
        <f>+Data[[#This Row],[BC Active]]+Data[[#This Row],[NH Active]]</f>
        <v>-2</v>
      </c>
      <c r="O1044" s="47">
        <f t="shared" si="78"/>
        <v>0</v>
      </c>
      <c r="P1044" s="47">
        <f t="shared" si="79"/>
        <v>2</v>
      </c>
      <c r="Q1044" s="47">
        <f>+Data[[#This Row],[BC Layaway]]+Data[[#This Row],[NH Layaway]]</f>
        <v>2</v>
      </c>
      <c r="R1044" s="47">
        <f>+Data[[#This Row],[BC Active]]+Data[[#This Row],[BC Layaway]]</f>
        <v>0</v>
      </c>
      <c r="S1044" s="47">
        <f>+Data[[#This Row],[NH Active]]+Data[[#This Row],[NH Layaway]]</f>
        <v>0</v>
      </c>
      <c r="T1044" s="47">
        <f>+Data[[#This Row],[BC Total]]+Data[[#This Row],[NH Total]]</f>
        <v>0</v>
      </c>
      <c r="Y1044" s="53"/>
    </row>
    <row r="1045" spans="1:25" x14ac:dyDescent="0.25">
      <c r="A1045" s="47" t="str">
        <f>Data[[#This Row],[Text IID]]&amp;Data[[#This Row],[transaction number]]</f>
        <v>650026</v>
      </c>
      <c r="B1045" s="48">
        <v>6</v>
      </c>
      <c r="C1045" s="49">
        <v>65002</v>
      </c>
      <c r="D1045" s="50" t="str">
        <f>Data[[#This Row],[Text IID]]&amp;" - "&amp;Data[[#This Row],[Facility Name]]</f>
        <v>65002 - Olivia Restorative Care Center</v>
      </c>
      <c r="E1045" s="46">
        <v>65002</v>
      </c>
      <c r="F1045" s="51" t="s">
        <v>411</v>
      </c>
      <c r="G1045" s="52">
        <v>43862</v>
      </c>
      <c r="H1045" s="51" t="s">
        <v>22</v>
      </c>
      <c r="I1045" s="47"/>
      <c r="J1045" s="47">
        <v>6</v>
      </c>
      <c r="K1045" s="47">
        <f>+Data[[#This Row],[BC Bed Change]]+Data[[#This Row],[NH Bed Change]]</f>
        <v>6</v>
      </c>
      <c r="L1045" s="47">
        <f t="shared" si="76"/>
        <v>0</v>
      </c>
      <c r="M1045" s="47">
        <f t="shared" si="77"/>
        <v>6</v>
      </c>
      <c r="N1045" s="47">
        <f>+Data[[#This Row],[BC Active]]+Data[[#This Row],[NH Active]]</f>
        <v>6</v>
      </c>
      <c r="O1045" s="47">
        <f t="shared" si="78"/>
        <v>0</v>
      </c>
      <c r="P1045" s="47">
        <f t="shared" si="79"/>
        <v>-6</v>
      </c>
      <c r="Q1045" s="47">
        <f>+Data[[#This Row],[BC Layaway]]+Data[[#This Row],[NH Layaway]]</f>
        <v>-6</v>
      </c>
      <c r="R1045" s="47">
        <f>+Data[[#This Row],[BC Active]]+Data[[#This Row],[BC Layaway]]</f>
        <v>0</v>
      </c>
      <c r="S1045" s="47">
        <f>+Data[[#This Row],[NH Active]]+Data[[#This Row],[NH Layaway]]</f>
        <v>0</v>
      </c>
      <c r="T1045" s="47">
        <f>+Data[[#This Row],[BC Total]]+Data[[#This Row],[NH Total]]</f>
        <v>0</v>
      </c>
      <c r="Y1045" s="53"/>
    </row>
    <row r="1046" spans="1:25" x14ac:dyDescent="0.25">
      <c r="A1046" s="47" t="str">
        <f>Data[[#This Row],[Text IID]]&amp;Data[[#This Row],[transaction number]]</f>
        <v>650027</v>
      </c>
      <c r="B1046" s="48">
        <v>7</v>
      </c>
      <c r="C1046" s="49">
        <v>65002</v>
      </c>
      <c r="D1046" s="50" t="str">
        <f>Data[[#This Row],[Text IID]]&amp;" - "&amp;Data[[#This Row],[Facility Name]]</f>
        <v>65002 - Olivia Restorative Care Center</v>
      </c>
      <c r="E1046" s="46">
        <v>65002</v>
      </c>
      <c r="F1046" s="51" t="s">
        <v>411</v>
      </c>
      <c r="G1046" s="52">
        <v>43862</v>
      </c>
      <c r="H1046" s="51" t="s">
        <v>23</v>
      </c>
      <c r="I1046" s="47"/>
      <c r="J1046" s="47">
        <v>6</v>
      </c>
      <c r="K1046" s="47">
        <f>+Data[[#This Row],[BC Bed Change]]+Data[[#This Row],[NH Bed Change]]</f>
        <v>6</v>
      </c>
      <c r="L1046" s="47">
        <f t="shared" si="76"/>
        <v>0</v>
      </c>
      <c r="M1046" s="47">
        <f t="shared" si="77"/>
        <v>-6</v>
      </c>
      <c r="N1046" s="47">
        <f>+Data[[#This Row],[BC Active]]+Data[[#This Row],[NH Active]]</f>
        <v>-6</v>
      </c>
      <c r="O1046" s="47">
        <f t="shared" si="78"/>
        <v>0</v>
      </c>
      <c r="P1046" s="47">
        <f t="shared" si="79"/>
        <v>0</v>
      </c>
      <c r="Q1046" s="47">
        <f>+Data[[#This Row],[BC Layaway]]+Data[[#This Row],[NH Layaway]]</f>
        <v>0</v>
      </c>
      <c r="R1046" s="47">
        <f>+Data[[#This Row],[BC Active]]+Data[[#This Row],[BC Layaway]]</f>
        <v>0</v>
      </c>
      <c r="S1046" s="47">
        <f>+Data[[#This Row],[NH Active]]+Data[[#This Row],[NH Layaway]]</f>
        <v>-6</v>
      </c>
      <c r="T1046" s="47">
        <f>+Data[[#This Row],[BC Total]]+Data[[#This Row],[NH Total]]</f>
        <v>-6</v>
      </c>
      <c r="Y1046" s="53"/>
    </row>
    <row r="1047" spans="1:25" x14ac:dyDescent="0.25">
      <c r="A1047" s="47" t="str">
        <f>Data[[#This Row],[Text IID]]&amp;Data[[#This Row],[transaction number]]</f>
        <v>650031</v>
      </c>
      <c r="B1047" s="48">
        <v>1</v>
      </c>
      <c r="C1047" s="49">
        <v>65003</v>
      </c>
      <c r="D1047" s="50" t="str">
        <f>Data[[#This Row],[Text IID]]&amp;" - "&amp;Data[[#This Row],[Facility Name]]</f>
        <v>65003 - Franklin Restorative Care Center</v>
      </c>
      <c r="E1047" s="46">
        <v>65003</v>
      </c>
      <c r="F1047" s="51" t="s">
        <v>412</v>
      </c>
      <c r="G1047" s="52">
        <v>40451</v>
      </c>
      <c r="H1047" s="51" t="s">
        <v>17</v>
      </c>
      <c r="I1047" s="47">
        <v>0</v>
      </c>
      <c r="J1047" s="47">
        <v>46</v>
      </c>
      <c r="K1047" s="47">
        <f>+Data[[#This Row],[BC Bed Change]]+Data[[#This Row],[NH Bed Change]]</f>
        <v>46</v>
      </c>
      <c r="L1047" s="47">
        <f t="shared" si="76"/>
        <v>0</v>
      </c>
      <c r="M1047" s="47">
        <f t="shared" si="77"/>
        <v>46</v>
      </c>
      <c r="N1047" s="47">
        <f>+Data[[#This Row],[BC Active]]+Data[[#This Row],[NH Active]]</f>
        <v>46</v>
      </c>
      <c r="O1047" s="47">
        <f t="shared" si="78"/>
        <v>0</v>
      </c>
      <c r="P1047" s="47">
        <f t="shared" si="79"/>
        <v>0</v>
      </c>
      <c r="Q1047" s="47">
        <f>+Data[[#This Row],[BC Layaway]]+Data[[#This Row],[NH Layaway]]</f>
        <v>0</v>
      </c>
      <c r="R1047" s="47">
        <f>+Data[[#This Row],[BC Active]]+Data[[#This Row],[BC Layaway]]</f>
        <v>0</v>
      </c>
      <c r="S1047" s="47">
        <f>+Data[[#This Row],[NH Active]]+Data[[#This Row],[NH Layaway]]</f>
        <v>46</v>
      </c>
      <c r="T1047" s="47">
        <f>+Data[[#This Row],[BC Total]]+Data[[#This Row],[NH Total]]</f>
        <v>46</v>
      </c>
      <c r="Y1047" s="53"/>
    </row>
    <row r="1048" spans="1:25" x14ac:dyDescent="0.25">
      <c r="A1048" s="47" t="str">
        <f>Data[[#This Row],[Text IID]]&amp;Data[[#This Row],[transaction number]]</f>
        <v>650032</v>
      </c>
      <c r="B1048" s="48">
        <v>2</v>
      </c>
      <c r="C1048" s="49">
        <v>65003</v>
      </c>
      <c r="D1048" s="50" t="str">
        <f>Data[[#This Row],[Text IID]]&amp;" - "&amp;Data[[#This Row],[Facility Name]]</f>
        <v>65003 - Franklin Restorative Care Center</v>
      </c>
      <c r="E1048" s="46">
        <v>65003</v>
      </c>
      <c r="F1048" s="51" t="s">
        <v>412</v>
      </c>
      <c r="G1048" s="52">
        <v>40451</v>
      </c>
      <c r="H1048" s="51" t="s">
        <v>19</v>
      </c>
      <c r="I1048" s="47">
        <v>0</v>
      </c>
      <c r="J1048" s="47">
        <v>4</v>
      </c>
      <c r="K1048" s="47">
        <f>+Data[[#This Row],[BC Bed Change]]+Data[[#This Row],[NH Bed Change]]</f>
        <v>4</v>
      </c>
      <c r="L1048" s="47">
        <f t="shared" si="76"/>
        <v>0</v>
      </c>
      <c r="M1048" s="47">
        <f t="shared" si="77"/>
        <v>0</v>
      </c>
      <c r="N1048" s="47">
        <f>+Data[[#This Row],[BC Active]]+Data[[#This Row],[NH Active]]</f>
        <v>0</v>
      </c>
      <c r="O1048" s="47">
        <f t="shared" si="78"/>
        <v>0</v>
      </c>
      <c r="P1048" s="47">
        <f t="shared" si="79"/>
        <v>4</v>
      </c>
      <c r="Q1048" s="47">
        <f>+Data[[#This Row],[BC Layaway]]+Data[[#This Row],[NH Layaway]]</f>
        <v>4</v>
      </c>
      <c r="R1048" s="47">
        <f>+Data[[#This Row],[BC Active]]+Data[[#This Row],[BC Layaway]]</f>
        <v>0</v>
      </c>
      <c r="S1048" s="47">
        <f>+Data[[#This Row],[NH Active]]+Data[[#This Row],[NH Layaway]]</f>
        <v>4</v>
      </c>
      <c r="T1048" s="47">
        <f>+Data[[#This Row],[BC Total]]+Data[[#This Row],[NH Total]]</f>
        <v>4</v>
      </c>
      <c r="Y1048" s="53"/>
    </row>
    <row r="1049" spans="1:25" x14ac:dyDescent="0.25">
      <c r="A1049" s="47" t="str">
        <f>Data[[#This Row],[Text IID]]&amp;Data[[#This Row],[transaction number]]</f>
        <v>650033</v>
      </c>
      <c r="B1049" s="48">
        <v>3</v>
      </c>
      <c r="C1049" s="49">
        <v>65003</v>
      </c>
      <c r="D1049" s="50" t="str">
        <f>Data[[#This Row],[Text IID]]&amp;" - "&amp;Data[[#This Row],[Facility Name]]</f>
        <v>65003 - Franklin Restorative Care Center</v>
      </c>
      <c r="E1049" s="46">
        <v>65003</v>
      </c>
      <c r="F1049" s="51" t="s">
        <v>412</v>
      </c>
      <c r="G1049" s="52">
        <v>42917</v>
      </c>
      <c r="H1049" s="51" t="s">
        <v>22</v>
      </c>
      <c r="I1049" s="47"/>
      <c r="J1049" s="47">
        <v>4</v>
      </c>
      <c r="K1049" s="47">
        <f>+Data[[#This Row],[BC Bed Change]]+Data[[#This Row],[NH Bed Change]]</f>
        <v>4</v>
      </c>
      <c r="L1049" s="47">
        <f t="shared" si="76"/>
        <v>0</v>
      </c>
      <c r="M1049" s="47">
        <f t="shared" si="77"/>
        <v>4</v>
      </c>
      <c r="N1049" s="47">
        <f>+Data[[#This Row],[BC Active]]+Data[[#This Row],[NH Active]]</f>
        <v>4</v>
      </c>
      <c r="O1049" s="47">
        <f t="shared" si="78"/>
        <v>0</v>
      </c>
      <c r="P1049" s="47">
        <f t="shared" si="79"/>
        <v>-4</v>
      </c>
      <c r="Q1049" s="47">
        <f>+Data[[#This Row],[BC Layaway]]+Data[[#This Row],[NH Layaway]]</f>
        <v>-4</v>
      </c>
      <c r="R1049" s="47">
        <f>+Data[[#This Row],[BC Active]]+Data[[#This Row],[BC Layaway]]</f>
        <v>0</v>
      </c>
      <c r="S1049" s="47">
        <f>+Data[[#This Row],[NH Active]]+Data[[#This Row],[NH Layaway]]</f>
        <v>0</v>
      </c>
      <c r="T1049" s="47">
        <f>+Data[[#This Row],[BC Total]]+Data[[#This Row],[NH Total]]</f>
        <v>0</v>
      </c>
      <c r="Y1049" s="53"/>
    </row>
    <row r="1050" spans="1:25" x14ac:dyDescent="0.25">
      <c r="A1050" s="47" t="str">
        <f>Data[[#This Row],[Text IID]]&amp;Data[[#This Row],[transaction number]]</f>
        <v>650034</v>
      </c>
      <c r="B1050" s="48">
        <v>4</v>
      </c>
      <c r="C1050" s="49">
        <v>65003</v>
      </c>
      <c r="D1050" s="50" t="str">
        <f>Data[[#This Row],[Text IID]]&amp;" - "&amp;Data[[#This Row],[Facility Name]]</f>
        <v>65003 - Franklin Restorative Care Center</v>
      </c>
      <c r="E1050" s="46">
        <v>65003</v>
      </c>
      <c r="F1050" s="51" t="s">
        <v>412</v>
      </c>
      <c r="G1050" s="52">
        <v>42917</v>
      </c>
      <c r="H1050" s="51" t="s">
        <v>23</v>
      </c>
      <c r="I1050" s="47"/>
      <c r="J1050" s="47">
        <v>4</v>
      </c>
      <c r="K1050" s="47">
        <f>+Data[[#This Row],[BC Bed Change]]+Data[[#This Row],[NH Bed Change]]</f>
        <v>4</v>
      </c>
      <c r="L1050" s="47">
        <f t="shared" si="76"/>
        <v>0</v>
      </c>
      <c r="M1050" s="47">
        <f t="shared" si="77"/>
        <v>-4</v>
      </c>
      <c r="N1050" s="47">
        <f>+Data[[#This Row],[BC Active]]+Data[[#This Row],[NH Active]]</f>
        <v>-4</v>
      </c>
      <c r="O1050" s="47">
        <f t="shared" si="78"/>
        <v>0</v>
      </c>
      <c r="P1050" s="47">
        <f t="shared" si="79"/>
        <v>0</v>
      </c>
      <c r="Q1050" s="47">
        <f>+Data[[#This Row],[BC Layaway]]+Data[[#This Row],[NH Layaway]]</f>
        <v>0</v>
      </c>
      <c r="R1050" s="47">
        <f>+Data[[#This Row],[BC Active]]+Data[[#This Row],[BC Layaway]]</f>
        <v>0</v>
      </c>
      <c r="S1050" s="47">
        <f>+Data[[#This Row],[NH Active]]+Data[[#This Row],[NH Layaway]]</f>
        <v>-4</v>
      </c>
      <c r="T1050" s="47">
        <f>+Data[[#This Row],[BC Total]]+Data[[#This Row],[NH Total]]</f>
        <v>-4</v>
      </c>
      <c r="Y1050" s="53"/>
    </row>
    <row r="1051" spans="1:25" x14ac:dyDescent="0.25">
      <c r="A1051" s="47" t="str">
        <f>Data[[#This Row],[Text IID]]&amp;Data[[#This Row],[transaction number]]</f>
        <v>650035</v>
      </c>
      <c r="B1051" s="48">
        <v>5</v>
      </c>
      <c r="C1051" s="49">
        <v>65003</v>
      </c>
      <c r="D1051" s="50" t="str">
        <f>Data[[#This Row],[Text IID]]&amp;" - "&amp;Data[[#This Row],[Facility Name]]</f>
        <v>65003 - Franklin Restorative Care Center</v>
      </c>
      <c r="E1051" s="46">
        <v>65003</v>
      </c>
      <c r="F1051" s="51" t="s">
        <v>412</v>
      </c>
      <c r="G1051" s="52">
        <v>43140</v>
      </c>
      <c r="H1051" s="51" t="s">
        <v>20</v>
      </c>
      <c r="I1051" s="47"/>
      <c r="J1051" s="47">
        <v>6</v>
      </c>
      <c r="K1051" s="47">
        <f>+Data[[#This Row],[BC Bed Change]]+Data[[#This Row],[NH Bed Change]]</f>
        <v>6</v>
      </c>
      <c r="L1051" s="47">
        <f t="shared" si="76"/>
        <v>0</v>
      </c>
      <c r="M1051" s="47">
        <f t="shared" si="77"/>
        <v>-6</v>
      </c>
      <c r="N1051" s="47">
        <f>+Data[[#This Row],[BC Active]]+Data[[#This Row],[NH Active]]</f>
        <v>-6</v>
      </c>
      <c r="O1051" s="47">
        <f t="shared" si="78"/>
        <v>0</v>
      </c>
      <c r="P1051" s="47">
        <f t="shared" si="79"/>
        <v>6</v>
      </c>
      <c r="Q1051" s="47">
        <f>+Data[[#This Row],[BC Layaway]]+Data[[#This Row],[NH Layaway]]</f>
        <v>6</v>
      </c>
      <c r="R1051" s="47">
        <f>+Data[[#This Row],[BC Active]]+Data[[#This Row],[BC Layaway]]</f>
        <v>0</v>
      </c>
      <c r="S1051" s="47">
        <f>+Data[[#This Row],[NH Active]]+Data[[#This Row],[NH Layaway]]</f>
        <v>0</v>
      </c>
      <c r="T1051" s="47">
        <f>+Data[[#This Row],[BC Total]]+Data[[#This Row],[NH Total]]</f>
        <v>0</v>
      </c>
      <c r="Y1051" s="53"/>
    </row>
    <row r="1052" spans="1:25" x14ac:dyDescent="0.25">
      <c r="A1052" s="47" t="str">
        <f>Data[[#This Row],[Text IID]]&amp;Data[[#This Row],[transaction number]]</f>
        <v>650041</v>
      </c>
      <c r="B1052" s="48">
        <v>1</v>
      </c>
      <c r="C1052" s="49">
        <v>65004</v>
      </c>
      <c r="D1052" s="50" t="str">
        <f>Data[[#This Row],[Text IID]]&amp;" - "&amp;Data[[#This Row],[Facility Name]]</f>
        <v>65004 - Buffalo Lake Healthcare Ctr</v>
      </c>
      <c r="E1052" s="46">
        <v>65004</v>
      </c>
      <c r="F1052" s="51" t="s">
        <v>294</v>
      </c>
      <c r="G1052" s="52">
        <v>40451</v>
      </c>
      <c r="H1052" s="51" t="s">
        <v>17</v>
      </c>
      <c r="I1052" s="47">
        <v>0</v>
      </c>
      <c r="J1052" s="47">
        <v>49</v>
      </c>
      <c r="K1052" s="47">
        <f>+Data[[#This Row],[BC Bed Change]]+Data[[#This Row],[NH Bed Change]]</f>
        <v>49</v>
      </c>
      <c r="L1052" s="47">
        <f t="shared" si="76"/>
        <v>0</v>
      </c>
      <c r="M1052" s="47">
        <f t="shared" si="77"/>
        <v>49</v>
      </c>
      <c r="N1052" s="47">
        <f>+Data[[#This Row],[BC Active]]+Data[[#This Row],[NH Active]]</f>
        <v>49</v>
      </c>
      <c r="O1052" s="47">
        <f t="shared" si="78"/>
        <v>0</v>
      </c>
      <c r="P1052" s="47">
        <f t="shared" si="79"/>
        <v>0</v>
      </c>
      <c r="Q1052" s="47">
        <f>+Data[[#This Row],[BC Layaway]]+Data[[#This Row],[NH Layaway]]</f>
        <v>0</v>
      </c>
      <c r="R1052" s="47">
        <f>+Data[[#This Row],[BC Active]]+Data[[#This Row],[BC Layaway]]</f>
        <v>0</v>
      </c>
      <c r="S1052" s="47">
        <f>+Data[[#This Row],[NH Active]]+Data[[#This Row],[NH Layaway]]</f>
        <v>49</v>
      </c>
      <c r="T1052" s="47">
        <f>+Data[[#This Row],[BC Total]]+Data[[#This Row],[NH Total]]</f>
        <v>49</v>
      </c>
      <c r="Y1052" s="53"/>
    </row>
    <row r="1053" spans="1:25" x14ac:dyDescent="0.25">
      <c r="A1053" s="47" t="str">
        <f>Data[[#This Row],[Text IID]]&amp;Data[[#This Row],[transaction number]]</f>
        <v>650051</v>
      </c>
      <c r="B1053" s="48">
        <v>1</v>
      </c>
      <c r="C1053" s="49">
        <v>65005</v>
      </c>
      <c r="D1053" s="50" t="str">
        <f>Data[[#This Row],[Text IID]]&amp;" - "&amp;Data[[#This Row],[Facility Name]]</f>
        <v>65005 - Fairfax Community Home</v>
      </c>
      <c r="E1053" s="46">
        <v>65005</v>
      </c>
      <c r="F1053" s="51" t="s">
        <v>295</v>
      </c>
      <c r="G1053" s="52">
        <v>40451</v>
      </c>
      <c r="H1053" s="51" t="s">
        <v>17</v>
      </c>
      <c r="I1053" s="47">
        <v>0</v>
      </c>
      <c r="J1053" s="47">
        <v>56</v>
      </c>
      <c r="K1053" s="47">
        <f>+Data[[#This Row],[BC Bed Change]]+Data[[#This Row],[NH Bed Change]]</f>
        <v>56</v>
      </c>
      <c r="L1053" s="47">
        <f t="shared" si="76"/>
        <v>0</v>
      </c>
      <c r="M1053" s="47">
        <f t="shared" si="77"/>
        <v>56</v>
      </c>
      <c r="N1053" s="47">
        <f>+Data[[#This Row],[BC Active]]+Data[[#This Row],[NH Active]]</f>
        <v>56</v>
      </c>
      <c r="O1053" s="47">
        <f t="shared" si="78"/>
        <v>0</v>
      </c>
      <c r="P1053" s="47">
        <f t="shared" si="79"/>
        <v>0</v>
      </c>
      <c r="Q1053" s="47">
        <f>+Data[[#This Row],[BC Layaway]]+Data[[#This Row],[NH Layaway]]</f>
        <v>0</v>
      </c>
      <c r="R1053" s="47">
        <f>+Data[[#This Row],[BC Active]]+Data[[#This Row],[BC Layaway]]</f>
        <v>0</v>
      </c>
      <c r="S1053" s="47">
        <f>+Data[[#This Row],[NH Active]]+Data[[#This Row],[NH Layaway]]</f>
        <v>56</v>
      </c>
      <c r="T1053" s="47">
        <f>+Data[[#This Row],[BC Total]]+Data[[#This Row],[NH Total]]</f>
        <v>56</v>
      </c>
      <c r="Y1053" s="53"/>
    </row>
    <row r="1054" spans="1:25" x14ac:dyDescent="0.25">
      <c r="A1054" s="47" t="str">
        <f>Data[[#This Row],[Text IID]]&amp;Data[[#This Row],[transaction number]]</f>
        <v>650052</v>
      </c>
      <c r="B1054" s="48">
        <v>2</v>
      </c>
      <c r="C1054" s="49">
        <v>65005</v>
      </c>
      <c r="D1054" s="50" t="str">
        <f>Data[[#This Row],[Text IID]]&amp;" - "&amp;Data[[#This Row],[Facility Name]]</f>
        <v>65005 - Fairfax Community Home</v>
      </c>
      <c r="E1054" s="46">
        <v>65005</v>
      </c>
      <c r="F1054" s="51" t="s">
        <v>295</v>
      </c>
      <c r="G1054" s="52">
        <v>40694</v>
      </c>
      <c r="H1054" s="51" t="s">
        <v>23</v>
      </c>
      <c r="I1054" s="47">
        <v>0</v>
      </c>
      <c r="J1054" s="47">
        <v>6</v>
      </c>
      <c r="K1054" s="47">
        <f>+Data[[#This Row],[BC Bed Change]]+Data[[#This Row],[NH Bed Change]]</f>
        <v>6</v>
      </c>
      <c r="L1054" s="47">
        <f t="shared" si="76"/>
        <v>0</v>
      </c>
      <c r="M1054" s="47">
        <f t="shared" si="77"/>
        <v>-6</v>
      </c>
      <c r="N1054" s="47">
        <f>+Data[[#This Row],[BC Active]]+Data[[#This Row],[NH Active]]</f>
        <v>-6</v>
      </c>
      <c r="O1054" s="47">
        <f t="shared" si="78"/>
        <v>0</v>
      </c>
      <c r="P1054" s="47">
        <f t="shared" si="79"/>
        <v>0</v>
      </c>
      <c r="Q1054" s="47">
        <f>+Data[[#This Row],[BC Layaway]]+Data[[#This Row],[NH Layaway]]</f>
        <v>0</v>
      </c>
      <c r="R1054" s="47">
        <f>+Data[[#This Row],[BC Active]]+Data[[#This Row],[BC Layaway]]</f>
        <v>0</v>
      </c>
      <c r="S1054" s="47">
        <f>+Data[[#This Row],[NH Active]]+Data[[#This Row],[NH Layaway]]</f>
        <v>-6</v>
      </c>
      <c r="T1054" s="47">
        <f>+Data[[#This Row],[BC Total]]+Data[[#This Row],[NH Total]]</f>
        <v>-6</v>
      </c>
      <c r="Y1054" s="53"/>
    </row>
    <row r="1055" spans="1:25" x14ac:dyDescent="0.25">
      <c r="A1055" s="47" t="str">
        <f>Data[[#This Row],[Text IID]]&amp;Data[[#This Row],[transaction number]]</f>
        <v>650053</v>
      </c>
      <c r="B1055" s="48">
        <v>3</v>
      </c>
      <c r="C1055" s="49">
        <v>65005</v>
      </c>
      <c r="D1055" s="50" t="str">
        <f>Data[[#This Row],[Text IID]]&amp;" - "&amp;Data[[#This Row],[Facility Name]]</f>
        <v>65005 - Fairfax Community Home</v>
      </c>
      <c r="E1055" s="46">
        <v>65005</v>
      </c>
      <c r="F1055" s="51" t="s">
        <v>295</v>
      </c>
      <c r="G1055" s="52">
        <v>42370</v>
      </c>
      <c r="H1055" s="51" t="s">
        <v>20</v>
      </c>
      <c r="I1055" s="47">
        <v>0</v>
      </c>
      <c r="J1055" s="47">
        <v>10</v>
      </c>
      <c r="K1055" s="47">
        <f>+Data[[#This Row],[BC Bed Change]]+Data[[#This Row],[NH Bed Change]]</f>
        <v>10</v>
      </c>
      <c r="L1055" s="47">
        <f t="shared" si="76"/>
        <v>0</v>
      </c>
      <c r="M1055" s="47">
        <f t="shared" si="77"/>
        <v>-10</v>
      </c>
      <c r="N1055" s="47">
        <f>+Data[[#This Row],[BC Active]]+Data[[#This Row],[NH Active]]</f>
        <v>-10</v>
      </c>
      <c r="O1055" s="47">
        <f t="shared" si="78"/>
        <v>0</v>
      </c>
      <c r="P1055" s="47">
        <f t="shared" si="79"/>
        <v>10</v>
      </c>
      <c r="Q1055" s="47">
        <f>+Data[[#This Row],[BC Layaway]]+Data[[#This Row],[NH Layaway]]</f>
        <v>10</v>
      </c>
      <c r="R1055" s="47">
        <f>+Data[[#This Row],[BC Active]]+Data[[#This Row],[BC Layaway]]</f>
        <v>0</v>
      </c>
      <c r="S1055" s="47">
        <f>+Data[[#This Row],[NH Active]]+Data[[#This Row],[NH Layaway]]</f>
        <v>0</v>
      </c>
      <c r="T1055" s="47">
        <f>+Data[[#This Row],[BC Total]]+Data[[#This Row],[NH Total]]</f>
        <v>0</v>
      </c>
      <c r="Y1055" s="53"/>
    </row>
    <row r="1056" spans="1:25" x14ac:dyDescent="0.25">
      <c r="A1056" s="47" t="str">
        <f>Data[[#This Row],[Text IID]]&amp;Data[[#This Row],[transaction number]]</f>
        <v>650054</v>
      </c>
      <c r="B1056" s="48">
        <v>4</v>
      </c>
      <c r="C1056" s="49">
        <v>65005</v>
      </c>
      <c r="D1056" s="50" t="str">
        <f>Data[[#This Row],[Text IID]]&amp;" - "&amp;Data[[#This Row],[Facility Name]]</f>
        <v>65005 - Fairfax Community Home</v>
      </c>
      <c r="E1056" s="46">
        <v>65005</v>
      </c>
      <c r="F1056" s="51" t="s">
        <v>295</v>
      </c>
      <c r="G1056" s="52">
        <v>43313</v>
      </c>
      <c r="H1056" s="51" t="s">
        <v>20</v>
      </c>
      <c r="I1056" s="47"/>
      <c r="J1056" s="47">
        <v>11</v>
      </c>
      <c r="K1056" s="47">
        <f>+Data[[#This Row],[BC Bed Change]]+Data[[#This Row],[NH Bed Change]]</f>
        <v>11</v>
      </c>
      <c r="L1056" s="47">
        <f t="shared" si="76"/>
        <v>0</v>
      </c>
      <c r="M1056" s="47">
        <f t="shared" si="77"/>
        <v>-11</v>
      </c>
      <c r="N1056" s="47">
        <f>+Data[[#This Row],[BC Active]]+Data[[#This Row],[NH Active]]</f>
        <v>-11</v>
      </c>
      <c r="O1056" s="47">
        <f t="shared" si="78"/>
        <v>0</v>
      </c>
      <c r="P1056" s="47">
        <f t="shared" si="79"/>
        <v>11</v>
      </c>
      <c r="Q1056" s="47">
        <f>+Data[[#This Row],[BC Layaway]]+Data[[#This Row],[NH Layaway]]</f>
        <v>11</v>
      </c>
      <c r="R1056" s="47">
        <f>+Data[[#This Row],[BC Active]]+Data[[#This Row],[BC Layaway]]</f>
        <v>0</v>
      </c>
      <c r="S1056" s="47">
        <f>+Data[[#This Row],[NH Active]]+Data[[#This Row],[NH Layaway]]</f>
        <v>0</v>
      </c>
      <c r="T1056" s="47">
        <f>+Data[[#This Row],[BC Total]]+Data[[#This Row],[NH Total]]</f>
        <v>0</v>
      </c>
      <c r="Y1056" s="53"/>
    </row>
    <row r="1057" spans="1:25" x14ac:dyDescent="0.25">
      <c r="A1057" s="47" t="str">
        <f>Data[[#This Row],[Text IID]]&amp;Data[[#This Row],[transaction number]]</f>
        <v>660011</v>
      </c>
      <c r="B1057" s="48">
        <v>1</v>
      </c>
      <c r="C1057" s="49">
        <v>66001</v>
      </c>
      <c r="D1057" s="50" t="str">
        <f>Data[[#This Row],[Text IID]]&amp;" - "&amp;Data[[#This Row],[Facility Name]]</f>
        <v>66001 - Three Links Care Center</v>
      </c>
      <c r="E1057" s="46">
        <v>66001</v>
      </c>
      <c r="F1057" s="51" t="s">
        <v>296</v>
      </c>
      <c r="G1057" s="52">
        <v>40451</v>
      </c>
      <c r="H1057" s="51" t="s">
        <v>17</v>
      </c>
      <c r="I1057" s="47">
        <v>0</v>
      </c>
      <c r="J1057" s="47">
        <v>102</v>
      </c>
      <c r="K1057" s="47">
        <f>+Data[[#This Row],[BC Bed Change]]+Data[[#This Row],[NH Bed Change]]</f>
        <v>102</v>
      </c>
      <c r="L1057" s="47">
        <f t="shared" si="76"/>
        <v>0</v>
      </c>
      <c r="M1057" s="47">
        <f t="shared" si="77"/>
        <v>102</v>
      </c>
      <c r="N1057" s="47">
        <f>+Data[[#This Row],[BC Active]]+Data[[#This Row],[NH Active]]</f>
        <v>102</v>
      </c>
      <c r="O1057" s="47">
        <f t="shared" si="78"/>
        <v>0</v>
      </c>
      <c r="P1057" s="47">
        <f t="shared" si="79"/>
        <v>0</v>
      </c>
      <c r="Q1057" s="47">
        <f>+Data[[#This Row],[BC Layaway]]+Data[[#This Row],[NH Layaway]]</f>
        <v>0</v>
      </c>
      <c r="R1057" s="47">
        <f>+Data[[#This Row],[BC Active]]+Data[[#This Row],[BC Layaway]]</f>
        <v>0</v>
      </c>
      <c r="S1057" s="47">
        <f>+Data[[#This Row],[NH Active]]+Data[[#This Row],[NH Layaway]]</f>
        <v>102</v>
      </c>
      <c r="T1057" s="47">
        <f>+Data[[#This Row],[BC Total]]+Data[[#This Row],[NH Total]]</f>
        <v>102</v>
      </c>
      <c r="Y1057" s="53"/>
    </row>
    <row r="1058" spans="1:25" x14ac:dyDescent="0.25">
      <c r="A1058" s="47" t="str">
        <f>Data[[#This Row],[Text IID]]&amp;Data[[#This Row],[transaction number]]</f>
        <v>660012</v>
      </c>
      <c r="B1058" s="48">
        <v>2</v>
      </c>
      <c r="C1058" s="49">
        <v>66001</v>
      </c>
      <c r="D1058" s="50" t="str">
        <f>Data[[#This Row],[Text IID]]&amp;" - "&amp;Data[[#This Row],[Facility Name]]</f>
        <v>66001 - Three Links Care Center</v>
      </c>
      <c r="E1058" s="46">
        <v>66001</v>
      </c>
      <c r="F1058" s="51" t="s">
        <v>296</v>
      </c>
      <c r="G1058" s="52">
        <v>42243</v>
      </c>
      <c r="H1058" s="51" t="s">
        <v>23</v>
      </c>
      <c r="I1058" s="47">
        <v>0</v>
      </c>
      <c r="J1058" s="47">
        <v>1</v>
      </c>
      <c r="K1058" s="47">
        <f>+Data[[#This Row],[BC Bed Change]]+Data[[#This Row],[NH Bed Change]]</f>
        <v>1</v>
      </c>
      <c r="L1058" s="47">
        <f t="shared" si="76"/>
        <v>0</v>
      </c>
      <c r="M1058" s="47">
        <f t="shared" si="77"/>
        <v>-1</v>
      </c>
      <c r="N1058" s="47">
        <f>+Data[[#This Row],[BC Active]]+Data[[#This Row],[NH Active]]</f>
        <v>-1</v>
      </c>
      <c r="O1058" s="47">
        <f t="shared" si="78"/>
        <v>0</v>
      </c>
      <c r="P1058" s="47">
        <f t="shared" si="79"/>
        <v>0</v>
      </c>
      <c r="Q1058" s="47">
        <f>+Data[[#This Row],[BC Layaway]]+Data[[#This Row],[NH Layaway]]</f>
        <v>0</v>
      </c>
      <c r="R1058" s="47">
        <f>+Data[[#This Row],[BC Active]]+Data[[#This Row],[BC Layaway]]</f>
        <v>0</v>
      </c>
      <c r="S1058" s="47">
        <f>+Data[[#This Row],[NH Active]]+Data[[#This Row],[NH Layaway]]</f>
        <v>-1</v>
      </c>
      <c r="T1058" s="47">
        <f>+Data[[#This Row],[BC Total]]+Data[[#This Row],[NH Total]]</f>
        <v>-1</v>
      </c>
      <c r="Y1058" s="53"/>
    </row>
    <row r="1059" spans="1:25" x14ac:dyDescent="0.25">
      <c r="A1059" s="47" t="str">
        <f>Data[[#This Row],[Text IID]]&amp;Data[[#This Row],[transaction number]]</f>
        <v>660013</v>
      </c>
      <c r="B1059" s="48">
        <v>3</v>
      </c>
      <c r="C1059" s="49">
        <v>66001</v>
      </c>
      <c r="D1059" s="50" t="str">
        <f>Data[[#This Row],[Text IID]]&amp;" - "&amp;Data[[#This Row],[Facility Name]]</f>
        <v>66001 - Three Links Care Center</v>
      </c>
      <c r="E1059" s="46">
        <v>66001</v>
      </c>
      <c r="F1059" s="51" t="s">
        <v>296</v>
      </c>
      <c r="G1059" s="52">
        <v>43281</v>
      </c>
      <c r="H1059" s="51" t="s">
        <v>20</v>
      </c>
      <c r="I1059" s="47"/>
      <c r="J1059" s="47">
        <v>9</v>
      </c>
      <c r="K1059" s="47">
        <f>+Data[[#This Row],[BC Bed Change]]+Data[[#This Row],[NH Bed Change]]</f>
        <v>9</v>
      </c>
      <c r="L1059" s="47">
        <f t="shared" si="76"/>
        <v>0</v>
      </c>
      <c r="M1059" s="47">
        <f t="shared" si="77"/>
        <v>-9</v>
      </c>
      <c r="N1059" s="47">
        <f>+Data[[#This Row],[BC Active]]+Data[[#This Row],[NH Active]]</f>
        <v>-9</v>
      </c>
      <c r="O1059" s="47">
        <f t="shared" si="78"/>
        <v>0</v>
      </c>
      <c r="P1059" s="47">
        <f t="shared" si="79"/>
        <v>9</v>
      </c>
      <c r="Q1059" s="47">
        <f>+Data[[#This Row],[BC Layaway]]+Data[[#This Row],[NH Layaway]]</f>
        <v>9</v>
      </c>
      <c r="R1059" s="47">
        <f>+Data[[#This Row],[BC Active]]+Data[[#This Row],[BC Layaway]]</f>
        <v>0</v>
      </c>
      <c r="S1059" s="47">
        <f>+Data[[#This Row],[NH Active]]+Data[[#This Row],[NH Layaway]]</f>
        <v>0</v>
      </c>
      <c r="T1059" s="47">
        <f>+Data[[#This Row],[BC Total]]+Data[[#This Row],[NH Total]]</f>
        <v>0</v>
      </c>
      <c r="Y1059" s="53"/>
    </row>
    <row r="1060" spans="1:25" x14ac:dyDescent="0.25">
      <c r="A1060" s="47" t="str">
        <f>Data[[#This Row],[Text IID]]&amp;Data[[#This Row],[transaction number]]</f>
        <v>660021</v>
      </c>
      <c r="B1060" s="48">
        <v>1</v>
      </c>
      <c r="C1060" s="49">
        <v>66002</v>
      </c>
      <c r="D1060" s="50" t="str">
        <f>Data[[#This Row],[Text IID]]&amp;" - "&amp;Data[[#This Row],[Facility Name]]</f>
        <v>66002 - The Emeralds at Faribault</v>
      </c>
      <c r="E1060" s="46">
        <v>66002</v>
      </c>
      <c r="F1060" s="51" t="s">
        <v>297</v>
      </c>
      <c r="G1060" s="52">
        <v>40451</v>
      </c>
      <c r="H1060" s="51" t="s">
        <v>17</v>
      </c>
      <c r="I1060" s="47">
        <v>0</v>
      </c>
      <c r="J1060" s="47">
        <v>109</v>
      </c>
      <c r="K1060" s="47">
        <f>+Data[[#This Row],[BC Bed Change]]+Data[[#This Row],[NH Bed Change]]</f>
        <v>109</v>
      </c>
      <c r="L1060" s="47">
        <f t="shared" si="76"/>
        <v>0</v>
      </c>
      <c r="M1060" s="47">
        <f t="shared" si="77"/>
        <v>109</v>
      </c>
      <c r="N1060" s="47">
        <f>+Data[[#This Row],[BC Active]]+Data[[#This Row],[NH Active]]</f>
        <v>109</v>
      </c>
      <c r="O1060" s="47">
        <f t="shared" si="78"/>
        <v>0</v>
      </c>
      <c r="P1060" s="47">
        <f t="shared" si="79"/>
        <v>0</v>
      </c>
      <c r="Q1060" s="47">
        <f>+Data[[#This Row],[BC Layaway]]+Data[[#This Row],[NH Layaway]]</f>
        <v>0</v>
      </c>
      <c r="R1060" s="47">
        <f>+Data[[#This Row],[BC Active]]+Data[[#This Row],[BC Layaway]]</f>
        <v>0</v>
      </c>
      <c r="S1060" s="47">
        <f>+Data[[#This Row],[NH Active]]+Data[[#This Row],[NH Layaway]]</f>
        <v>109</v>
      </c>
      <c r="T1060" s="47">
        <f>+Data[[#This Row],[BC Total]]+Data[[#This Row],[NH Total]]</f>
        <v>109</v>
      </c>
      <c r="Y1060" s="53"/>
    </row>
    <row r="1061" spans="1:25" x14ac:dyDescent="0.25">
      <c r="A1061" s="47" t="str">
        <f>Data[[#This Row],[Text IID]]&amp;Data[[#This Row],[transaction number]]</f>
        <v>660022</v>
      </c>
      <c r="B1061" s="48">
        <v>2</v>
      </c>
      <c r="C1061" s="49">
        <v>66002</v>
      </c>
      <c r="D1061" s="50" t="str">
        <f>Data[[#This Row],[Text IID]]&amp;" - "&amp;Data[[#This Row],[Facility Name]]</f>
        <v>66002 - The Emeralds at Faribault</v>
      </c>
      <c r="E1061" s="46">
        <v>66002</v>
      </c>
      <c r="F1061" s="51" t="s">
        <v>297</v>
      </c>
      <c r="G1061" s="52">
        <v>42826</v>
      </c>
      <c r="H1061" s="51" t="s">
        <v>20</v>
      </c>
      <c r="I1061" s="47"/>
      <c r="J1061" s="47">
        <v>19</v>
      </c>
      <c r="K1061" s="47">
        <f>+Data[[#This Row],[BC Bed Change]]+Data[[#This Row],[NH Bed Change]]</f>
        <v>19</v>
      </c>
      <c r="L1061" s="47">
        <f t="shared" si="76"/>
        <v>0</v>
      </c>
      <c r="M1061" s="47">
        <f t="shared" si="77"/>
        <v>-19</v>
      </c>
      <c r="N1061" s="47">
        <f>+Data[[#This Row],[BC Active]]+Data[[#This Row],[NH Active]]</f>
        <v>-19</v>
      </c>
      <c r="O1061" s="47">
        <f t="shared" si="78"/>
        <v>0</v>
      </c>
      <c r="P1061" s="47">
        <f t="shared" si="79"/>
        <v>19</v>
      </c>
      <c r="Q1061" s="47">
        <f>+Data[[#This Row],[BC Layaway]]+Data[[#This Row],[NH Layaway]]</f>
        <v>19</v>
      </c>
      <c r="R1061" s="47">
        <f>+Data[[#This Row],[BC Active]]+Data[[#This Row],[BC Layaway]]</f>
        <v>0</v>
      </c>
      <c r="S1061" s="47">
        <f>+Data[[#This Row],[NH Active]]+Data[[#This Row],[NH Layaway]]</f>
        <v>0</v>
      </c>
      <c r="T1061" s="47">
        <f>+Data[[#This Row],[BC Total]]+Data[[#This Row],[NH Total]]</f>
        <v>0</v>
      </c>
      <c r="Y1061" s="53"/>
    </row>
    <row r="1062" spans="1:25" x14ac:dyDescent="0.25">
      <c r="A1062" s="47" t="str">
        <f>Data[[#This Row],[Text IID]]&amp;Data[[#This Row],[transaction number]]</f>
        <v>660031</v>
      </c>
      <c r="B1062" s="48">
        <v>1</v>
      </c>
      <c r="C1062" s="49">
        <v>66003</v>
      </c>
      <c r="D1062" s="50" t="str">
        <f>Data[[#This Row],[Text IID]]&amp;" - "&amp;Data[[#This Row],[Facility Name]]</f>
        <v>66003 - Northfield Care Center Inc</v>
      </c>
      <c r="E1062" s="46">
        <v>66003</v>
      </c>
      <c r="F1062" s="51" t="s">
        <v>298</v>
      </c>
      <c r="G1062" s="52">
        <v>40451</v>
      </c>
      <c r="H1062" s="51" t="s">
        <v>17</v>
      </c>
      <c r="I1062" s="47">
        <v>0</v>
      </c>
      <c r="J1062" s="47">
        <v>42</v>
      </c>
      <c r="K1062" s="47">
        <f>+Data[[#This Row],[BC Bed Change]]+Data[[#This Row],[NH Bed Change]]</f>
        <v>42</v>
      </c>
      <c r="L1062" s="47">
        <f t="shared" si="76"/>
        <v>0</v>
      </c>
      <c r="M1062" s="47">
        <f t="shared" si="77"/>
        <v>42</v>
      </c>
      <c r="N1062" s="47">
        <f>+Data[[#This Row],[BC Active]]+Data[[#This Row],[NH Active]]</f>
        <v>42</v>
      </c>
      <c r="O1062" s="47">
        <f t="shared" si="78"/>
        <v>0</v>
      </c>
      <c r="P1062" s="47">
        <f t="shared" si="79"/>
        <v>0</v>
      </c>
      <c r="Q1062" s="47">
        <f>+Data[[#This Row],[BC Layaway]]+Data[[#This Row],[NH Layaway]]</f>
        <v>0</v>
      </c>
      <c r="R1062" s="47">
        <f>+Data[[#This Row],[BC Active]]+Data[[#This Row],[BC Layaway]]</f>
        <v>0</v>
      </c>
      <c r="S1062" s="47">
        <f>+Data[[#This Row],[NH Active]]+Data[[#This Row],[NH Layaway]]</f>
        <v>42</v>
      </c>
      <c r="T1062" s="47">
        <f>+Data[[#This Row],[BC Total]]+Data[[#This Row],[NH Total]]</f>
        <v>42</v>
      </c>
      <c r="Y1062" s="53"/>
    </row>
    <row r="1063" spans="1:25" x14ac:dyDescent="0.25">
      <c r="A1063" s="47" t="str">
        <f>Data[[#This Row],[Text IID]]&amp;Data[[#This Row],[transaction number]]</f>
        <v>660041</v>
      </c>
      <c r="B1063" s="48">
        <v>1</v>
      </c>
      <c r="C1063" s="49">
        <v>66004</v>
      </c>
      <c r="D1063" s="50" t="str">
        <f>Data[[#This Row],[Text IID]]&amp;" - "&amp;Data[[#This Row],[Facility Name]]</f>
        <v>66004 - Pleasant Manor Inc</v>
      </c>
      <c r="E1063" s="46">
        <v>66004</v>
      </c>
      <c r="F1063" s="51" t="s">
        <v>299</v>
      </c>
      <c r="G1063" s="52">
        <v>40451</v>
      </c>
      <c r="H1063" s="51" t="s">
        <v>17</v>
      </c>
      <c r="I1063" s="47">
        <v>0</v>
      </c>
      <c r="J1063" s="47">
        <v>75</v>
      </c>
      <c r="K1063" s="47">
        <f>+Data[[#This Row],[BC Bed Change]]+Data[[#This Row],[NH Bed Change]]</f>
        <v>75</v>
      </c>
      <c r="L1063" s="47">
        <f t="shared" si="76"/>
        <v>0</v>
      </c>
      <c r="M1063" s="47">
        <f t="shared" si="77"/>
        <v>75</v>
      </c>
      <c r="N1063" s="47">
        <f>+Data[[#This Row],[BC Active]]+Data[[#This Row],[NH Active]]</f>
        <v>75</v>
      </c>
      <c r="O1063" s="47">
        <f t="shared" si="78"/>
        <v>0</v>
      </c>
      <c r="P1063" s="47">
        <f t="shared" si="79"/>
        <v>0</v>
      </c>
      <c r="Q1063" s="47">
        <f>+Data[[#This Row],[BC Layaway]]+Data[[#This Row],[NH Layaway]]</f>
        <v>0</v>
      </c>
      <c r="R1063" s="47">
        <f>+Data[[#This Row],[BC Active]]+Data[[#This Row],[BC Layaway]]</f>
        <v>0</v>
      </c>
      <c r="S1063" s="47">
        <f>+Data[[#This Row],[NH Active]]+Data[[#This Row],[NH Layaway]]</f>
        <v>75</v>
      </c>
      <c r="T1063" s="47">
        <f>+Data[[#This Row],[BC Total]]+Data[[#This Row],[NH Total]]</f>
        <v>75</v>
      </c>
      <c r="Y1063" s="53"/>
    </row>
    <row r="1064" spans="1:25" x14ac:dyDescent="0.25">
      <c r="A1064" s="47" t="str">
        <f>Data[[#This Row],[Text IID]]&amp;Data[[#This Row],[transaction number]]</f>
        <v>660042</v>
      </c>
      <c r="B1064" s="48">
        <v>2</v>
      </c>
      <c r="C1064" s="49">
        <v>66004</v>
      </c>
      <c r="D1064" s="50" t="str">
        <f>Data[[#This Row],[Text IID]]&amp;" - "&amp;Data[[#This Row],[Facility Name]]</f>
        <v>66004 - Pleasant Manor Inc</v>
      </c>
      <c r="E1064" s="46">
        <v>66004</v>
      </c>
      <c r="F1064" s="51" t="s">
        <v>299</v>
      </c>
      <c r="G1064" s="52">
        <v>40451</v>
      </c>
      <c r="H1064" s="51" t="s">
        <v>19</v>
      </c>
      <c r="I1064" s="47">
        <v>0</v>
      </c>
      <c r="J1064" s="47">
        <v>10</v>
      </c>
      <c r="K1064" s="47">
        <f>+Data[[#This Row],[BC Bed Change]]+Data[[#This Row],[NH Bed Change]]</f>
        <v>10</v>
      </c>
      <c r="L1064" s="47">
        <f t="shared" si="76"/>
        <v>0</v>
      </c>
      <c r="M1064" s="47">
        <f t="shared" si="77"/>
        <v>0</v>
      </c>
      <c r="N1064" s="47">
        <f>+Data[[#This Row],[BC Active]]+Data[[#This Row],[NH Active]]</f>
        <v>0</v>
      </c>
      <c r="O1064" s="47">
        <f t="shared" si="78"/>
        <v>0</v>
      </c>
      <c r="P1064" s="47">
        <f t="shared" si="79"/>
        <v>10</v>
      </c>
      <c r="Q1064" s="47">
        <f>+Data[[#This Row],[BC Layaway]]+Data[[#This Row],[NH Layaway]]</f>
        <v>10</v>
      </c>
      <c r="R1064" s="47">
        <f>+Data[[#This Row],[BC Active]]+Data[[#This Row],[BC Layaway]]</f>
        <v>0</v>
      </c>
      <c r="S1064" s="47">
        <f>+Data[[#This Row],[NH Active]]+Data[[#This Row],[NH Layaway]]</f>
        <v>10</v>
      </c>
      <c r="T1064" s="47">
        <f>+Data[[#This Row],[BC Total]]+Data[[#This Row],[NH Total]]</f>
        <v>10</v>
      </c>
      <c r="Y1064" s="53"/>
    </row>
    <row r="1065" spans="1:25" x14ac:dyDescent="0.25">
      <c r="A1065" s="47" t="str">
        <f>Data[[#This Row],[Text IID]]&amp;Data[[#This Row],[transaction number]]</f>
        <v>660043</v>
      </c>
      <c r="B1065" s="48">
        <v>3</v>
      </c>
      <c r="C1065" s="49">
        <v>66004</v>
      </c>
      <c r="D1065" s="50" t="str">
        <f>Data[[#This Row],[Text IID]]&amp;" - "&amp;Data[[#This Row],[Facility Name]]</f>
        <v>66004 - Pleasant Manor Inc</v>
      </c>
      <c r="E1065" s="46">
        <v>66004</v>
      </c>
      <c r="F1065" s="51" t="s">
        <v>299</v>
      </c>
      <c r="G1065" s="52">
        <v>40483</v>
      </c>
      <c r="H1065" s="51" t="s">
        <v>22</v>
      </c>
      <c r="I1065" s="47">
        <v>0</v>
      </c>
      <c r="J1065" s="47">
        <v>10</v>
      </c>
      <c r="K1065" s="47">
        <f>+Data[[#This Row],[BC Bed Change]]+Data[[#This Row],[NH Bed Change]]</f>
        <v>10</v>
      </c>
      <c r="L1065" s="47">
        <f t="shared" si="76"/>
        <v>0</v>
      </c>
      <c r="M1065" s="47">
        <f t="shared" si="77"/>
        <v>10</v>
      </c>
      <c r="N1065" s="47">
        <f>+Data[[#This Row],[BC Active]]+Data[[#This Row],[NH Active]]</f>
        <v>10</v>
      </c>
      <c r="O1065" s="47">
        <f t="shared" si="78"/>
        <v>0</v>
      </c>
      <c r="P1065" s="47">
        <f t="shared" si="79"/>
        <v>-10</v>
      </c>
      <c r="Q1065" s="47">
        <f>+Data[[#This Row],[BC Layaway]]+Data[[#This Row],[NH Layaway]]</f>
        <v>-10</v>
      </c>
      <c r="R1065" s="47">
        <f>+Data[[#This Row],[BC Active]]+Data[[#This Row],[BC Layaway]]</f>
        <v>0</v>
      </c>
      <c r="S1065" s="47">
        <f>+Data[[#This Row],[NH Active]]+Data[[#This Row],[NH Layaway]]</f>
        <v>0</v>
      </c>
      <c r="T1065" s="47">
        <f>+Data[[#This Row],[BC Total]]+Data[[#This Row],[NH Total]]</f>
        <v>0</v>
      </c>
      <c r="Y1065" s="53"/>
    </row>
    <row r="1066" spans="1:25" x14ac:dyDescent="0.25">
      <c r="A1066" s="47" t="str">
        <f>Data[[#This Row],[Text IID]]&amp;Data[[#This Row],[transaction number]]</f>
        <v>660044</v>
      </c>
      <c r="B1066" s="48">
        <v>4</v>
      </c>
      <c r="C1066" s="49">
        <v>66004</v>
      </c>
      <c r="D1066" s="50" t="str">
        <f>Data[[#This Row],[Text IID]]&amp;" - "&amp;Data[[#This Row],[Facility Name]]</f>
        <v>66004 - Pleasant Manor Inc</v>
      </c>
      <c r="E1066" s="46">
        <v>66004</v>
      </c>
      <c r="F1066" s="51" t="s">
        <v>299</v>
      </c>
      <c r="G1066" s="52">
        <v>40483</v>
      </c>
      <c r="H1066" s="51" t="s">
        <v>23</v>
      </c>
      <c r="I1066" s="47">
        <v>0</v>
      </c>
      <c r="J1066" s="47">
        <v>10</v>
      </c>
      <c r="K1066" s="47">
        <f>+Data[[#This Row],[BC Bed Change]]+Data[[#This Row],[NH Bed Change]]</f>
        <v>10</v>
      </c>
      <c r="L1066" s="47">
        <f t="shared" si="76"/>
        <v>0</v>
      </c>
      <c r="M1066" s="47">
        <f t="shared" si="77"/>
        <v>-10</v>
      </c>
      <c r="N1066" s="47">
        <f>+Data[[#This Row],[BC Active]]+Data[[#This Row],[NH Active]]</f>
        <v>-10</v>
      </c>
      <c r="O1066" s="47">
        <f t="shared" si="78"/>
        <v>0</v>
      </c>
      <c r="P1066" s="47">
        <f t="shared" si="79"/>
        <v>0</v>
      </c>
      <c r="Q1066" s="47">
        <f>+Data[[#This Row],[BC Layaway]]+Data[[#This Row],[NH Layaway]]</f>
        <v>0</v>
      </c>
      <c r="R1066" s="47">
        <f>+Data[[#This Row],[BC Active]]+Data[[#This Row],[BC Layaway]]</f>
        <v>0</v>
      </c>
      <c r="S1066" s="47">
        <f>+Data[[#This Row],[NH Active]]+Data[[#This Row],[NH Layaway]]</f>
        <v>-10</v>
      </c>
      <c r="T1066" s="47">
        <f>+Data[[#This Row],[BC Total]]+Data[[#This Row],[NH Total]]</f>
        <v>-10</v>
      </c>
      <c r="Y1066" s="53"/>
    </row>
    <row r="1067" spans="1:25" x14ac:dyDescent="0.25">
      <c r="A1067" s="47" t="str">
        <f>Data[[#This Row],[Text IID]]&amp;Data[[#This Row],[transaction number]]</f>
        <v>660045</v>
      </c>
      <c r="B1067" s="48">
        <v>5</v>
      </c>
      <c r="C1067" s="49">
        <v>66004</v>
      </c>
      <c r="D1067" s="50" t="str">
        <f>Data[[#This Row],[Text IID]]&amp;" - "&amp;Data[[#This Row],[Facility Name]]</f>
        <v>66004 - Pleasant Manor Inc</v>
      </c>
      <c r="E1067" s="46">
        <v>66004</v>
      </c>
      <c r="F1067" s="51" t="s">
        <v>299</v>
      </c>
      <c r="G1067" s="52">
        <v>40498</v>
      </c>
      <c r="H1067" s="51" t="s">
        <v>20</v>
      </c>
      <c r="I1067" s="47">
        <v>0</v>
      </c>
      <c r="J1067" s="47">
        <v>10</v>
      </c>
      <c r="K1067" s="47">
        <f>+Data[[#This Row],[BC Bed Change]]+Data[[#This Row],[NH Bed Change]]</f>
        <v>10</v>
      </c>
      <c r="L1067" s="47">
        <f t="shared" si="76"/>
        <v>0</v>
      </c>
      <c r="M1067" s="47">
        <f t="shared" si="77"/>
        <v>-10</v>
      </c>
      <c r="N1067" s="47">
        <f>+Data[[#This Row],[BC Active]]+Data[[#This Row],[NH Active]]</f>
        <v>-10</v>
      </c>
      <c r="O1067" s="47">
        <f t="shared" si="78"/>
        <v>0</v>
      </c>
      <c r="P1067" s="47">
        <f t="shared" si="79"/>
        <v>10</v>
      </c>
      <c r="Q1067" s="47">
        <f>+Data[[#This Row],[BC Layaway]]+Data[[#This Row],[NH Layaway]]</f>
        <v>10</v>
      </c>
      <c r="R1067" s="47">
        <f>+Data[[#This Row],[BC Active]]+Data[[#This Row],[BC Layaway]]</f>
        <v>0</v>
      </c>
      <c r="S1067" s="47">
        <f>+Data[[#This Row],[NH Active]]+Data[[#This Row],[NH Layaway]]</f>
        <v>0</v>
      </c>
      <c r="T1067" s="47">
        <f>+Data[[#This Row],[BC Total]]+Data[[#This Row],[NH Total]]</f>
        <v>0</v>
      </c>
      <c r="Y1067" s="53"/>
    </row>
    <row r="1068" spans="1:25" x14ac:dyDescent="0.25">
      <c r="A1068" s="47" t="str">
        <f>Data[[#This Row],[Text IID]]&amp;Data[[#This Row],[transaction number]]</f>
        <v>660046</v>
      </c>
      <c r="B1068" s="48">
        <v>6</v>
      </c>
      <c r="C1068" s="49">
        <v>66004</v>
      </c>
      <c r="D1068" s="50" t="str">
        <f>Data[[#This Row],[Text IID]]&amp;" - "&amp;Data[[#This Row],[Facility Name]]</f>
        <v>66004 - Pleasant Manor Inc</v>
      </c>
      <c r="E1068" s="46">
        <v>66004</v>
      </c>
      <c r="F1068" s="51" t="s">
        <v>299</v>
      </c>
      <c r="G1068" s="52">
        <v>44151</v>
      </c>
      <c r="H1068" s="51" t="s">
        <v>22</v>
      </c>
      <c r="I1068" s="47"/>
      <c r="J1068" s="47">
        <v>10</v>
      </c>
      <c r="K1068" s="47">
        <f>+Data[[#This Row],[BC Bed Change]]+Data[[#This Row],[NH Bed Change]]</f>
        <v>10</v>
      </c>
      <c r="L1068" s="47">
        <f t="shared" si="76"/>
        <v>0</v>
      </c>
      <c r="M1068" s="47">
        <f t="shared" si="77"/>
        <v>10</v>
      </c>
      <c r="N1068" s="47">
        <f>+Data[[#This Row],[BC Active]]+Data[[#This Row],[NH Active]]</f>
        <v>10</v>
      </c>
      <c r="O1068" s="47">
        <f t="shared" si="78"/>
        <v>0</v>
      </c>
      <c r="P1068" s="47">
        <f t="shared" si="79"/>
        <v>-10</v>
      </c>
      <c r="Q1068" s="47">
        <f>+Data[[#This Row],[BC Layaway]]+Data[[#This Row],[NH Layaway]]</f>
        <v>-10</v>
      </c>
      <c r="R1068" s="47">
        <f>+Data[[#This Row],[BC Active]]+Data[[#This Row],[BC Layaway]]</f>
        <v>0</v>
      </c>
      <c r="S1068" s="47">
        <f>+Data[[#This Row],[NH Active]]+Data[[#This Row],[NH Layaway]]</f>
        <v>0</v>
      </c>
      <c r="T1068" s="47">
        <f>+Data[[#This Row],[BC Total]]+Data[[#This Row],[NH Total]]</f>
        <v>0</v>
      </c>
      <c r="Y1068" s="53"/>
    </row>
    <row r="1069" spans="1:25" x14ac:dyDescent="0.25">
      <c r="A1069" s="47" t="str">
        <f>Data[[#This Row],[Text IID]]&amp;Data[[#This Row],[transaction number]]</f>
        <v>660047</v>
      </c>
      <c r="B1069" s="48">
        <v>7</v>
      </c>
      <c r="C1069" s="49">
        <v>66004</v>
      </c>
      <c r="D1069" s="50" t="str">
        <f>Data[[#This Row],[Text IID]]&amp;" - "&amp;Data[[#This Row],[Facility Name]]</f>
        <v>66004 - Pleasant Manor Inc</v>
      </c>
      <c r="E1069" s="46">
        <v>66004</v>
      </c>
      <c r="F1069" s="51" t="s">
        <v>299</v>
      </c>
      <c r="G1069" s="52">
        <v>44151</v>
      </c>
      <c r="H1069" s="51" t="s">
        <v>23</v>
      </c>
      <c r="I1069" s="47"/>
      <c r="J1069" s="47">
        <v>10</v>
      </c>
      <c r="K1069" s="47">
        <f>+Data[[#This Row],[BC Bed Change]]+Data[[#This Row],[NH Bed Change]]</f>
        <v>10</v>
      </c>
      <c r="L1069" s="47">
        <f t="shared" si="76"/>
        <v>0</v>
      </c>
      <c r="M1069" s="47">
        <f t="shared" si="77"/>
        <v>-10</v>
      </c>
      <c r="N1069" s="47">
        <f>+Data[[#This Row],[BC Active]]+Data[[#This Row],[NH Active]]</f>
        <v>-10</v>
      </c>
      <c r="O1069" s="47">
        <f t="shared" si="78"/>
        <v>0</v>
      </c>
      <c r="P1069" s="47">
        <f t="shared" si="79"/>
        <v>0</v>
      </c>
      <c r="Q1069" s="47">
        <f>+Data[[#This Row],[BC Layaway]]+Data[[#This Row],[NH Layaway]]</f>
        <v>0</v>
      </c>
      <c r="R1069" s="47">
        <f>+Data[[#This Row],[BC Active]]+Data[[#This Row],[BC Layaway]]</f>
        <v>0</v>
      </c>
      <c r="S1069" s="47">
        <f>+Data[[#This Row],[NH Active]]+Data[[#This Row],[NH Layaway]]</f>
        <v>-10</v>
      </c>
      <c r="T1069" s="47">
        <f>+Data[[#This Row],[BC Total]]+Data[[#This Row],[NH Total]]</f>
        <v>-10</v>
      </c>
      <c r="Y1069" s="53"/>
    </row>
    <row r="1070" spans="1:25" x14ac:dyDescent="0.25">
      <c r="A1070" s="47" t="str">
        <f>Data[[#This Row],[Text IID]]&amp;Data[[#This Row],[transaction number]]</f>
        <v>670011</v>
      </c>
      <c r="B1070" s="48">
        <v>1</v>
      </c>
      <c r="C1070" s="49">
        <v>67001</v>
      </c>
      <c r="D1070" s="50" t="str">
        <f>Data[[#This Row],[Text IID]]&amp;" - "&amp;Data[[#This Row],[Facility Name]]</f>
        <v>67001 - Good Sam Society Mary Jane Brown</v>
      </c>
      <c r="E1070" s="46">
        <v>67001</v>
      </c>
      <c r="F1070" s="51" t="s">
        <v>300</v>
      </c>
      <c r="G1070" s="52">
        <v>40451</v>
      </c>
      <c r="H1070" s="51" t="s">
        <v>17</v>
      </c>
      <c r="I1070" s="47">
        <v>4</v>
      </c>
      <c r="J1070" s="47">
        <v>56</v>
      </c>
      <c r="K1070" s="47">
        <f>+Data[[#This Row],[BC Bed Change]]+Data[[#This Row],[NH Bed Change]]</f>
        <v>60</v>
      </c>
      <c r="L1070" s="47">
        <f t="shared" si="76"/>
        <v>4</v>
      </c>
      <c r="M1070" s="47">
        <f t="shared" si="77"/>
        <v>56</v>
      </c>
      <c r="N1070" s="47">
        <f>+Data[[#This Row],[BC Active]]+Data[[#This Row],[NH Active]]</f>
        <v>60</v>
      </c>
      <c r="O1070" s="47">
        <f t="shared" si="78"/>
        <v>0</v>
      </c>
      <c r="P1070" s="47">
        <f t="shared" si="79"/>
        <v>0</v>
      </c>
      <c r="Q1070" s="47">
        <f>+Data[[#This Row],[BC Layaway]]+Data[[#This Row],[NH Layaway]]</f>
        <v>0</v>
      </c>
      <c r="R1070" s="47">
        <f>+Data[[#This Row],[BC Active]]+Data[[#This Row],[BC Layaway]]</f>
        <v>4</v>
      </c>
      <c r="S1070" s="47">
        <f>+Data[[#This Row],[NH Active]]+Data[[#This Row],[NH Layaway]]</f>
        <v>56</v>
      </c>
      <c r="T1070" s="47">
        <f>+Data[[#This Row],[BC Total]]+Data[[#This Row],[NH Total]]</f>
        <v>60</v>
      </c>
      <c r="Y1070" s="53"/>
    </row>
    <row r="1071" spans="1:25" x14ac:dyDescent="0.25">
      <c r="A1071" s="47" t="str">
        <f>Data[[#This Row],[Text IID]]&amp;Data[[#This Row],[transaction number]]</f>
        <v>670012</v>
      </c>
      <c r="B1071" s="48">
        <v>2</v>
      </c>
      <c r="C1071" s="49">
        <v>67001</v>
      </c>
      <c r="D1071" s="50" t="str">
        <f>Data[[#This Row],[Text IID]]&amp;" - "&amp;Data[[#This Row],[Facility Name]]</f>
        <v>67001 - Good Sam Society Mary Jane Brown</v>
      </c>
      <c r="E1071" s="46">
        <v>67001</v>
      </c>
      <c r="F1071" s="51" t="s">
        <v>300</v>
      </c>
      <c r="G1071" s="52">
        <v>41370</v>
      </c>
      <c r="H1071" s="51" t="s">
        <v>23</v>
      </c>
      <c r="I1071" s="47">
        <v>0</v>
      </c>
      <c r="J1071" s="47">
        <v>5</v>
      </c>
      <c r="K1071" s="47">
        <f>+Data[[#This Row],[BC Bed Change]]+Data[[#This Row],[NH Bed Change]]</f>
        <v>5</v>
      </c>
      <c r="L1071" s="47">
        <f t="shared" si="76"/>
        <v>0</v>
      </c>
      <c r="M1071" s="47">
        <f t="shared" si="77"/>
        <v>-5</v>
      </c>
      <c r="N1071" s="47">
        <f>+Data[[#This Row],[BC Active]]+Data[[#This Row],[NH Active]]</f>
        <v>-5</v>
      </c>
      <c r="O1071" s="47">
        <f t="shared" si="78"/>
        <v>0</v>
      </c>
      <c r="P1071" s="47">
        <f t="shared" si="79"/>
        <v>0</v>
      </c>
      <c r="Q1071" s="47">
        <f>+Data[[#This Row],[BC Layaway]]+Data[[#This Row],[NH Layaway]]</f>
        <v>0</v>
      </c>
      <c r="R1071" s="47">
        <f>+Data[[#This Row],[BC Active]]+Data[[#This Row],[BC Layaway]]</f>
        <v>0</v>
      </c>
      <c r="S1071" s="47">
        <f>+Data[[#This Row],[NH Active]]+Data[[#This Row],[NH Layaway]]</f>
        <v>-5</v>
      </c>
      <c r="T1071" s="47">
        <f>+Data[[#This Row],[BC Total]]+Data[[#This Row],[NH Total]]</f>
        <v>-5</v>
      </c>
      <c r="Y1071" s="53"/>
    </row>
    <row r="1072" spans="1:25" x14ac:dyDescent="0.25">
      <c r="A1072" s="47" t="str">
        <f>Data[[#This Row],[Text IID]]&amp;Data[[#This Row],[transaction number]]</f>
        <v>670013</v>
      </c>
      <c r="B1072" s="48">
        <v>3</v>
      </c>
      <c r="C1072" s="49">
        <v>67001</v>
      </c>
      <c r="D1072" s="50" t="str">
        <f>Data[[#This Row],[Text IID]]&amp;" - "&amp;Data[[#This Row],[Facility Name]]</f>
        <v>67001 - Good Sam Society Mary Jane Brown</v>
      </c>
      <c r="E1072" s="46">
        <v>67001</v>
      </c>
      <c r="F1072" s="51" t="s">
        <v>300</v>
      </c>
      <c r="G1072" s="52">
        <v>41516</v>
      </c>
      <c r="H1072" s="51" t="s">
        <v>23</v>
      </c>
      <c r="I1072" s="47">
        <v>4</v>
      </c>
      <c r="J1072" s="47">
        <v>0</v>
      </c>
      <c r="K1072" s="47">
        <f>+Data[[#This Row],[BC Bed Change]]+Data[[#This Row],[NH Bed Change]]</f>
        <v>4</v>
      </c>
      <c r="L1072" s="47">
        <f t="shared" si="76"/>
        <v>-4</v>
      </c>
      <c r="M1072" s="47">
        <f t="shared" si="77"/>
        <v>0</v>
      </c>
      <c r="N1072" s="47">
        <f>+Data[[#This Row],[BC Active]]+Data[[#This Row],[NH Active]]</f>
        <v>-4</v>
      </c>
      <c r="O1072" s="47">
        <f t="shared" si="78"/>
        <v>0</v>
      </c>
      <c r="P1072" s="47">
        <f t="shared" si="79"/>
        <v>0</v>
      </c>
      <c r="Q1072" s="47">
        <f>+Data[[#This Row],[BC Layaway]]+Data[[#This Row],[NH Layaway]]</f>
        <v>0</v>
      </c>
      <c r="R1072" s="47">
        <f>+Data[[#This Row],[BC Active]]+Data[[#This Row],[BC Layaway]]</f>
        <v>-4</v>
      </c>
      <c r="S1072" s="47">
        <f>+Data[[#This Row],[NH Active]]+Data[[#This Row],[NH Layaway]]</f>
        <v>0</v>
      </c>
      <c r="T1072" s="47">
        <f>+Data[[#This Row],[BC Total]]+Data[[#This Row],[NH Total]]</f>
        <v>-4</v>
      </c>
      <c r="Y1072" s="53"/>
    </row>
    <row r="1073" spans="1:25" x14ac:dyDescent="0.25">
      <c r="A1073" s="47" t="str">
        <f>Data[[#This Row],[Text IID]]&amp;Data[[#This Row],[transaction number]]</f>
        <v>670021</v>
      </c>
      <c r="B1073" s="48">
        <v>1</v>
      </c>
      <c r="C1073" s="49">
        <v>67002</v>
      </c>
      <c r="D1073" s="50" t="str">
        <f>Data[[#This Row],[Text IID]]&amp;" - "&amp;Data[[#This Row],[Facility Name]]</f>
        <v>67002 - Tuff Memorial Home</v>
      </c>
      <c r="E1073" s="46">
        <v>67002</v>
      </c>
      <c r="F1073" s="51" t="s">
        <v>301</v>
      </c>
      <c r="G1073" s="52">
        <v>40451</v>
      </c>
      <c r="H1073" s="51" t="s">
        <v>17</v>
      </c>
      <c r="I1073" s="47">
        <v>0</v>
      </c>
      <c r="J1073" s="47">
        <v>52</v>
      </c>
      <c r="K1073" s="47">
        <f>+Data[[#This Row],[BC Bed Change]]+Data[[#This Row],[NH Bed Change]]</f>
        <v>52</v>
      </c>
      <c r="L1073" s="47">
        <f t="shared" si="76"/>
        <v>0</v>
      </c>
      <c r="M1073" s="47">
        <f t="shared" si="77"/>
        <v>52</v>
      </c>
      <c r="N1073" s="47">
        <f>+Data[[#This Row],[BC Active]]+Data[[#This Row],[NH Active]]</f>
        <v>52</v>
      </c>
      <c r="O1073" s="47">
        <f t="shared" si="78"/>
        <v>0</v>
      </c>
      <c r="P1073" s="47">
        <f t="shared" si="79"/>
        <v>0</v>
      </c>
      <c r="Q1073" s="47">
        <f>+Data[[#This Row],[BC Layaway]]+Data[[#This Row],[NH Layaway]]</f>
        <v>0</v>
      </c>
      <c r="R1073" s="47">
        <f>+Data[[#This Row],[BC Active]]+Data[[#This Row],[BC Layaway]]</f>
        <v>0</v>
      </c>
      <c r="S1073" s="47">
        <f>+Data[[#This Row],[NH Active]]+Data[[#This Row],[NH Layaway]]</f>
        <v>52</v>
      </c>
      <c r="T1073" s="47">
        <f>+Data[[#This Row],[BC Total]]+Data[[#This Row],[NH Total]]</f>
        <v>52</v>
      </c>
      <c r="Y1073" s="53"/>
    </row>
    <row r="1074" spans="1:25" x14ac:dyDescent="0.25">
      <c r="A1074" s="47" t="str">
        <f>Data[[#This Row],[Text IID]]&amp;Data[[#This Row],[transaction number]]</f>
        <v>670022</v>
      </c>
      <c r="B1074" s="48">
        <v>2</v>
      </c>
      <c r="C1074" s="49">
        <v>67002</v>
      </c>
      <c r="D1074" s="50" t="str">
        <f>Data[[#This Row],[Text IID]]&amp;" - "&amp;Data[[#This Row],[Facility Name]]</f>
        <v>67002 - Tuff Memorial Home</v>
      </c>
      <c r="E1074" s="46">
        <v>67002</v>
      </c>
      <c r="F1074" s="51" t="s">
        <v>301</v>
      </c>
      <c r="G1074" s="52">
        <v>40725</v>
      </c>
      <c r="H1074" s="51" t="s">
        <v>23</v>
      </c>
      <c r="I1074" s="47">
        <v>0</v>
      </c>
      <c r="J1074" s="47">
        <v>2</v>
      </c>
      <c r="K1074" s="47">
        <f>+Data[[#This Row],[BC Bed Change]]+Data[[#This Row],[NH Bed Change]]</f>
        <v>2</v>
      </c>
      <c r="L1074" s="47">
        <f t="shared" si="76"/>
        <v>0</v>
      </c>
      <c r="M1074" s="47">
        <f t="shared" si="77"/>
        <v>-2</v>
      </c>
      <c r="N1074" s="47">
        <f>+Data[[#This Row],[BC Active]]+Data[[#This Row],[NH Active]]</f>
        <v>-2</v>
      </c>
      <c r="O1074" s="47">
        <f t="shared" si="78"/>
        <v>0</v>
      </c>
      <c r="P1074" s="47">
        <f t="shared" si="79"/>
        <v>0</v>
      </c>
      <c r="Q1074" s="47">
        <f>+Data[[#This Row],[BC Layaway]]+Data[[#This Row],[NH Layaway]]</f>
        <v>0</v>
      </c>
      <c r="R1074" s="47">
        <f>+Data[[#This Row],[BC Active]]+Data[[#This Row],[BC Layaway]]</f>
        <v>0</v>
      </c>
      <c r="S1074" s="47">
        <f>+Data[[#This Row],[NH Active]]+Data[[#This Row],[NH Layaway]]</f>
        <v>-2</v>
      </c>
      <c r="T1074" s="47">
        <f>+Data[[#This Row],[BC Total]]+Data[[#This Row],[NH Total]]</f>
        <v>-2</v>
      </c>
      <c r="Y1074" s="53"/>
    </row>
    <row r="1075" spans="1:25" x14ac:dyDescent="0.25">
      <c r="A1075" s="47" t="str">
        <f>Data[[#This Row],[Text IID]]&amp;Data[[#This Row],[transaction number]]</f>
        <v>680011</v>
      </c>
      <c r="B1075" s="48">
        <v>1</v>
      </c>
      <c r="C1075" s="49">
        <v>68001</v>
      </c>
      <c r="D1075" s="50" t="str">
        <f>Data[[#This Row],[Text IID]]&amp;" - "&amp;Data[[#This Row],[Facility Name]]</f>
        <v>68001 - Lifecare Greenbush Manor</v>
      </c>
      <c r="E1075" s="46">
        <v>68001</v>
      </c>
      <c r="F1075" s="51" t="s">
        <v>302</v>
      </c>
      <c r="G1075" s="52">
        <v>40451</v>
      </c>
      <c r="H1075" s="51" t="s">
        <v>17</v>
      </c>
      <c r="I1075" s="47">
        <v>10</v>
      </c>
      <c r="J1075" s="47">
        <v>40</v>
      </c>
      <c r="K1075" s="47">
        <f>+Data[[#This Row],[BC Bed Change]]+Data[[#This Row],[NH Bed Change]]</f>
        <v>50</v>
      </c>
      <c r="L1075" s="47">
        <f t="shared" si="76"/>
        <v>10</v>
      </c>
      <c r="M1075" s="47">
        <f t="shared" si="77"/>
        <v>40</v>
      </c>
      <c r="N1075" s="47">
        <f>+Data[[#This Row],[BC Active]]+Data[[#This Row],[NH Active]]</f>
        <v>50</v>
      </c>
      <c r="O1075" s="47">
        <f t="shared" si="78"/>
        <v>0</v>
      </c>
      <c r="P1075" s="47">
        <f t="shared" si="79"/>
        <v>0</v>
      </c>
      <c r="Q1075" s="47">
        <f>+Data[[#This Row],[BC Layaway]]+Data[[#This Row],[NH Layaway]]</f>
        <v>0</v>
      </c>
      <c r="R1075" s="47">
        <f>+Data[[#This Row],[BC Active]]+Data[[#This Row],[BC Layaway]]</f>
        <v>10</v>
      </c>
      <c r="S1075" s="47">
        <f>+Data[[#This Row],[NH Active]]+Data[[#This Row],[NH Layaway]]</f>
        <v>40</v>
      </c>
      <c r="T1075" s="47">
        <f>+Data[[#This Row],[BC Total]]+Data[[#This Row],[NH Total]]</f>
        <v>50</v>
      </c>
      <c r="Y1075" s="53"/>
    </row>
    <row r="1076" spans="1:25" x14ac:dyDescent="0.25">
      <c r="A1076" s="47" t="str">
        <f>Data[[#This Row],[Text IID]]&amp;Data[[#This Row],[transaction number]]</f>
        <v>680012</v>
      </c>
      <c r="B1076" s="48">
        <v>2</v>
      </c>
      <c r="C1076" s="49">
        <v>68001</v>
      </c>
      <c r="D1076" s="50" t="str">
        <f>Data[[#This Row],[Text IID]]&amp;" - "&amp;Data[[#This Row],[Facility Name]]</f>
        <v>68001 - Lifecare Greenbush Manor</v>
      </c>
      <c r="E1076" s="46">
        <v>68001</v>
      </c>
      <c r="F1076" s="51" t="s">
        <v>302</v>
      </c>
      <c r="G1076" s="52">
        <v>40502</v>
      </c>
      <c r="H1076" s="51" t="s">
        <v>20</v>
      </c>
      <c r="I1076" s="47">
        <v>10</v>
      </c>
      <c r="J1076" s="47">
        <v>0</v>
      </c>
      <c r="K1076" s="47">
        <f>+Data[[#This Row],[BC Bed Change]]+Data[[#This Row],[NH Bed Change]]</f>
        <v>10</v>
      </c>
      <c r="L1076" s="47">
        <f t="shared" si="76"/>
        <v>-10</v>
      </c>
      <c r="M1076" s="47">
        <f t="shared" si="77"/>
        <v>0</v>
      </c>
      <c r="N1076" s="47">
        <f>+Data[[#This Row],[BC Active]]+Data[[#This Row],[NH Active]]</f>
        <v>-10</v>
      </c>
      <c r="O1076" s="47">
        <f t="shared" si="78"/>
        <v>10</v>
      </c>
      <c r="P1076" s="47">
        <f t="shared" si="79"/>
        <v>0</v>
      </c>
      <c r="Q1076" s="47">
        <f>+Data[[#This Row],[BC Layaway]]+Data[[#This Row],[NH Layaway]]</f>
        <v>10</v>
      </c>
      <c r="R1076" s="47">
        <f>+Data[[#This Row],[BC Active]]+Data[[#This Row],[BC Layaway]]</f>
        <v>0</v>
      </c>
      <c r="S1076" s="47">
        <f>+Data[[#This Row],[NH Active]]+Data[[#This Row],[NH Layaway]]</f>
        <v>0</v>
      </c>
      <c r="T1076" s="47">
        <f>+Data[[#This Row],[BC Total]]+Data[[#This Row],[NH Total]]</f>
        <v>0</v>
      </c>
      <c r="Y1076" s="53"/>
    </row>
    <row r="1077" spans="1:25" x14ac:dyDescent="0.25">
      <c r="A1077" s="47" t="str">
        <f>Data[[#This Row],[Text IID]]&amp;Data[[#This Row],[transaction number]]</f>
        <v>680013</v>
      </c>
      <c r="B1077" s="48">
        <v>3</v>
      </c>
      <c r="C1077" s="49">
        <v>68001</v>
      </c>
      <c r="D1077" s="50" t="str">
        <f>Data[[#This Row],[Text IID]]&amp;" - "&amp;Data[[#This Row],[Facility Name]]</f>
        <v>68001 - Lifecare Greenbush Manor</v>
      </c>
      <c r="E1077" s="46">
        <v>68001</v>
      </c>
      <c r="F1077" s="51" t="s">
        <v>302</v>
      </c>
      <c r="G1077" s="52">
        <v>40695</v>
      </c>
      <c r="H1077" s="51" t="s">
        <v>22</v>
      </c>
      <c r="I1077" s="47">
        <v>10</v>
      </c>
      <c r="J1077" s="47">
        <v>0</v>
      </c>
      <c r="K1077" s="47">
        <f>+Data[[#This Row],[BC Bed Change]]+Data[[#This Row],[NH Bed Change]]</f>
        <v>10</v>
      </c>
      <c r="L1077" s="47">
        <f t="shared" si="76"/>
        <v>10</v>
      </c>
      <c r="M1077" s="47">
        <f t="shared" si="77"/>
        <v>0</v>
      </c>
      <c r="N1077" s="47">
        <f>+Data[[#This Row],[BC Active]]+Data[[#This Row],[NH Active]]</f>
        <v>10</v>
      </c>
      <c r="O1077" s="47">
        <f t="shared" si="78"/>
        <v>-10</v>
      </c>
      <c r="P1077" s="47">
        <f t="shared" si="79"/>
        <v>0</v>
      </c>
      <c r="Q1077" s="47">
        <f>+Data[[#This Row],[BC Layaway]]+Data[[#This Row],[NH Layaway]]</f>
        <v>-10</v>
      </c>
      <c r="R1077" s="47">
        <f>+Data[[#This Row],[BC Active]]+Data[[#This Row],[BC Layaway]]</f>
        <v>0</v>
      </c>
      <c r="S1077" s="47">
        <f>+Data[[#This Row],[NH Active]]+Data[[#This Row],[NH Layaway]]</f>
        <v>0</v>
      </c>
      <c r="T1077" s="47">
        <f>+Data[[#This Row],[BC Total]]+Data[[#This Row],[NH Total]]</f>
        <v>0</v>
      </c>
      <c r="Y1077" s="53"/>
    </row>
    <row r="1078" spans="1:25" x14ac:dyDescent="0.25">
      <c r="A1078" s="47" t="str">
        <f>Data[[#This Row],[Text IID]]&amp;Data[[#This Row],[transaction number]]</f>
        <v>680014</v>
      </c>
      <c r="B1078" s="48">
        <v>4</v>
      </c>
      <c r="C1078" s="49">
        <v>68001</v>
      </c>
      <c r="D1078" s="50" t="str">
        <f>Data[[#This Row],[Text IID]]&amp;" - "&amp;Data[[#This Row],[Facility Name]]</f>
        <v>68001 - Lifecare Greenbush Manor</v>
      </c>
      <c r="E1078" s="46">
        <v>68001</v>
      </c>
      <c r="F1078" s="51" t="s">
        <v>302</v>
      </c>
      <c r="G1078" s="52">
        <v>40695</v>
      </c>
      <c r="H1078" s="51" t="s">
        <v>23</v>
      </c>
      <c r="I1078" s="47">
        <v>10</v>
      </c>
      <c r="J1078" s="47">
        <v>0</v>
      </c>
      <c r="K1078" s="47">
        <f>+Data[[#This Row],[BC Bed Change]]+Data[[#This Row],[NH Bed Change]]</f>
        <v>10</v>
      </c>
      <c r="L1078" s="47">
        <f t="shared" si="76"/>
        <v>-10</v>
      </c>
      <c r="M1078" s="47">
        <f t="shared" si="77"/>
        <v>0</v>
      </c>
      <c r="N1078" s="47">
        <f>+Data[[#This Row],[BC Active]]+Data[[#This Row],[NH Active]]</f>
        <v>-10</v>
      </c>
      <c r="O1078" s="47">
        <f t="shared" si="78"/>
        <v>0</v>
      </c>
      <c r="P1078" s="47">
        <f t="shared" si="79"/>
        <v>0</v>
      </c>
      <c r="Q1078" s="47">
        <f>+Data[[#This Row],[BC Layaway]]+Data[[#This Row],[NH Layaway]]</f>
        <v>0</v>
      </c>
      <c r="R1078" s="47">
        <f>+Data[[#This Row],[BC Active]]+Data[[#This Row],[BC Layaway]]</f>
        <v>-10</v>
      </c>
      <c r="S1078" s="47">
        <f>+Data[[#This Row],[NH Active]]+Data[[#This Row],[NH Layaway]]</f>
        <v>0</v>
      </c>
      <c r="T1078" s="47">
        <f>+Data[[#This Row],[BC Total]]+Data[[#This Row],[NH Total]]</f>
        <v>-10</v>
      </c>
      <c r="Y1078" s="53"/>
    </row>
    <row r="1079" spans="1:25" x14ac:dyDescent="0.25">
      <c r="A1079" s="47" t="str">
        <f>Data[[#This Row],[Text IID]]&amp;Data[[#This Row],[transaction number]]</f>
        <v>680021</v>
      </c>
      <c r="B1079" s="48">
        <v>1</v>
      </c>
      <c r="C1079" s="49">
        <v>68002</v>
      </c>
      <c r="D1079" s="50" t="str">
        <f>Data[[#This Row],[Text IID]]&amp;" - "&amp;Data[[#This Row],[Facility Name]]</f>
        <v>68002 - Lifecare Medical Center</v>
      </c>
      <c r="E1079" s="46">
        <v>68002</v>
      </c>
      <c r="F1079" s="51" t="s">
        <v>303</v>
      </c>
      <c r="G1079" s="52">
        <v>40451</v>
      </c>
      <c r="H1079" s="51" t="s">
        <v>17</v>
      </c>
      <c r="I1079" s="47">
        <v>0</v>
      </c>
      <c r="J1079" s="47">
        <v>64</v>
      </c>
      <c r="K1079" s="47">
        <f>+Data[[#This Row],[BC Bed Change]]+Data[[#This Row],[NH Bed Change]]</f>
        <v>64</v>
      </c>
      <c r="L1079" s="47">
        <f t="shared" si="76"/>
        <v>0</v>
      </c>
      <c r="M1079" s="47">
        <f t="shared" si="77"/>
        <v>64</v>
      </c>
      <c r="N1079" s="47">
        <f>+Data[[#This Row],[BC Active]]+Data[[#This Row],[NH Active]]</f>
        <v>64</v>
      </c>
      <c r="O1079" s="47">
        <f t="shared" si="78"/>
        <v>0</v>
      </c>
      <c r="P1079" s="47">
        <f t="shared" si="79"/>
        <v>0</v>
      </c>
      <c r="Q1079" s="47">
        <f>+Data[[#This Row],[BC Layaway]]+Data[[#This Row],[NH Layaway]]</f>
        <v>0</v>
      </c>
      <c r="R1079" s="47">
        <f>+Data[[#This Row],[BC Active]]+Data[[#This Row],[BC Layaway]]</f>
        <v>0</v>
      </c>
      <c r="S1079" s="47">
        <f>+Data[[#This Row],[NH Active]]+Data[[#This Row],[NH Layaway]]</f>
        <v>64</v>
      </c>
      <c r="T1079" s="47">
        <f>+Data[[#This Row],[BC Total]]+Data[[#This Row],[NH Total]]</f>
        <v>64</v>
      </c>
      <c r="Y1079" s="53"/>
    </row>
    <row r="1080" spans="1:25" x14ac:dyDescent="0.25">
      <c r="A1080" s="47" t="str">
        <f>Data[[#This Row],[Text IID]]&amp;Data[[#This Row],[transaction number]]</f>
        <v>680022</v>
      </c>
      <c r="B1080" s="48">
        <v>2</v>
      </c>
      <c r="C1080" s="49">
        <v>68002</v>
      </c>
      <c r="D1080" s="50" t="str">
        <f>Data[[#This Row],[Text IID]]&amp;" - "&amp;Data[[#This Row],[Facility Name]]</f>
        <v>68002 - Lifecare Medical Center</v>
      </c>
      <c r="E1080" s="46">
        <v>68002</v>
      </c>
      <c r="F1080" s="51" t="s">
        <v>303</v>
      </c>
      <c r="G1080" s="52">
        <v>40848</v>
      </c>
      <c r="H1080" s="51" t="s">
        <v>23</v>
      </c>
      <c r="I1080" s="47">
        <v>0</v>
      </c>
      <c r="J1080" s="47">
        <v>4</v>
      </c>
      <c r="K1080" s="47">
        <f>+Data[[#This Row],[BC Bed Change]]+Data[[#This Row],[NH Bed Change]]</f>
        <v>4</v>
      </c>
      <c r="L1080" s="47">
        <f t="shared" si="76"/>
        <v>0</v>
      </c>
      <c r="M1080" s="47">
        <f t="shared" si="77"/>
        <v>-4</v>
      </c>
      <c r="N1080" s="47">
        <f>+Data[[#This Row],[BC Active]]+Data[[#This Row],[NH Active]]</f>
        <v>-4</v>
      </c>
      <c r="O1080" s="47">
        <f t="shared" si="78"/>
        <v>0</v>
      </c>
      <c r="P1080" s="47">
        <f t="shared" si="79"/>
        <v>0</v>
      </c>
      <c r="Q1080" s="47">
        <f>+Data[[#This Row],[BC Layaway]]+Data[[#This Row],[NH Layaway]]</f>
        <v>0</v>
      </c>
      <c r="R1080" s="47">
        <f>+Data[[#This Row],[BC Active]]+Data[[#This Row],[BC Layaway]]</f>
        <v>0</v>
      </c>
      <c r="S1080" s="47">
        <f>+Data[[#This Row],[NH Active]]+Data[[#This Row],[NH Layaway]]</f>
        <v>-4</v>
      </c>
      <c r="T1080" s="47">
        <f>+Data[[#This Row],[BC Total]]+Data[[#This Row],[NH Total]]</f>
        <v>-4</v>
      </c>
      <c r="Y1080" s="53"/>
    </row>
    <row r="1081" spans="1:25" x14ac:dyDescent="0.25">
      <c r="A1081" s="47" t="str">
        <f>Data[[#This Row],[Text IID]]&amp;Data[[#This Row],[transaction number]]</f>
        <v>680023</v>
      </c>
      <c r="B1081" s="48">
        <v>3</v>
      </c>
      <c r="C1081" s="49">
        <v>68002</v>
      </c>
      <c r="D1081" s="50" t="str">
        <f>Data[[#This Row],[Text IID]]&amp;" - "&amp;Data[[#This Row],[Facility Name]]</f>
        <v>68002 - Lifecare Medical Center</v>
      </c>
      <c r="E1081" s="46">
        <v>68002</v>
      </c>
      <c r="F1081" s="51" t="s">
        <v>303</v>
      </c>
      <c r="G1081" s="52">
        <v>42125</v>
      </c>
      <c r="H1081" s="51" t="s">
        <v>23</v>
      </c>
      <c r="I1081" s="47">
        <v>0</v>
      </c>
      <c r="J1081" s="47">
        <v>10</v>
      </c>
      <c r="K1081" s="47">
        <f>+Data[[#This Row],[BC Bed Change]]+Data[[#This Row],[NH Bed Change]]</f>
        <v>10</v>
      </c>
      <c r="L1081" s="47">
        <f t="shared" si="76"/>
        <v>0</v>
      </c>
      <c r="M1081" s="47">
        <f t="shared" si="77"/>
        <v>-10</v>
      </c>
      <c r="N1081" s="47">
        <f>+Data[[#This Row],[BC Active]]+Data[[#This Row],[NH Active]]</f>
        <v>-10</v>
      </c>
      <c r="O1081" s="47">
        <f t="shared" si="78"/>
        <v>0</v>
      </c>
      <c r="P1081" s="47">
        <f t="shared" si="79"/>
        <v>0</v>
      </c>
      <c r="Q1081" s="47">
        <f>+Data[[#This Row],[BC Layaway]]+Data[[#This Row],[NH Layaway]]</f>
        <v>0</v>
      </c>
      <c r="R1081" s="47">
        <f>+Data[[#This Row],[BC Active]]+Data[[#This Row],[BC Layaway]]</f>
        <v>0</v>
      </c>
      <c r="S1081" s="47">
        <f>+Data[[#This Row],[NH Active]]+Data[[#This Row],[NH Layaway]]</f>
        <v>-10</v>
      </c>
      <c r="T1081" s="47">
        <f>+Data[[#This Row],[BC Total]]+Data[[#This Row],[NH Total]]</f>
        <v>-10</v>
      </c>
      <c r="Y1081" s="53"/>
    </row>
    <row r="1082" spans="1:25" x14ac:dyDescent="0.25">
      <c r="A1082" s="47" t="str">
        <f>Data[[#This Row],[Text IID]]&amp;Data[[#This Row],[transaction number]]</f>
        <v>680031</v>
      </c>
      <c r="B1082" s="48">
        <v>1</v>
      </c>
      <c r="C1082" s="49">
        <v>68003</v>
      </c>
      <c r="D1082" s="50" t="str">
        <f>Data[[#This Row],[Text IID]]&amp;" - "&amp;Data[[#This Row],[Facility Name]]</f>
        <v>68003 - WARROAD CARE CENTER</v>
      </c>
      <c r="E1082" s="46">
        <v>68003</v>
      </c>
      <c r="F1082" s="51" t="s">
        <v>413</v>
      </c>
      <c r="G1082" s="52">
        <v>40451</v>
      </c>
      <c r="H1082" s="51" t="s">
        <v>17</v>
      </c>
      <c r="I1082" s="47">
        <v>0</v>
      </c>
      <c r="J1082" s="47">
        <v>49</v>
      </c>
      <c r="K1082" s="47">
        <f>+Data[[#This Row],[BC Bed Change]]+Data[[#This Row],[NH Bed Change]]</f>
        <v>49</v>
      </c>
      <c r="L1082" s="47">
        <f t="shared" si="76"/>
        <v>0</v>
      </c>
      <c r="M1082" s="47">
        <f t="shared" si="77"/>
        <v>49</v>
      </c>
      <c r="N1082" s="47">
        <f>+Data[[#This Row],[BC Active]]+Data[[#This Row],[NH Active]]</f>
        <v>49</v>
      </c>
      <c r="O1082" s="47">
        <f t="shared" si="78"/>
        <v>0</v>
      </c>
      <c r="P1082" s="47">
        <f t="shared" si="79"/>
        <v>0</v>
      </c>
      <c r="Q1082" s="47">
        <f>+Data[[#This Row],[BC Layaway]]+Data[[#This Row],[NH Layaway]]</f>
        <v>0</v>
      </c>
      <c r="R1082" s="47">
        <f>+Data[[#This Row],[BC Active]]+Data[[#This Row],[BC Layaway]]</f>
        <v>0</v>
      </c>
      <c r="S1082" s="47">
        <f>+Data[[#This Row],[NH Active]]+Data[[#This Row],[NH Layaway]]</f>
        <v>49</v>
      </c>
      <c r="T1082" s="47">
        <f>+Data[[#This Row],[BC Total]]+Data[[#This Row],[NH Total]]</f>
        <v>49</v>
      </c>
      <c r="Y1082" s="53"/>
    </row>
    <row r="1083" spans="1:25" x14ac:dyDescent="0.25">
      <c r="A1083" s="47" t="str">
        <f>Data[[#This Row],[Text IID]]&amp;Data[[#This Row],[transaction number]]</f>
        <v>690011</v>
      </c>
      <c r="B1083" s="48">
        <v>1</v>
      </c>
      <c r="C1083" s="49">
        <v>69001</v>
      </c>
      <c r="D1083" s="50" t="str">
        <f>Data[[#This Row],[Text IID]]&amp;" - "&amp;Data[[#This Row],[Facility Name]]</f>
        <v>69001 - Guardian Angels Health &amp; Rehab</v>
      </c>
      <c r="E1083" s="46">
        <v>69001</v>
      </c>
      <c r="F1083" s="51" t="s">
        <v>304</v>
      </c>
      <c r="G1083" s="52">
        <v>40451</v>
      </c>
      <c r="H1083" s="51" t="s">
        <v>17</v>
      </c>
      <c r="I1083" s="47">
        <v>0</v>
      </c>
      <c r="J1083" s="47">
        <v>96</v>
      </c>
      <c r="K1083" s="47">
        <f>+Data[[#This Row],[BC Bed Change]]+Data[[#This Row],[NH Bed Change]]</f>
        <v>96</v>
      </c>
      <c r="L1083" s="47">
        <f t="shared" si="76"/>
        <v>0</v>
      </c>
      <c r="M1083" s="47">
        <f t="shared" si="77"/>
        <v>96</v>
      </c>
      <c r="N1083" s="47">
        <f>+Data[[#This Row],[BC Active]]+Data[[#This Row],[NH Active]]</f>
        <v>96</v>
      </c>
      <c r="O1083" s="47">
        <f t="shared" si="78"/>
        <v>0</v>
      </c>
      <c r="P1083" s="47">
        <f t="shared" si="79"/>
        <v>0</v>
      </c>
      <c r="Q1083" s="47">
        <f>+Data[[#This Row],[BC Layaway]]+Data[[#This Row],[NH Layaway]]</f>
        <v>0</v>
      </c>
      <c r="R1083" s="47">
        <f>+Data[[#This Row],[BC Active]]+Data[[#This Row],[BC Layaway]]</f>
        <v>0</v>
      </c>
      <c r="S1083" s="47">
        <f>+Data[[#This Row],[NH Active]]+Data[[#This Row],[NH Layaway]]</f>
        <v>96</v>
      </c>
      <c r="T1083" s="47">
        <f>+Data[[#This Row],[BC Total]]+Data[[#This Row],[NH Total]]</f>
        <v>96</v>
      </c>
      <c r="Y1083" s="53"/>
    </row>
    <row r="1084" spans="1:25" x14ac:dyDescent="0.25">
      <c r="A1084" s="47" t="str">
        <f>Data[[#This Row],[Text IID]]&amp;Data[[#This Row],[transaction number]]</f>
        <v>690012</v>
      </c>
      <c r="B1084" s="48">
        <v>2</v>
      </c>
      <c r="C1084" s="49">
        <v>69001</v>
      </c>
      <c r="D1084" s="50" t="str">
        <f>Data[[#This Row],[Text IID]]&amp;" - "&amp;Data[[#This Row],[Facility Name]]</f>
        <v>69001 - Guardian Angels Health &amp; Rehab</v>
      </c>
      <c r="E1084" s="46">
        <v>69001</v>
      </c>
      <c r="F1084" s="51" t="s">
        <v>304</v>
      </c>
      <c r="G1084" s="52">
        <v>40451</v>
      </c>
      <c r="H1084" s="51" t="s">
        <v>19</v>
      </c>
      <c r="I1084" s="47">
        <v>0</v>
      </c>
      <c r="J1084" s="47">
        <v>24</v>
      </c>
      <c r="K1084" s="47">
        <f>+Data[[#This Row],[BC Bed Change]]+Data[[#This Row],[NH Bed Change]]</f>
        <v>24</v>
      </c>
      <c r="L1084" s="47">
        <f t="shared" si="76"/>
        <v>0</v>
      </c>
      <c r="M1084" s="47">
        <f t="shared" si="77"/>
        <v>0</v>
      </c>
      <c r="N1084" s="47">
        <f>+Data[[#This Row],[BC Active]]+Data[[#This Row],[NH Active]]</f>
        <v>0</v>
      </c>
      <c r="O1084" s="47">
        <f t="shared" si="78"/>
        <v>0</v>
      </c>
      <c r="P1084" s="47">
        <f t="shared" si="79"/>
        <v>24</v>
      </c>
      <c r="Q1084" s="47">
        <f>+Data[[#This Row],[BC Layaway]]+Data[[#This Row],[NH Layaway]]</f>
        <v>24</v>
      </c>
      <c r="R1084" s="47">
        <f>+Data[[#This Row],[BC Active]]+Data[[#This Row],[BC Layaway]]</f>
        <v>0</v>
      </c>
      <c r="S1084" s="47">
        <f>+Data[[#This Row],[NH Active]]+Data[[#This Row],[NH Layaway]]</f>
        <v>24</v>
      </c>
      <c r="T1084" s="47">
        <f>+Data[[#This Row],[BC Total]]+Data[[#This Row],[NH Total]]</f>
        <v>24</v>
      </c>
      <c r="Y1084" s="53"/>
    </row>
    <row r="1085" spans="1:25" x14ac:dyDescent="0.25">
      <c r="A1085" s="47" t="str">
        <f>Data[[#This Row],[Text IID]]&amp;Data[[#This Row],[transaction number]]</f>
        <v>690013</v>
      </c>
      <c r="B1085" s="48">
        <v>3</v>
      </c>
      <c r="C1085" s="49">
        <v>69001</v>
      </c>
      <c r="D1085" s="50" t="str">
        <f>Data[[#This Row],[Text IID]]&amp;" - "&amp;Data[[#This Row],[Facility Name]]</f>
        <v>69001 - Guardian Angels Health &amp; Rehab</v>
      </c>
      <c r="E1085" s="46">
        <v>69001</v>
      </c>
      <c r="F1085" s="51" t="s">
        <v>304</v>
      </c>
      <c r="G1085" s="52">
        <v>40756</v>
      </c>
      <c r="H1085" s="51" t="s">
        <v>20</v>
      </c>
      <c r="I1085" s="47">
        <v>0</v>
      </c>
      <c r="J1085" s="47">
        <v>6</v>
      </c>
      <c r="K1085" s="47">
        <f>+Data[[#This Row],[BC Bed Change]]+Data[[#This Row],[NH Bed Change]]</f>
        <v>6</v>
      </c>
      <c r="L1085" s="47">
        <f t="shared" si="76"/>
        <v>0</v>
      </c>
      <c r="M1085" s="47">
        <f t="shared" si="77"/>
        <v>-6</v>
      </c>
      <c r="N1085" s="47">
        <f>+Data[[#This Row],[BC Active]]+Data[[#This Row],[NH Active]]</f>
        <v>-6</v>
      </c>
      <c r="O1085" s="47">
        <f t="shared" si="78"/>
        <v>0</v>
      </c>
      <c r="P1085" s="47">
        <f t="shared" si="79"/>
        <v>6</v>
      </c>
      <c r="Q1085" s="47">
        <f>+Data[[#This Row],[BC Layaway]]+Data[[#This Row],[NH Layaway]]</f>
        <v>6</v>
      </c>
      <c r="R1085" s="47">
        <f>+Data[[#This Row],[BC Active]]+Data[[#This Row],[BC Layaway]]</f>
        <v>0</v>
      </c>
      <c r="S1085" s="47">
        <f>+Data[[#This Row],[NH Active]]+Data[[#This Row],[NH Layaway]]</f>
        <v>0</v>
      </c>
      <c r="T1085" s="47">
        <f>+Data[[#This Row],[BC Total]]+Data[[#This Row],[NH Total]]</f>
        <v>0</v>
      </c>
      <c r="Y1085" s="53"/>
    </row>
    <row r="1086" spans="1:25" x14ac:dyDescent="0.25">
      <c r="A1086" s="47" t="str">
        <f>Data[[#This Row],[Text IID]]&amp;Data[[#This Row],[transaction number]]</f>
        <v>690014</v>
      </c>
      <c r="B1086" s="48">
        <v>4</v>
      </c>
      <c r="C1086" s="49">
        <v>69001</v>
      </c>
      <c r="D1086" s="50" t="str">
        <f>Data[[#This Row],[Text IID]]&amp;" - "&amp;Data[[#This Row],[Facility Name]]</f>
        <v>69001 - Guardian Angels Health &amp; Rehab</v>
      </c>
      <c r="E1086" s="46">
        <v>69001</v>
      </c>
      <c r="F1086" s="51" t="s">
        <v>304</v>
      </c>
      <c r="G1086" s="52">
        <v>41122</v>
      </c>
      <c r="H1086" s="51" t="s">
        <v>22</v>
      </c>
      <c r="I1086" s="47">
        <v>0</v>
      </c>
      <c r="J1086" s="47">
        <v>6</v>
      </c>
      <c r="K1086" s="47">
        <f>+Data[[#This Row],[BC Bed Change]]+Data[[#This Row],[NH Bed Change]]</f>
        <v>6</v>
      </c>
      <c r="L1086" s="47">
        <f t="shared" si="76"/>
        <v>0</v>
      </c>
      <c r="M1086" s="47">
        <f t="shared" si="77"/>
        <v>6</v>
      </c>
      <c r="N1086" s="47">
        <f>+Data[[#This Row],[BC Active]]+Data[[#This Row],[NH Active]]</f>
        <v>6</v>
      </c>
      <c r="O1086" s="47">
        <f t="shared" si="78"/>
        <v>0</v>
      </c>
      <c r="P1086" s="47">
        <f t="shared" si="79"/>
        <v>-6</v>
      </c>
      <c r="Q1086" s="47">
        <f>+Data[[#This Row],[BC Layaway]]+Data[[#This Row],[NH Layaway]]</f>
        <v>-6</v>
      </c>
      <c r="R1086" s="47">
        <f>+Data[[#This Row],[BC Active]]+Data[[#This Row],[BC Layaway]]</f>
        <v>0</v>
      </c>
      <c r="S1086" s="47">
        <f>+Data[[#This Row],[NH Active]]+Data[[#This Row],[NH Layaway]]</f>
        <v>0</v>
      </c>
      <c r="T1086" s="47">
        <f>+Data[[#This Row],[BC Total]]+Data[[#This Row],[NH Total]]</f>
        <v>0</v>
      </c>
      <c r="Y1086" s="53"/>
    </row>
    <row r="1087" spans="1:25" x14ac:dyDescent="0.25">
      <c r="A1087" s="47" t="str">
        <f>Data[[#This Row],[Text IID]]&amp;Data[[#This Row],[transaction number]]</f>
        <v>690015</v>
      </c>
      <c r="B1087" s="48">
        <v>5</v>
      </c>
      <c r="C1087" s="49">
        <v>69001</v>
      </c>
      <c r="D1087" s="50" t="str">
        <f>Data[[#This Row],[Text IID]]&amp;" - "&amp;Data[[#This Row],[Facility Name]]</f>
        <v>69001 - Guardian Angels Health &amp; Rehab</v>
      </c>
      <c r="E1087" s="46">
        <v>69001</v>
      </c>
      <c r="F1087" s="51" t="s">
        <v>304</v>
      </c>
      <c r="G1087" s="52">
        <v>41944</v>
      </c>
      <c r="H1087" s="51" t="s">
        <v>20</v>
      </c>
      <c r="I1087" s="47">
        <v>0</v>
      </c>
      <c r="J1087" s="47">
        <v>4</v>
      </c>
      <c r="K1087" s="47">
        <f>+Data[[#This Row],[BC Bed Change]]+Data[[#This Row],[NH Bed Change]]</f>
        <v>4</v>
      </c>
      <c r="L1087" s="47">
        <f t="shared" si="76"/>
        <v>0</v>
      </c>
      <c r="M1087" s="47">
        <f t="shared" si="77"/>
        <v>-4</v>
      </c>
      <c r="N1087" s="47">
        <f>+Data[[#This Row],[BC Active]]+Data[[#This Row],[NH Active]]</f>
        <v>-4</v>
      </c>
      <c r="O1087" s="47">
        <f t="shared" si="78"/>
        <v>0</v>
      </c>
      <c r="P1087" s="47">
        <f t="shared" si="79"/>
        <v>4</v>
      </c>
      <c r="Q1087" s="47">
        <f>+Data[[#This Row],[BC Layaway]]+Data[[#This Row],[NH Layaway]]</f>
        <v>4</v>
      </c>
      <c r="R1087" s="47">
        <f>+Data[[#This Row],[BC Active]]+Data[[#This Row],[BC Layaway]]</f>
        <v>0</v>
      </c>
      <c r="S1087" s="47">
        <f>+Data[[#This Row],[NH Active]]+Data[[#This Row],[NH Layaway]]</f>
        <v>0</v>
      </c>
      <c r="T1087" s="47">
        <f>+Data[[#This Row],[BC Total]]+Data[[#This Row],[NH Total]]</f>
        <v>0</v>
      </c>
      <c r="Y1087" s="53"/>
    </row>
    <row r="1088" spans="1:25" x14ac:dyDescent="0.25">
      <c r="A1088" s="47" t="str">
        <f>Data[[#This Row],[Text IID]]&amp;Data[[#This Row],[transaction number]]</f>
        <v>690016</v>
      </c>
      <c r="B1088" s="48">
        <v>6</v>
      </c>
      <c r="C1088" s="49">
        <v>69001</v>
      </c>
      <c r="D1088" s="50" t="str">
        <f>Data[[#This Row],[Text IID]]&amp;" - "&amp;Data[[#This Row],[Facility Name]]</f>
        <v>69001 - Guardian Angels Health &amp; Rehab</v>
      </c>
      <c r="E1088" s="46">
        <v>69001</v>
      </c>
      <c r="F1088" s="51" t="s">
        <v>304</v>
      </c>
      <c r="G1088" s="52">
        <v>42125</v>
      </c>
      <c r="H1088" s="51" t="s">
        <v>20</v>
      </c>
      <c r="I1088" s="47">
        <v>0</v>
      </c>
      <c r="J1088" s="47">
        <v>7</v>
      </c>
      <c r="K1088" s="47">
        <f>+Data[[#This Row],[BC Bed Change]]+Data[[#This Row],[NH Bed Change]]</f>
        <v>7</v>
      </c>
      <c r="L1088" s="47">
        <f t="shared" si="76"/>
        <v>0</v>
      </c>
      <c r="M1088" s="47">
        <f t="shared" si="77"/>
        <v>-7</v>
      </c>
      <c r="N1088" s="47">
        <f>+Data[[#This Row],[BC Active]]+Data[[#This Row],[NH Active]]</f>
        <v>-7</v>
      </c>
      <c r="O1088" s="47">
        <f t="shared" si="78"/>
        <v>0</v>
      </c>
      <c r="P1088" s="47">
        <f t="shared" si="79"/>
        <v>7</v>
      </c>
      <c r="Q1088" s="47">
        <f>+Data[[#This Row],[BC Layaway]]+Data[[#This Row],[NH Layaway]]</f>
        <v>7</v>
      </c>
      <c r="R1088" s="47">
        <f>+Data[[#This Row],[BC Active]]+Data[[#This Row],[BC Layaway]]</f>
        <v>0</v>
      </c>
      <c r="S1088" s="47">
        <f>+Data[[#This Row],[NH Active]]+Data[[#This Row],[NH Layaway]]</f>
        <v>0</v>
      </c>
      <c r="T1088" s="47">
        <f>+Data[[#This Row],[BC Total]]+Data[[#This Row],[NH Total]]</f>
        <v>0</v>
      </c>
      <c r="Y1088" s="53"/>
    </row>
    <row r="1089" spans="1:25" x14ac:dyDescent="0.25">
      <c r="A1089" s="47" t="str">
        <f>Data[[#This Row],[Text IID]]&amp;Data[[#This Row],[transaction number]]</f>
        <v>690017</v>
      </c>
      <c r="B1089" s="48">
        <v>7</v>
      </c>
      <c r="C1089" s="49">
        <v>69001</v>
      </c>
      <c r="D1089" s="50" t="str">
        <f>Data[[#This Row],[Text IID]]&amp;" - "&amp;Data[[#This Row],[Facility Name]]</f>
        <v>69001 - Guardian Angels Health &amp; Rehab</v>
      </c>
      <c r="E1089" s="46">
        <v>69001</v>
      </c>
      <c r="F1089" s="51" t="s">
        <v>304</v>
      </c>
      <c r="G1089" s="52">
        <v>43132</v>
      </c>
      <c r="H1089" s="51" t="s">
        <v>22</v>
      </c>
      <c r="I1089" s="47"/>
      <c r="J1089" s="47">
        <v>5</v>
      </c>
      <c r="K1089" s="47">
        <f>+Data[[#This Row],[BC Bed Change]]+Data[[#This Row],[NH Bed Change]]</f>
        <v>5</v>
      </c>
      <c r="L1089" s="47">
        <f t="shared" si="76"/>
        <v>0</v>
      </c>
      <c r="M1089" s="47">
        <f t="shared" si="77"/>
        <v>5</v>
      </c>
      <c r="N1089" s="47">
        <f>+Data[[#This Row],[BC Active]]+Data[[#This Row],[NH Active]]</f>
        <v>5</v>
      </c>
      <c r="O1089" s="47">
        <f t="shared" si="78"/>
        <v>0</v>
      </c>
      <c r="P1089" s="47">
        <f t="shared" si="79"/>
        <v>-5</v>
      </c>
      <c r="Q1089" s="47">
        <f>+Data[[#This Row],[BC Layaway]]+Data[[#This Row],[NH Layaway]]</f>
        <v>-5</v>
      </c>
      <c r="R1089" s="47">
        <f>+Data[[#This Row],[BC Active]]+Data[[#This Row],[BC Layaway]]</f>
        <v>0</v>
      </c>
      <c r="S1089" s="47">
        <f>+Data[[#This Row],[NH Active]]+Data[[#This Row],[NH Layaway]]</f>
        <v>0</v>
      </c>
      <c r="T1089" s="47">
        <f>+Data[[#This Row],[BC Total]]+Data[[#This Row],[NH Total]]</f>
        <v>0</v>
      </c>
      <c r="Y1089" s="53"/>
    </row>
    <row r="1090" spans="1:25" x14ac:dyDescent="0.25">
      <c r="A1090" s="47" t="str">
        <f>Data[[#This Row],[Text IID]]&amp;Data[[#This Row],[transaction number]]</f>
        <v>690018</v>
      </c>
      <c r="B1090" s="48">
        <v>8</v>
      </c>
      <c r="C1090" s="49">
        <v>69001</v>
      </c>
      <c r="D1090" s="50" t="str">
        <f>Data[[#This Row],[Text IID]]&amp;" - "&amp;Data[[#This Row],[Facility Name]]</f>
        <v>69001 - Guardian Angels Health &amp; Rehab</v>
      </c>
      <c r="E1090" s="46">
        <v>69001</v>
      </c>
      <c r="F1090" s="51" t="s">
        <v>304</v>
      </c>
      <c r="G1090" s="52">
        <v>43647</v>
      </c>
      <c r="H1090" s="51" t="s">
        <v>22</v>
      </c>
      <c r="I1090" s="47"/>
      <c r="J1090" s="47">
        <v>10</v>
      </c>
      <c r="K1090" s="47">
        <f>+Data[[#This Row],[BC Bed Change]]+Data[[#This Row],[NH Bed Change]]</f>
        <v>10</v>
      </c>
      <c r="L1090" s="47">
        <f t="shared" si="76"/>
        <v>0</v>
      </c>
      <c r="M1090" s="47">
        <f t="shared" si="77"/>
        <v>10</v>
      </c>
      <c r="N1090" s="47">
        <f>+Data[[#This Row],[BC Active]]+Data[[#This Row],[NH Active]]</f>
        <v>10</v>
      </c>
      <c r="O1090" s="47">
        <f t="shared" si="78"/>
        <v>0</v>
      </c>
      <c r="P1090" s="47">
        <f t="shared" si="79"/>
        <v>-10</v>
      </c>
      <c r="Q1090" s="47">
        <f>+Data[[#This Row],[BC Layaway]]+Data[[#This Row],[NH Layaway]]</f>
        <v>-10</v>
      </c>
      <c r="R1090" s="47">
        <f>+Data[[#This Row],[BC Active]]+Data[[#This Row],[BC Layaway]]</f>
        <v>0</v>
      </c>
      <c r="S1090" s="47">
        <f>+Data[[#This Row],[NH Active]]+Data[[#This Row],[NH Layaway]]</f>
        <v>0</v>
      </c>
      <c r="T1090" s="47">
        <f>+Data[[#This Row],[BC Total]]+Data[[#This Row],[NH Total]]</f>
        <v>0</v>
      </c>
      <c r="Y1090" s="53"/>
    </row>
    <row r="1091" spans="1:25" x14ac:dyDescent="0.25">
      <c r="A1091" s="47" t="str">
        <f>Data[[#This Row],[Text IID]]&amp;Data[[#This Row],[transaction number]]</f>
        <v>690019</v>
      </c>
      <c r="B1091" s="48">
        <v>9</v>
      </c>
      <c r="C1091" s="49">
        <v>69001</v>
      </c>
      <c r="D1091" s="50" t="str">
        <f>Data[[#This Row],[Text IID]]&amp;" - "&amp;Data[[#This Row],[Facility Name]]</f>
        <v>69001 - Guardian Angels Health &amp; Rehab</v>
      </c>
      <c r="E1091" s="46">
        <v>69001</v>
      </c>
      <c r="F1091" s="51" t="s">
        <v>304</v>
      </c>
      <c r="G1091" s="52">
        <v>43647</v>
      </c>
      <c r="H1091" s="51" t="s">
        <v>23</v>
      </c>
      <c r="I1091" s="47"/>
      <c r="J1091" s="47">
        <v>10</v>
      </c>
      <c r="K1091" s="47">
        <f>+Data[[#This Row],[BC Bed Change]]+Data[[#This Row],[NH Bed Change]]</f>
        <v>10</v>
      </c>
      <c r="L1091" s="47">
        <f t="shared" si="76"/>
        <v>0</v>
      </c>
      <c r="M1091" s="47">
        <f t="shared" si="77"/>
        <v>-10</v>
      </c>
      <c r="N1091" s="47">
        <f>+Data[[#This Row],[BC Active]]+Data[[#This Row],[NH Active]]</f>
        <v>-10</v>
      </c>
      <c r="O1091" s="47">
        <f t="shared" si="78"/>
        <v>0</v>
      </c>
      <c r="P1091" s="47">
        <f t="shared" si="79"/>
        <v>0</v>
      </c>
      <c r="Q1091" s="47">
        <f>+Data[[#This Row],[BC Layaway]]+Data[[#This Row],[NH Layaway]]</f>
        <v>0</v>
      </c>
      <c r="R1091" s="47">
        <f>+Data[[#This Row],[BC Active]]+Data[[#This Row],[BC Layaway]]</f>
        <v>0</v>
      </c>
      <c r="S1091" s="47">
        <f>+Data[[#This Row],[NH Active]]+Data[[#This Row],[NH Layaway]]</f>
        <v>-10</v>
      </c>
      <c r="T1091" s="47">
        <f>+Data[[#This Row],[BC Total]]+Data[[#This Row],[NH Total]]</f>
        <v>-10</v>
      </c>
      <c r="Y1091" s="53"/>
    </row>
    <row r="1092" spans="1:25" x14ac:dyDescent="0.25">
      <c r="A1092" s="47" t="str">
        <f>Data[[#This Row],[Text IID]]&amp;Data[[#This Row],[transaction number]]</f>
        <v>6900110</v>
      </c>
      <c r="B1092" s="48">
        <v>10</v>
      </c>
      <c r="C1092" s="49">
        <v>69001</v>
      </c>
      <c r="D1092" s="50" t="str">
        <f>Data[[#This Row],[Text IID]]&amp;" - "&amp;Data[[#This Row],[Facility Name]]</f>
        <v>69001 - Guardian Angels Health &amp; Rehab</v>
      </c>
      <c r="E1092" s="46">
        <v>69001</v>
      </c>
      <c r="F1092" s="51" t="s">
        <v>304</v>
      </c>
      <c r="G1092" s="52">
        <v>43705</v>
      </c>
      <c r="H1092" s="51" t="s">
        <v>22</v>
      </c>
      <c r="I1092" s="47"/>
      <c r="J1092" s="47">
        <v>8</v>
      </c>
      <c r="K1092" s="47">
        <f>+Data[[#This Row],[BC Bed Change]]+Data[[#This Row],[NH Bed Change]]</f>
        <v>8</v>
      </c>
      <c r="L1092" s="47">
        <f t="shared" si="76"/>
        <v>0</v>
      </c>
      <c r="M1092" s="47">
        <f t="shared" si="77"/>
        <v>8</v>
      </c>
      <c r="N1092" s="47">
        <f>+Data[[#This Row],[BC Active]]+Data[[#This Row],[NH Active]]</f>
        <v>8</v>
      </c>
      <c r="O1092" s="47">
        <f t="shared" si="78"/>
        <v>0</v>
      </c>
      <c r="P1092" s="47">
        <f t="shared" si="79"/>
        <v>-8</v>
      </c>
      <c r="Q1092" s="47">
        <f>+Data[[#This Row],[BC Layaway]]+Data[[#This Row],[NH Layaway]]</f>
        <v>-8</v>
      </c>
      <c r="R1092" s="47">
        <f>+Data[[#This Row],[BC Active]]+Data[[#This Row],[BC Layaway]]</f>
        <v>0</v>
      </c>
      <c r="S1092" s="47">
        <f>+Data[[#This Row],[NH Active]]+Data[[#This Row],[NH Layaway]]</f>
        <v>0</v>
      </c>
      <c r="T1092" s="47">
        <f>+Data[[#This Row],[BC Total]]+Data[[#This Row],[NH Total]]</f>
        <v>0</v>
      </c>
      <c r="Y1092" s="53"/>
    </row>
    <row r="1093" spans="1:25" x14ac:dyDescent="0.25">
      <c r="A1093" s="47" t="str">
        <f>Data[[#This Row],[Text IID]]&amp;Data[[#This Row],[transaction number]]</f>
        <v>6900111</v>
      </c>
      <c r="B1093" s="48">
        <v>11</v>
      </c>
      <c r="C1093" s="49">
        <v>69001</v>
      </c>
      <c r="D1093" s="50" t="str">
        <f>Data[[#This Row],[Text IID]]&amp;" - "&amp;Data[[#This Row],[Facility Name]]</f>
        <v>69001 - Guardian Angels Health &amp; Rehab</v>
      </c>
      <c r="E1093" s="46">
        <v>69001</v>
      </c>
      <c r="F1093" s="51" t="s">
        <v>304</v>
      </c>
      <c r="G1093" s="52">
        <v>43705</v>
      </c>
      <c r="H1093" s="51" t="s">
        <v>24</v>
      </c>
      <c r="I1093" s="47"/>
      <c r="J1093" s="47">
        <v>8</v>
      </c>
      <c r="K1093" s="47">
        <f>+Data[[#This Row],[BC Bed Change]]+Data[[#This Row],[NH Bed Change]]</f>
        <v>8</v>
      </c>
      <c r="L1093" s="47">
        <f t="shared" ref="L1093:L1156" si="80">IF(OR($H1093=$W$1,$H1093=$W$4,$H1093=$W$6),I1093,IF($H1093=$W$2,0,-I1093))</f>
        <v>0</v>
      </c>
      <c r="M1093" s="47">
        <f t="shared" ref="M1093:M1156" si="81">IF(OR($H1093=$W$1,$H1093=$W$4,$H1093=$W$6),J1093,IF($H1093=$W$2,0,-J1093))</f>
        <v>-8</v>
      </c>
      <c r="N1093" s="47">
        <f>+Data[[#This Row],[BC Active]]+Data[[#This Row],[NH Active]]</f>
        <v>-8</v>
      </c>
      <c r="O1093" s="47">
        <f t="shared" ref="O1093:O1156" si="82">IF(OR($H1093=$W$3,$H1093=$W$2),I1093,IF($H1093=$W$4,-I1093,0))</f>
        <v>0</v>
      </c>
      <c r="P1093" s="47">
        <f t="shared" ref="P1093:P1156" si="83">IF(OR($H1093=$W$3,$H1093=$W$2),J1093,IF($H1093=$W$4,-J1093,0))</f>
        <v>0</v>
      </c>
      <c r="Q1093" s="47">
        <f>+Data[[#This Row],[BC Layaway]]+Data[[#This Row],[NH Layaway]]</f>
        <v>0</v>
      </c>
      <c r="R1093" s="47">
        <f>+Data[[#This Row],[BC Active]]+Data[[#This Row],[BC Layaway]]</f>
        <v>0</v>
      </c>
      <c r="S1093" s="47">
        <f>+Data[[#This Row],[NH Active]]+Data[[#This Row],[NH Layaway]]</f>
        <v>-8</v>
      </c>
      <c r="T1093" s="47">
        <f>+Data[[#This Row],[BC Total]]+Data[[#This Row],[NH Total]]</f>
        <v>-8</v>
      </c>
      <c r="Y1093" s="53"/>
    </row>
    <row r="1094" spans="1:25" x14ac:dyDescent="0.25">
      <c r="A1094" s="47" t="str">
        <f>Data[[#This Row],[Text IID]]&amp;Data[[#This Row],[transaction number]]</f>
        <v>690021</v>
      </c>
      <c r="B1094" s="48">
        <v>1</v>
      </c>
      <c r="C1094" s="49">
        <v>69002</v>
      </c>
      <c r="D1094" s="50" t="str">
        <f>Data[[#This Row],[Text IID]]&amp;" - "&amp;Data[[#This Row],[Facility Name]]</f>
        <v>69002 - Chris Jensen Hlth &amp; Rehab Ctr</v>
      </c>
      <c r="E1094" s="46">
        <v>69002</v>
      </c>
      <c r="F1094" s="51" t="s">
        <v>305</v>
      </c>
      <c r="G1094" s="52">
        <v>40451</v>
      </c>
      <c r="H1094" s="51" t="s">
        <v>17</v>
      </c>
      <c r="I1094" s="47">
        <v>0</v>
      </c>
      <c r="J1094" s="47">
        <v>170</v>
      </c>
      <c r="K1094" s="47">
        <f>+Data[[#This Row],[BC Bed Change]]+Data[[#This Row],[NH Bed Change]]</f>
        <v>170</v>
      </c>
      <c r="L1094" s="47">
        <f t="shared" si="80"/>
        <v>0</v>
      </c>
      <c r="M1094" s="47">
        <f t="shared" si="81"/>
        <v>170</v>
      </c>
      <c r="N1094" s="47">
        <f>+Data[[#This Row],[BC Active]]+Data[[#This Row],[NH Active]]</f>
        <v>170</v>
      </c>
      <c r="O1094" s="47">
        <f t="shared" si="82"/>
        <v>0</v>
      </c>
      <c r="P1094" s="47">
        <f t="shared" si="83"/>
        <v>0</v>
      </c>
      <c r="Q1094" s="47">
        <f>+Data[[#This Row],[BC Layaway]]+Data[[#This Row],[NH Layaway]]</f>
        <v>0</v>
      </c>
      <c r="R1094" s="47">
        <f>+Data[[#This Row],[BC Active]]+Data[[#This Row],[BC Layaway]]</f>
        <v>0</v>
      </c>
      <c r="S1094" s="47">
        <f>+Data[[#This Row],[NH Active]]+Data[[#This Row],[NH Layaway]]</f>
        <v>170</v>
      </c>
      <c r="T1094" s="47">
        <f>+Data[[#This Row],[BC Total]]+Data[[#This Row],[NH Total]]</f>
        <v>170</v>
      </c>
      <c r="Y1094" s="53"/>
    </row>
    <row r="1095" spans="1:25" x14ac:dyDescent="0.25">
      <c r="A1095" s="47" t="str">
        <f>Data[[#This Row],[Text IID]]&amp;Data[[#This Row],[transaction number]]</f>
        <v>690022</v>
      </c>
      <c r="B1095" s="48">
        <v>2</v>
      </c>
      <c r="C1095" s="49">
        <v>69002</v>
      </c>
      <c r="D1095" s="50" t="str">
        <f>Data[[#This Row],[Text IID]]&amp;" - "&amp;Data[[#This Row],[Facility Name]]</f>
        <v>69002 - Chris Jensen Hlth &amp; Rehab Ctr</v>
      </c>
      <c r="E1095" s="46">
        <v>69002</v>
      </c>
      <c r="F1095" s="51" t="s">
        <v>305</v>
      </c>
      <c r="G1095" s="52">
        <v>43935</v>
      </c>
      <c r="H1095" s="51" t="s">
        <v>20</v>
      </c>
      <c r="I1095" s="47"/>
      <c r="J1095" s="47">
        <v>10</v>
      </c>
      <c r="K1095" s="47">
        <f>+Data[[#This Row],[BC Bed Change]]+Data[[#This Row],[NH Bed Change]]</f>
        <v>10</v>
      </c>
      <c r="L1095" s="47">
        <f t="shared" si="80"/>
        <v>0</v>
      </c>
      <c r="M1095" s="47">
        <f t="shared" si="81"/>
        <v>-10</v>
      </c>
      <c r="N1095" s="47">
        <f>+Data[[#This Row],[BC Active]]+Data[[#This Row],[NH Active]]</f>
        <v>-10</v>
      </c>
      <c r="O1095" s="47">
        <f t="shared" si="82"/>
        <v>0</v>
      </c>
      <c r="P1095" s="47">
        <f t="shared" si="83"/>
        <v>10</v>
      </c>
      <c r="Q1095" s="47">
        <f>+Data[[#This Row],[BC Layaway]]+Data[[#This Row],[NH Layaway]]</f>
        <v>10</v>
      </c>
      <c r="R1095" s="47">
        <f>+Data[[#This Row],[BC Active]]+Data[[#This Row],[BC Layaway]]</f>
        <v>0</v>
      </c>
      <c r="S1095" s="47">
        <f>+Data[[#This Row],[NH Active]]+Data[[#This Row],[NH Layaway]]</f>
        <v>0</v>
      </c>
      <c r="T1095" s="47">
        <f>+Data[[#This Row],[BC Total]]+Data[[#This Row],[NH Total]]</f>
        <v>0</v>
      </c>
      <c r="Y1095" s="53"/>
    </row>
    <row r="1096" spans="1:25" x14ac:dyDescent="0.25">
      <c r="A1096" s="47" t="str">
        <f>Data[[#This Row],[Text IID]]&amp;Data[[#This Row],[transaction number]]</f>
        <v>690031</v>
      </c>
      <c r="B1096" s="48">
        <v>1</v>
      </c>
      <c r="C1096" s="49">
        <v>69003</v>
      </c>
      <c r="D1096" s="50" t="str">
        <f>Data[[#This Row],[Text IID]]&amp;" - "&amp;Data[[#This Row],[Facility Name]]</f>
        <v>69003 - The Waterview Pines</v>
      </c>
      <c r="E1096" s="46">
        <v>69003</v>
      </c>
      <c r="F1096" s="51" t="s">
        <v>414</v>
      </c>
      <c r="G1096" s="52">
        <v>40451</v>
      </c>
      <c r="H1096" s="51" t="s">
        <v>17</v>
      </c>
      <c r="I1096" s="47">
        <v>0</v>
      </c>
      <c r="J1096" s="47">
        <v>102</v>
      </c>
      <c r="K1096" s="47">
        <f>+Data[[#This Row],[BC Bed Change]]+Data[[#This Row],[NH Bed Change]]</f>
        <v>102</v>
      </c>
      <c r="L1096" s="47">
        <f t="shared" si="80"/>
        <v>0</v>
      </c>
      <c r="M1096" s="47">
        <f t="shared" si="81"/>
        <v>102</v>
      </c>
      <c r="N1096" s="47">
        <f>+Data[[#This Row],[BC Active]]+Data[[#This Row],[NH Active]]</f>
        <v>102</v>
      </c>
      <c r="O1096" s="47">
        <f t="shared" si="82"/>
        <v>0</v>
      </c>
      <c r="P1096" s="47">
        <f t="shared" si="83"/>
        <v>0</v>
      </c>
      <c r="Q1096" s="47">
        <f>+Data[[#This Row],[BC Layaway]]+Data[[#This Row],[NH Layaway]]</f>
        <v>0</v>
      </c>
      <c r="R1096" s="47">
        <f>+Data[[#This Row],[BC Active]]+Data[[#This Row],[BC Layaway]]</f>
        <v>0</v>
      </c>
      <c r="S1096" s="47">
        <f>+Data[[#This Row],[NH Active]]+Data[[#This Row],[NH Layaway]]</f>
        <v>102</v>
      </c>
      <c r="T1096" s="47">
        <f>+Data[[#This Row],[BC Total]]+Data[[#This Row],[NH Total]]</f>
        <v>102</v>
      </c>
      <c r="Y1096" s="53"/>
    </row>
    <row r="1097" spans="1:25" x14ac:dyDescent="0.25">
      <c r="A1097" s="47" t="str">
        <f>Data[[#This Row],[Text IID]]&amp;Data[[#This Row],[transaction number]]</f>
        <v>690032</v>
      </c>
      <c r="B1097" s="48">
        <v>2</v>
      </c>
      <c r="C1097" s="49">
        <v>69003</v>
      </c>
      <c r="D1097" s="50" t="str">
        <f>Data[[#This Row],[Text IID]]&amp;" - "&amp;Data[[#This Row],[Facility Name]]</f>
        <v>69003 - The Waterview Pines</v>
      </c>
      <c r="E1097" s="46">
        <v>69003</v>
      </c>
      <c r="F1097" s="51" t="s">
        <v>414</v>
      </c>
      <c r="G1097" s="52">
        <v>40451</v>
      </c>
      <c r="H1097" s="51" t="s">
        <v>19</v>
      </c>
      <c r="I1097" s="47">
        <v>0</v>
      </c>
      <c r="J1097" s="47">
        <v>4</v>
      </c>
      <c r="K1097" s="47">
        <f>+Data[[#This Row],[BC Bed Change]]+Data[[#This Row],[NH Bed Change]]</f>
        <v>4</v>
      </c>
      <c r="L1097" s="47">
        <f t="shared" si="80"/>
        <v>0</v>
      </c>
      <c r="M1097" s="47">
        <f t="shared" si="81"/>
        <v>0</v>
      </c>
      <c r="N1097" s="47">
        <f>+Data[[#This Row],[BC Active]]+Data[[#This Row],[NH Active]]</f>
        <v>0</v>
      </c>
      <c r="O1097" s="47">
        <f t="shared" si="82"/>
        <v>0</v>
      </c>
      <c r="P1097" s="47">
        <f t="shared" si="83"/>
        <v>4</v>
      </c>
      <c r="Q1097" s="47">
        <f>+Data[[#This Row],[BC Layaway]]+Data[[#This Row],[NH Layaway]]</f>
        <v>4</v>
      </c>
      <c r="R1097" s="47">
        <f>+Data[[#This Row],[BC Active]]+Data[[#This Row],[BC Layaway]]</f>
        <v>0</v>
      </c>
      <c r="S1097" s="47">
        <f>+Data[[#This Row],[NH Active]]+Data[[#This Row],[NH Layaway]]</f>
        <v>4</v>
      </c>
      <c r="T1097" s="47">
        <f>+Data[[#This Row],[BC Total]]+Data[[#This Row],[NH Total]]</f>
        <v>4</v>
      </c>
      <c r="Y1097" s="53"/>
    </row>
    <row r="1098" spans="1:25" x14ac:dyDescent="0.25">
      <c r="A1098" s="47" t="str">
        <f>Data[[#This Row],[Text IID]]&amp;Data[[#This Row],[transaction number]]</f>
        <v>690033</v>
      </c>
      <c r="B1098" s="48">
        <v>3</v>
      </c>
      <c r="C1098" s="49">
        <v>69003</v>
      </c>
      <c r="D1098" s="50" t="str">
        <f>Data[[#This Row],[Text IID]]&amp;" - "&amp;Data[[#This Row],[Facility Name]]</f>
        <v>69003 - The Waterview Pines</v>
      </c>
      <c r="E1098" s="46">
        <v>69003</v>
      </c>
      <c r="F1098" s="51" t="s">
        <v>414</v>
      </c>
      <c r="G1098" s="52">
        <v>40554</v>
      </c>
      <c r="H1098" s="51" t="s">
        <v>23</v>
      </c>
      <c r="I1098" s="47">
        <v>0</v>
      </c>
      <c r="J1098" s="47">
        <v>6</v>
      </c>
      <c r="K1098" s="47">
        <f>+Data[[#This Row],[BC Bed Change]]+Data[[#This Row],[NH Bed Change]]</f>
        <v>6</v>
      </c>
      <c r="L1098" s="47">
        <f t="shared" si="80"/>
        <v>0</v>
      </c>
      <c r="M1098" s="47">
        <f t="shared" si="81"/>
        <v>-6</v>
      </c>
      <c r="N1098" s="47">
        <f>+Data[[#This Row],[BC Active]]+Data[[#This Row],[NH Active]]</f>
        <v>-6</v>
      </c>
      <c r="O1098" s="47">
        <f t="shared" si="82"/>
        <v>0</v>
      </c>
      <c r="P1098" s="47">
        <f t="shared" si="83"/>
        <v>0</v>
      </c>
      <c r="Q1098" s="47">
        <f>+Data[[#This Row],[BC Layaway]]+Data[[#This Row],[NH Layaway]]</f>
        <v>0</v>
      </c>
      <c r="R1098" s="47">
        <f>+Data[[#This Row],[BC Active]]+Data[[#This Row],[BC Layaway]]</f>
        <v>0</v>
      </c>
      <c r="S1098" s="47">
        <f>+Data[[#This Row],[NH Active]]+Data[[#This Row],[NH Layaway]]</f>
        <v>-6</v>
      </c>
      <c r="T1098" s="47">
        <f>+Data[[#This Row],[BC Total]]+Data[[#This Row],[NH Total]]</f>
        <v>-6</v>
      </c>
      <c r="Y1098" s="53"/>
    </row>
    <row r="1099" spans="1:25" x14ac:dyDescent="0.25">
      <c r="A1099" s="47" t="str">
        <f>Data[[#This Row],[Text IID]]&amp;Data[[#This Row],[transaction number]]</f>
        <v>690034</v>
      </c>
      <c r="B1099" s="48">
        <v>4</v>
      </c>
      <c r="C1099" s="49">
        <v>69003</v>
      </c>
      <c r="D1099" s="50" t="str">
        <f>Data[[#This Row],[Text IID]]&amp;" - "&amp;Data[[#This Row],[Facility Name]]</f>
        <v>69003 - The Waterview Pines</v>
      </c>
      <c r="E1099" s="46">
        <v>69003</v>
      </c>
      <c r="F1099" s="51" t="s">
        <v>414</v>
      </c>
      <c r="G1099" s="52">
        <v>41425</v>
      </c>
      <c r="H1099" s="51" t="s">
        <v>22</v>
      </c>
      <c r="I1099" s="47">
        <v>0</v>
      </c>
      <c r="J1099" s="47">
        <v>4</v>
      </c>
      <c r="K1099" s="47">
        <f>+Data[[#This Row],[BC Bed Change]]+Data[[#This Row],[NH Bed Change]]</f>
        <v>4</v>
      </c>
      <c r="L1099" s="47">
        <f t="shared" si="80"/>
        <v>0</v>
      </c>
      <c r="M1099" s="47">
        <f t="shared" si="81"/>
        <v>4</v>
      </c>
      <c r="N1099" s="47">
        <f>+Data[[#This Row],[BC Active]]+Data[[#This Row],[NH Active]]</f>
        <v>4</v>
      </c>
      <c r="O1099" s="47">
        <f t="shared" si="82"/>
        <v>0</v>
      </c>
      <c r="P1099" s="47">
        <f t="shared" si="83"/>
        <v>-4</v>
      </c>
      <c r="Q1099" s="47">
        <f>+Data[[#This Row],[BC Layaway]]+Data[[#This Row],[NH Layaway]]</f>
        <v>-4</v>
      </c>
      <c r="R1099" s="47">
        <f>+Data[[#This Row],[BC Active]]+Data[[#This Row],[BC Layaway]]</f>
        <v>0</v>
      </c>
      <c r="S1099" s="47">
        <f>+Data[[#This Row],[NH Active]]+Data[[#This Row],[NH Layaway]]</f>
        <v>0</v>
      </c>
      <c r="T1099" s="47">
        <f>+Data[[#This Row],[BC Total]]+Data[[#This Row],[NH Total]]</f>
        <v>0</v>
      </c>
      <c r="Y1099" s="53"/>
    </row>
    <row r="1100" spans="1:25" x14ac:dyDescent="0.25">
      <c r="A1100" s="47" t="str">
        <f>Data[[#This Row],[Text IID]]&amp;Data[[#This Row],[transaction number]]</f>
        <v>690035</v>
      </c>
      <c r="B1100" s="48">
        <v>5</v>
      </c>
      <c r="C1100" s="49">
        <v>69003</v>
      </c>
      <c r="D1100" s="50" t="str">
        <f>Data[[#This Row],[Text IID]]&amp;" - "&amp;Data[[#This Row],[Facility Name]]</f>
        <v>69003 - The Waterview Pines</v>
      </c>
      <c r="E1100" s="46">
        <v>69003</v>
      </c>
      <c r="F1100" s="51" t="s">
        <v>414</v>
      </c>
      <c r="G1100" s="52">
        <v>41425</v>
      </c>
      <c r="H1100" s="51" t="s">
        <v>23</v>
      </c>
      <c r="I1100" s="47">
        <v>0</v>
      </c>
      <c r="J1100" s="47">
        <v>13</v>
      </c>
      <c r="K1100" s="47">
        <f>+Data[[#This Row],[BC Bed Change]]+Data[[#This Row],[NH Bed Change]]</f>
        <v>13</v>
      </c>
      <c r="L1100" s="47">
        <f t="shared" si="80"/>
        <v>0</v>
      </c>
      <c r="M1100" s="47">
        <f t="shared" si="81"/>
        <v>-13</v>
      </c>
      <c r="N1100" s="47">
        <f>+Data[[#This Row],[BC Active]]+Data[[#This Row],[NH Active]]</f>
        <v>-13</v>
      </c>
      <c r="O1100" s="47">
        <f t="shared" si="82"/>
        <v>0</v>
      </c>
      <c r="P1100" s="47">
        <f t="shared" si="83"/>
        <v>0</v>
      </c>
      <c r="Q1100" s="47">
        <f>+Data[[#This Row],[BC Layaway]]+Data[[#This Row],[NH Layaway]]</f>
        <v>0</v>
      </c>
      <c r="R1100" s="47">
        <f>+Data[[#This Row],[BC Active]]+Data[[#This Row],[BC Layaway]]</f>
        <v>0</v>
      </c>
      <c r="S1100" s="47">
        <f>+Data[[#This Row],[NH Active]]+Data[[#This Row],[NH Layaway]]</f>
        <v>-13</v>
      </c>
      <c r="T1100" s="47">
        <f>+Data[[#This Row],[BC Total]]+Data[[#This Row],[NH Total]]</f>
        <v>-13</v>
      </c>
      <c r="Y1100" s="53"/>
    </row>
    <row r="1101" spans="1:25" x14ac:dyDescent="0.25">
      <c r="A1101" s="47" t="str">
        <f>Data[[#This Row],[Text IID]]&amp;Data[[#This Row],[transaction number]]</f>
        <v>690036</v>
      </c>
      <c r="B1101" s="48">
        <v>6</v>
      </c>
      <c r="C1101" s="49">
        <v>69003</v>
      </c>
      <c r="D1101" s="50" t="str">
        <f>Data[[#This Row],[Text IID]]&amp;" - "&amp;Data[[#This Row],[Facility Name]]</f>
        <v>69003 - The Waterview Pines</v>
      </c>
      <c r="E1101" s="46">
        <v>69003</v>
      </c>
      <c r="F1101" s="51" t="s">
        <v>414</v>
      </c>
      <c r="G1101" s="52">
        <v>41820</v>
      </c>
      <c r="H1101" s="51" t="s">
        <v>23</v>
      </c>
      <c r="I1101" s="47">
        <v>0</v>
      </c>
      <c r="J1101" s="47">
        <v>4</v>
      </c>
      <c r="K1101" s="47">
        <f>+Data[[#This Row],[BC Bed Change]]+Data[[#This Row],[NH Bed Change]]</f>
        <v>4</v>
      </c>
      <c r="L1101" s="47">
        <f t="shared" si="80"/>
        <v>0</v>
      </c>
      <c r="M1101" s="47">
        <f t="shared" si="81"/>
        <v>-4</v>
      </c>
      <c r="N1101" s="47">
        <f>+Data[[#This Row],[BC Active]]+Data[[#This Row],[NH Active]]</f>
        <v>-4</v>
      </c>
      <c r="O1101" s="47">
        <f t="shared" si="82"/>
        <v>0</v>
      </c>
      <c r="P1101" s="47">
        <f t="shared" si="83"/>
        <v>0</v>
      </c>
      <c r="Q1101" s="47">
        <f>+Data[[#This Row],[BC Layaway]]+Data[[#This Row],[NH Layaway]]</f>
        <v>0</v>
      </c>
      <c r="R1101" s="47">
        <f>+Data[[#This Row],[BC Active]]+Data[[#This Row],[BC Layaway]]</f>
        <v>0</v>
      </c>
      <c r="S1101" s="47">
        <f>+Data[[#This Row],[NH Active]]+Data[[#This Row],[NH Layaway]]</f>
        <v>-4</v>
      </c>
      <c r="T1101" s="47">
        <f>+Data[[#This Row],[BC Total]]+Data[[#This Row],[NH Total]]</f>
        <v>-4</v>
      </c>
      <c r="Y1101" s="53"/>
    </row>
    <row r="1102" spans="1:25" x14ac:dyDescent="0.25">
      <c r="A1102" s="47" t="str">
        <f>Data[[#This Row],[Text IID]]&amp;Data[[#This Row],[transaction number]]</f>
        <v>690041</v>
      </c>
      <c r="B1102" s="48">
        <v>1</v>
      </c>
      <c r="C1102" s="49">
        <v>69004</v>
      </c>
      <c r="D1102" s="50" t="str">
        <f>Data[[#This Row],[Text IID]]&amp;" - "&amp;Data[[#This Row],[Facility Name]]</f>
        <v>69004 - Essentia Health Northern Pines</v>
      </c>
      <c r="E1102" s="46">
        <v>69004</v>
      </c>
      <c r="F1102" s="51" t="s">
        <v>306</v>
      </c>
      <c r="G1102" s="52">
        <v>40451</v>
      </c>
      <c r="H1102" s="51" t="s">
        <v>17</v>
      </c>
      <c r="I1102" s="47">
        <v>0</v>
      </c>
      <c r="J1102" s="47">
        <v>55</v>
      </c>
      <c r="K1102" s="47">
        <f>+Data[[#This Row],[BC Bed Change]]+Data[[#This Row],[NH Bed Change]]</f>
        <v>55</v>
      </c>
      <c r="L1102" s="47">
        <f t="shared" si="80"/>
        <v>0</v>
      </c>
      <c r="M1102" s="47">
        <f t="shared" si="81"/>
        <v>55</v>
      </c>
      <c r="N1102" s="47">
        <f>+Data[[#This Row],[BC Active]]+Data[[#This Row],[NH Active]]</f>
        <v>55</v>
      </c>
      <c r="O1102" s="47">
        <f t="shared" si="82"/>
        <v>0</v>
      </c>
      <c r="P1102" s="47">
        <f t="shared" si="83"/>
        <v>0</v>
      </c>
      <c r="Q1102" s="47">
        <f>+Data[[#This Row],[BC Layaway]]+Data[[#This Row],[NH Layaway]]</f>
        <v>0</v>
      </c>
      <c r="R1102" s="47">
        <f>+Data[[#This Row],[BC Active]]+Data[[#This Row],[BC Layaway]]</f>
        <v>0</v>
      </c>
      <c r="S1102" s="47">
        <f>+Data[[#This Row],[NH Active]]+Data[[#This Row],[NH Layaway]]</f>
        <v>55</v>
      </c>
      <c r="T1102" s="47">
        <f>+Data[[#This Row],[BC Total]]+Data[[#This Row],[NH Total]]</f>
        <v>55</v>
      </c>
      <c r="Y1102" s="53"/>
    </row>
    <row r="1103" spans="1:25" x14ac:dyDescent="0.25">
      <c r="A1103" s="47" t="str">
        <f>Data[[#This Row],[Text IID]]&amp;Data[[#This Row],[transaction number]]</f>
        <v>690042</v>
      </c>
      <c r="B1103" s="48">
        <v>2</v>
      </c>
      <c r="C1103" s="49">
        <v>69004</v>
      </c>
      <c r="D1103" s="50" t="str">
        <f>Data[[#This Row],[Text IID]]&amp;" - "&amp;Data[[#This Row],[Facility Name]]</f>
        <v>69004 - Essentia Health Northern Pines</v>
      </c>
      <c r="E1103" s="46">
        <v>69004</v>
      </c>
      <c r="F1103" s="51" t="s">
        <v>306</v>
      </c>
      <c r="G1103" s="52">
        <v>40451</v>
      </c>
      <c r="H1103" s="51" t="s">
        <v>19</v>
      </c>
      <c r="I1103" s="47">
        <v>0</v>
      </c>
      <c r="J1103" s="47">
        <v>14</v>
      </c>
      <c r="K1103" s="47">
        <f>+Data[[#This Row],[BC Bed Change]]+Data[[#This Row],[NH Bed Change]]</f>
        <v>14</v>
      </c>
      <c r="L1103" s="47">
        <f t="shared" si="80"/>
        <v>0</v>
      </c>
      <c r="M1103" s="47">
        <f t="shared" si="81"/>
        <v>0</v>
      </c>
      <c r="N1103" s="47">
        <f>+Data[[#This Row],[BC Active]]+Data[[#This Row],[NH Active]]</f>
        <v>0</v>
      </c>
      <c r="O1103" s="47">
        <f t="shared" si="82"/>
        <v>0</v>
      </c>
      <c r="P1103" s="47">
        <f t="shared" si="83"/>
        <v>14</v>
      </c>
      <c r="Q1103" s="47">
        <f>+Data[[#This Row],[BC Layaway]]+Data[[#This Row],[NH Layaway]]</f>
        <v>14</v>
      </c>
      <c r="R1103" s="47">
        <f>+Data[[#This Row],[BC Active]]+Data[[#This Row],[BC Layaway]]</f>
        <v>0</v>
      </c>
      <c r="S1103" s="47">
        <f>+Data[[#This Row],[NH Active]]+Data[[#This Row],[NH Layaway]]</f>
        <v>14</v>
      </c>
      <c r="T1103" s="47">
        <f>+Data[[#This Row],[BC Total]]+Data[[#This Row],[NH Total]]</f>
        <v>14</v>
      </c>
      <c r="Y1103" s="53"/>
    </row>
    <row r="1104" spans="1:25" x14ac:dyDescent="0.25">
      <c r="A1104" s="47" t="str">
        <f>Data[[#This Row],[Text IID]]&amp;Data[[#This Row],[transaction number]]</f>
        <v>690043</v>
      </c>
      <c r="B1104" s="48">
        <v>3</v>
      </c>
      <c r="C1104" s="49">
        <v>69004</v>
      </c>
      <c r="D1104" s="50" t="str">
        <f>Data[[#This Row],[Text IID]]&amp;" - "&amp;Data[[#This Row],[Facility Name]]</f>
        <v>69004 - Essentia Health Northern Pines</v>
      </c>
      <c r="E1104" s="46">
        <v>69004</v>
      </c>
      <c r="F1104" s="51" t="s">
        <v>306</v>
      </c>
      <c r="G1104" s="52">
        <v>40721</v>
      </c>
      <c r="H1104" s="51" t="s">
        <v>22</v>
      </c>
      <c r="I1104" s="47">
        <v>0</v>
      </c>
      <c r="J1104" s="47">
        <v>14</v>
      </c>
      <c r="K1104" s="47">
        <f>+Data[[#This Row],[BC Bed Change]]+Data[[#This Row],[NH Bed Change]]</f>
        <v>14</v>
      </c>
      <c r="L1104" s="47">
        <f t="shared" si="80"/>
        <v>0</v>
      </c>
      <c r="M1104" s="47">
        <f t="shared" si="81"/>
        <v>14</v>
      </c>
      <c r="N1104" s="47">
        <f>+Data[[#This Row],[BC Active]]+Data[[#This Row],[NH Active]]</f>
        <v>14</v>
      </c>
      <c r="O1104" s="47">
        <f t="shared" si="82"/>
        <v>0</v>
      </c>
      <c r="P1104" s="47">
        <f t="shared" si="83"/>
        <v>-14</v>
      </c>
      <c r="Q1104" s="47">
        <f>+Data[[#This Row],[BC Layaway]]+Data[[#This Row],[NH Layaway]]</f>
        <v>-14</v>
      </c>
      <c r="R1104" s="47">
        <f>+Data[[#This Row],[BC Active]]+Data[[#This Row],[BC Layaway]]</f>
        <v>0</v>
      </c>
      <c r="S1104" s="47">
        <f>+Data[[#This Row],[NH Active]]+Data[[#This Row],[NH Layaway]]</f>
        <v>0</v>
      </c>
      <c r="T1104" s="47">
        <f>+Data[[#This Row],[BC Total]]+Data[[#This Row],[NH Total]]</f>
        <v>0</v>
      </c>
      <c r="Y1104" s="53"/>
    </row>
    <row r="1105" spans="1:25" x14ac:dyDescent="0.25">
      <c r="A1105" s="47" t="str">
        <f>Data[[#This Row],[Text IID]]&amp;Data[[#This Row],[transaction number]]</f>
        <v>690044</v>
      </c>
      <c r="B1105" s="48">
        <v>4</v>
      </c>
      <c r="C1105" s="49">
        <v>69004</v>
      </c>
      <c r="D1105" s="50" t="str">
        <f>Data[[#This Row],[Text IID]]&amp;" - "&amp;Data[[#This Row],[Facility Name]]</f>
        <v>69004 - Essentia Health Northern Pines</v>
      </c>
      <c r="E1105" s="46">
        <v>69004</v>
      </c>
      <c r="F1105" s="51" t="s">
        <v>306</v>
      </c>
      <c r="G1105" s="52">
        <v>40721</v>
      </c>
      <c r="H1105" s="51" t="s">
        <v>23</v>
      </c>
      <c r="I1105" s="47">
        <v>0</v>
      </c>
      <c r="J1105" s="47">
        <v>19</v>
      </c>
      <c r="K1105" s="47">
        <f>+Data[[#This Row],[BC Bed Change]]+Data[[#This Row],[NH Bed Change]]</f>
        <v>19</v>
      </c>
      <c r="L1105" s="47">
        <f t="shared" si="80"/>
        <v>0</v>
      </c>
      <c r="M1105" s="47">
        <f t="shared" si="81"/>
        <v>-19</v>
      </c>
      <c r="N1105" s="47">
        <f>+Data[[#This Row],[BC Active]]+Data[[#This Row],[NH Active]]</f>
        <v>-19</v>
      </c>
      <c r="O1105" s="47">
        <f t="shared" si="82"/>
        <v>0</v>
      </c>
      <c r="P1105" s="47">
        <f t="shared" si="83"/>
        <v>0</v>
      </c>
      <c r="Q1105" s="47">
        <f>+Data[[#This Row],[BC Layaway]]+Data[[#This Row],[NH Layaway]]</f>
        <v>0</v>
      </c>
      <c r="R1105" s="47">
        <f>+Data[[#This Row],[BC Active]]+Data[[#This Row],[BC Layaway]]</f>
        <v>0</v>
      </c>
      <c r="S1105" s="47">
        <f>+Data[[#This Row],[NH Active]]+Data[[#This Row],[NH Layaway]]</f>
        <v>-19</v>
      </c>
      <c r="T1105" s="47">
        <f>+Data[[#This Row],[BC Total]]+Data[[#This Row],[NH Total]]</f>
        <v>-19</v>
      </c>
      <c r="Y1105" s="53"/>
    </row>
    <row r="1106" spans="1:25" x14ac:dyDescent="0.25">
      <c r="A1106" s="47" t="str">
        <f>Data[[#This Row],[Text IID]]&amp;Data[[#This Row],[transaction number]]</f>
        <v>690045</v>
      </c>
      <c r="B1106" s="48">
        <v>5</v>
      </c>
      <c r="C1106" s="49">
        <v>69004</v>
      </c>
      <c r="D1106" s="50" t="str">
        <f>Data[[#This Row],[Text IID]]&amp;" - "&amp;Data[[#This Row],[Facility Name]]</f>
        <v>69004 - Essentia Health Northern Pines</v>
      </c>
      <c r="E1106" s="46">
        <v>69004</v>
      </c>
      <c r="F1106" s="51" t="s">
        <v>306</v>
      </c>
      <c r="G1106" s="52">
        <v>43280</v>
      </c>
      <c r="H1106" s="51" t="s">
        <v>23</v>
      </c>
      <c r="I1106" s="47"/>
      <c r="J1106" s="47">
        <v>17</v>
      </c>
      <c r="K1106" s="47">
        <f>+Data[[#This Row],[BC Bed Change]]+Data[[#This Row],[NH Bed Change]]</f>
        <v>17</v>
      </c>
      <c r="L1106" s="47">
        <f t="shared" si="80"/>
        <v>0</v>
      </c>
      <c r="M1106" s="47">
        <f t="shared" si="81"/>
        <v>-17</v>
      </c>
      <c r="N1106" s="47">
        <f>+Data[[#This Row],[BC Active]]+Data[[#This Row],[NH Active]]</f>
        <v>-17</v>
      </c>
      <c r="O1106" s="47">
        <f t="shared" si="82"/>
        <v>0</v>
      </c>
      <c r="P1106" s="47">
        <f t="shared" si="83"/>
        <v>0</v>
      </c>
      <c r="Q1106" s="47">
        <f>+Data[[#This Row],[BC Layaway]]+Data[[#This Row],[NH Layaway]]</f>
        <v>0</v>
      </c>
      <c r="R1106" s="47">
        <f>+Data[[#This Row],[BC Active]]+Data[[#This Row],[BC Layaway]]</f>
        <v>0</v>
      </c>
      <c r="S1106" s="47">
        <f>+Data[[#This Row],[NH Active]]+Data[[#This Row],[NH Layaway]]</f>
        <v>-17</v>
      </c>
      <c r="T1106" s="47">
        <f>+Data[[#This Row],[BC Total]]+Data[[#This Row],[NH Total]]</f>
        <v>-17</v>
      </c>
      <c r="Y1106" s="53"/>
    </row>
    <row r="1107" spans="1:25" x14ac:dyDescent="0.25">
      <c r="A1107" s="47" t="str">
        <f>Data[[#This Row],[Text IID]]&amp;Data[[#This Row],[transaction number]]</f>
        <v>690051</v>
      </c>
      <c r="B1107" s="48">
        <v>1</v>
      </c>
      <c r="C1107" s="49">
        <v>69005</v>
      </c>
      <c r="D1107" s="50" t="str">
        <f>Data[[#This Row],[Text IID]]&amp;" - "&amp;Data[[#This Row],[Facility Name]]</f>
        <v>69005 - Lakeshore Inc</v>
      </c>
      <c r="E1107" s="46">
        <v>69005</v>
      </c>
      <c r="F1107" s="51" t="s">
        <v>307</v>
      </c>
      <c r="G1107" s="52">
        <v>40451</v>
      </c>
      <c r="H1107" s="51" t="s">
        <v>17</v>
      </c>
      <c r="I1107" s="47">
        <v>0</v>
      </c>
      <c r="J1107" s="47">
        <v>60</v>
      </c>
      <c r="K1107" s="47">
        <f>+Data[[#This Row],[BC Bed Change]]+Data[[#This Row],[NH Bed Change]]</f>
        <v>60</v>
      </c>
      <c r="L1107" s="47">
        <f t="shared" si="80"/>
        <v>0</v>
      </c>
      <c r="M1107" s="47">
        <f t="shared" si="81"/>
        <v>60</v>
      </c>
      <c r="N1107" s="47">
        <f>+Data[[#This Row],[BC Active]]+Data[[#This Row],[NH Active]]</f>
        <v>60</v>
      </c>
      <c r="O1107" s="47">
        <f t="shared" si="82"/>
        <v>0</v>
      </c>
      <c r="P1107" s="47">
        <f t="shared" si="83"/>
        <v>0</v>
      </c>
      <c r="Q1107" s="47">
        <f>+Data[[#This Row],[BC Layaway]]+Data[[#This Row],[NH Layaway]]</f>
        <v>0</v>
      </c>
      <c r="R1107" s="47">
        <f>+Data[[#This Row],[BC Active]]+Data[[#This Row],[BC Layaway]]</f>
        <v>0</v>
      </c>
      <c r="S1107" s="47">
        <f>+Data[[#This Row],[NH Active]]+Data[[#This Row],[NH Layaway]]</f>
        <v>60</v>
      </c>
      <c r="T1107" s="47">
        <f>+Data[[#This Row],[BC Total]]+Data[[#This Row],[NH Total]]</f>
        <v>60</v>
      </c>
      <c r="Y1107" s="53"/>
    </row>
    <row r="1108" spans="1:25" x14ac:dyDescent="0.25">
      <c r="A1108" s="47" t="str">
        <f>Data[[#This Row],[Text IID]]&amp;Data[[#This Row],[transaction number]]</f>
        <v>690061</v>
      </c>
      <c r="B1108" s="48">
        <v>1</v>
      </c>
      <c r="C1108" s="49">
        <v>69006</v>
      </c>
      <c r="D1108" s="50" t="str">
        <f>Data[[#This Row],[Text IID]]&amp;" - "&amp;Data[[#This Row],[Facility Name]]</f>
        <v>69006 - Bayshore Residence &amp; Rehab Ctr</v>
      </c>
      <c r="E1108" s="46">
        <v>69006</v>
      </c>
      <c r="F1108" s="51" t="s">
        <v>308</v>
      </c>
      <c r="G1108" s="52">
        <v>40451</v>
      </c>
      <c r="H1108" s="51" t="s">
        <v>17</v>
      </c>
      <c r="I1108" s="47">
        <v>0</v>
      </c>
      <c r="J1108" s="47">
        <v>34</v>
      </c>
      <c r="K1108" s="47">
        <f>+Data[[#This Row],[BC Bed Change]]+Data[[#This Row],[NH Bed Change]]</f>
        <v>34</v>
      </c>
      <c r="L1108" s="47">
        <f t="shared" si="80"/>
        <v>0</v>
      </c>
      <c r="M1108" s="47">
        <f t="shared" si="81"/>
        <v>34</v>
      </c>
      <c r="N1108" s="47">
        <f>+Data[[#This Row],[BC Active]]+Data[[#This Row],[NH Active]]</f>
        <v>34</v>
      </c>
      <c r="O1108" s="47">
        <f t="shared" si="82"/>
        <v>0</v>
      </c>
      <c r="P1108" s="47">
        <f t="shared" si="83"/>
        <v>0</v>
      </c>
      <c r="Q1108" s="47">
        <f>+Data[[#This Row],[BC Layaway]]+Data[[#This Row],[NH Layaway]]</f>
        <v>0</v>
      </c>
      <c r="R1108" s="47">
        <f>+Data[[#This Row],[BC Active]]+Data[[#This Row],[BC Layaway]]</f>
        <v>0</v>
      </c>
      <c r="S1108" s="47">
        <f>+Data[[#This Row],[NH Active]]+Data[[#This Row],[NH Layaway]]</f>
        <v>34</v>
      </c>
      <c r="T1108" s="47">
        <f>+Data[[#This Row],[BC Total]]+Data[[#This Row],[NH Total]]</f>
        <v>34</v>
      </c>
      <c r="Y1108" s="53"/>
    </row>
    <row r="1109" spans="1:25" x14ac:dyDescent="0.25">
      <c r="A1109" s="47" t="str">
        <f>Data[[#This Row],[Text IID]]&amp;Data[[#This Row],[transaction number]]</f>
        <v>690071</v>
      </c>
      <c r="B1109" s="48">
        <v>1</v>
      </c>
      <c r="C1109" s="49">
        <v>69007</v>
      </c>
      <c r="D1109" s="50" t="str">
        <f>Data[[#This Row],[Text IID]]&amp;" - "&amp;Data[[#This Row],[Facility Name]]</f>
        <v>69007 - THE NORTH SHORE ESTATES LLC</v>
      </c>
      <c r="E1109" s="46">
        <v>69007</v>
      </c>
      <c r="F1109" s="51" t="s">
        <v>415</v>
      </c>
      <c r="G1109" s="52">
        <v>40451</v>
      </c>
      <c r="H1109" s="51" t="s">
        <v>17</v>
      </c>
      <c r="I1109" s="47">
        <v>0</v>
      </c>
      <c r="J1109" s="47">
        <v>112</v>
      </c>
      <c r="K1109" s="47">
        <f>+Data[[#This Row],[BC Bed Change]]+Data[[#This Row],[NH Bed Change]]</f>
        <v>112</v>
      </c>
      <c r="L1109" s="47">
        <f t="shared" si="80"/>
        <v>0</v>
      </c>
      <c r="M1109" s="47">
        <f t="shared" si="81"/>
        <v>112</v>
      </c>
      <c r="N1109" s="47">
        <f>+Data[[#This Row],[BC Active]]+Data[[#This Row],[NH Active]]</f>
        <v>112</v>
      </c>
      <c r="O1109" s="47">
        <f t="shared" si="82"/>
        <v>0</v>
      </c>
      <c r="P1109" s="47">
        <f t="shared" si="83"/>
        <v>0</v>
      </c>
      <c r="Q1109" s="47">
        <f>+Data[[#This Row],[BC Layaway]]+Data[[#This Row],[NH Layaway]]</f>
        <v>0</v>
      </c>
      <c r="R1109" s="47">
        <f>+Data[[#This Row],[BC Active]]+Data[[#This Row],[BC Layaway]]</f>
        <v>0</v>
      </c>
      <c r="S1109" s="47">
        <f>+Data[[#This Row],[NH Active]]+Data[[#This Row],[NH Layaway]]</f>
        <v>112</v>
      </c>
      <c r="T1109" s="47">
        <f>+Data[[#This Row],[BC Total]]+Data[[#This Row],[NH Total]]</f>
        <v>112</v>
      </c>
      <c r="Y1109" s="53"/>
    </row>
    <row r="1110" spans="1:25" x14ac:dyDescent="0.25">
      <c r="A1110" s="47" t="str">
        <f>Data[[#This Row],[Text IID]]&amp;Data[[#This Row],[transaction number]]</f>
        <v>690072</v>
      </c>
      <c r="B1110" s="48">
        <v>2</v>
      </c>
      <c r="C1110" s="49">
        <v>69007</v>
      </c>
      <c r="D1110" s="50" t="str">
        <f>Data[[#This Row],[Text IID]]&amp;" - "&amp;Data[[#This Row],[Facility Name]]</f>
        <v>69007 - THE NORTH SHORE ESTATES LLC</v>
      </c>
      <c r="E1110" s="46">
        <v>69007</v>
      </c>
      <c r="F1110" s="51" t="s">
        <v>415</v>
      </c>
      <c r="G1110" s="52">
        <v>40451</v>
      </c>
      <c r="H1110" s="51" t="s">
        <v>19</v>
      </c>
      <c r="I1110" s="47">
        <v>0</v>
      </c>
      <c r="J1110" s="47">
        <v>8</v>
      </c>
      <c r="K1110" s="47">
        <f>+Data[[#This Row],[BC Bed Change]]+Data[[#This Row],[NH Bed Change]]</f>
        <v>8</v>
      </c>
      <c r="L1110" s="47">
        <f t="shared" si="80"/>
        <v>0</v>
      </c>
      <c r="M1110" s="47">
        <f t="shared" si="81"/>
        <v>0</v>
      </c>
      <c r="N1110" s="47">
        <f>+Data[[#This Row],[BC Active]]+Data[[#This Row],[NH Active]]</f>
        <v>0</v>
      </c>
      <c r="O1110" s="47">
        <f t="shared" si="82"/>
        <v>0</v>
      </c>
      <c r="P1110" s="47">
        <f t="shared" si="83"/>
        <v>8</v>
      </c>
      <c r="Q1110" s="47">
        <f>+Data[[#This Row],[BC Layaway]]+Data[[#This Row],[NH Layaway]]</f>
        <v>8</v>
      </c>
      <c r="R1110" s="47">
        <f>+Data[[#This Row],[BC Active]]+Data[[#This Row],[BC Layaway]]</f>
        <v>0</v>
      </c>
      <c r="S1110" s="47">
        <f>+Data[[#This Row],[NH Active]]+Data[[#This Row],[NH Layaway]]</f>
        <v>8</v>
      </c>
      <c r="T1110" s="47">
        <f>+Data[[#This Row],[BC Total]]+Data[[#This Row],[NH Total]]</f>
        <v>8</v>
      </c>
      <c r="Y1110" s="53"/>
    </row>
    <row r="1111" spans="1:25" x14ac:dyDescent="0.25">
      <c r="A1111" s="47" t="str">
        <f>Data[[#This Row],[Text IID]]&amp;Data[[#This Row],[transaction number]]</f>
        <v>690073</v>
      </c>
      <c r="B1111" s="48">
        <v>3</v>
      </c>
      <c r="C1111" s="49">
        <v>69007</v>
      </c>
      <c r="D1111" s="50" t="str">
        <f>Data[[#This Row],[Text IID]]&amp;" - "&amp;Data[[#This Row],[Facility Name]]</f>
        <v>69007 - THE NORTH SHORE ESTATES LLC</v>
      </c>
      <c r="E1111" s="46">
        <v>69007</v>
      </c>
      <c r="F1111" s="51" t="s">
        <v>415</v>
      </c>
      <c r="G1111" s="52">
        <v>40554</v>
      </c>
      <c r="H1111" s="51" t="s">
        <v>23</v>
      </c>
      <c r="I1111" s="47">
        <v>0</v>
      </c>
      <c r="J1111" s="47">
        <v>13</v>
      </c>
      <c r="K1111" s="47">
        <f>+Data[[#This Row],[BC Bed Change]]+Data[[#This Row],[NH Bed Change]]</f>
        <v>13</v>
      </c>
      <c r="L1111" s="47">
        <f t="shared" si="80"/>
        <v>0</v>
      </c>
      <c r="M1111" s="47">
        <f t="shared" si="81"/>
        <v>-13</v>
      </c>
      <c r="N1111" s="47">
        <f>+Data[[#This Row],[BC Active]]+Data[[#This Row],[NH Active]]</f>
        <v>-13</v>
      </c>
      <c r="O1111" s="47">
        <f t="shared" si="82"/>
        <v>0</v>
      </c>
      <c r="P1111" s="47">
        <f t="shared" si="83"/>
        <v>0</v>
      </c>
      <c r="Q1111" s="47">
        <f>+Data[[#This Row],[BC Layaway]]+Data[[#This Row],[NH Layaway]]</f>
        <v>0</v>
      </c>
      <c r="R1111" s="47">
        <f>+Data[[#This Row],[BC Active]]+Data[[#This Row],[BC Layaway]]</f>
        <v>0</v>
      </c>
      <c r="S1111" s="47">
        <f>+Data[[#This Row],[NH Active]]+Data[[#This Row],[NH Layaway]]</f>
        <v>-13</v>
      </c>
      <c r="T1111" s="47">
        <f>+Data[[#This Row],[BC Total]]+Data[[#This Row],[NH Total]]</f>
        <v>-13</v>
      </c>
      <c r="Y1111" s="53"/>
    </row>
    <row r="1112" spans="1:25" x14ac:dyDescent="0.25">
      <c r="A1112" s="47" t="str">
        <f>Data[[#This Row],[Text IID]]&amp;Data[[#This Row],[transaction number]]</f>
        <v>690074</v>
      </c>
      <c r="B1112" s="48">
        <v>4</v>
      </c>
      <c r="C1112" s="49">
        <v>69007</v>
      </c>
      <c r="D1112" s="50" t="str">
        <f>Data[[#This Row],[Text IID]]&amp;" - "&amp;Data[[#This Row],[Facility Name]]</f>
        <v>69007 - THE NORTH SHORE ESTATES LLC</v>
      </c>
      <c r="E1112" s="46">
        <v>69007</v>
      </c>
      <c r="F1112" s="51" t="s">
        <v>415</v>
      </c>
      <c r="G1112" s="52">
        <v>41152</v>
      </c>
      <c r="H1112" s="51" t="s">
        <v>22</v>
      </c>
      <c r="I1112" s="47">
        <v>0</v>
      </c>
      <c r="J1112" s="47">
        <v>8</v>
      </c>
      <c r="K1112" s="47">
        <f>+Data[[#This Row],[BC Bed Change]]+Data[[#This Row],[NH Bed Change]]</f>
        <v>8</v>
      </c>
      <c r="L1112" s="47">
        <f t="shared" si="80"/>
        <v>0</v>
      </c>
      <c r="M1112" s="47">
        <f t="shared" si="81"/>
        <v>8</v>
      </c>
      <c r="N1112" s="47">
        <f>+Data[[#This Row],[BC Active]]+Data[[#This Row],[NH Active]]</f>
        <v>8</v>
      </c>
      <c r="O1112" s="47">
        <f t="shared" si="82"/>
        <v>0</v>
      </c>
      <c r="P1112" s="47">
        <f t="shared" si="83"/>
        <v>-8</v>
      </c>
      <c r="Q1112" s="47">
        <f>+Data[[#This Row],[BC Layaway]]+Data[[#This Row],[NH Layaway]]</f>
        <v>-8</v>
      </c>
      <c r="R1112" s="47">
        <f>+Data[[#This Row],[BC Active]]+Data[[#This Row],[BC Layaway]]</f>
        <v>0</v>
      </c>
      <c r="S1112" s="47">
        <f>+Data[[#This Row],[NH Active]]+Data[[#This Row],[NH Layaway]]</f>
        <v>0</v>
      </c>
      <c r="T1112" s="47">
        <f>+Data[[#This Row],[BC Total]]+Data[[#This Row],[NH Total]]</f>
        <v>0</v>
      </c>
      <c r="Y1112" s="53"/>
    </row>
    <row r="1113" spans="1:25" x14ac:dyDescent="0.25">
      <c r="A1113" s="47" t="str">
        <f>Data[[#This Row],[Text IID]]&amp;Data[[#This Row],[transaction number]]</f>
        <v>690075</v>
      </c>
      <c r="B1113" s="48">
        <v>5</v>
      </c>
      <c r="C1113" s="49">
        <v>69007</v>
      </c>
      <c r="D1113" s="50" t="str">
        <f>Data[[#This Row],[Text IID]]&amp;" - "&amp;Data[[#This Row],[Facility Name]]</f>
        <v>69007 - THE NORTH SHORE ESTATES LLC</v>
      </c>
      <c r="E1113" s="46">
        <v>69007</v>
      </c>
      <c r="F1113" s="51" t="s">
        <v>415</v>
      </c>
      <c r="G1113" s="52">
        <v>41152</v>
      </c>
      <c r="H1113" s="51" t="s">
        <v>23</v>
      </c>
      <c r="I1113" s="47">
        <v>0</v>
      </c>
      <c r="J1113" s="47">
        <v>30</v>
      </c>
      <c r="K1113" s="47">
        <f>+Data[[#This Row],[BC Bed Change]]+Data[[#This Row],[NH Bed Change]]</f>
        <v>30</v>
      </c>
      <c r="L1113" s="47">
        <f t="shared" si="80"/>
        <v>0</v>
      </c>
      <c r="M1113" s="47">
        <f t="shared" si="81"/>
        <v>-30</v>
      </c>
      <c r="N1113" s="47">
        <f>+Data[[#This Row],[BC Active]]+Data[[#This Row],[NH Active]]</f>
        <v>-30</v>
      </c>
      <c r="O1113" s="47">
        <f t="shared" si="82"/>
        <v>0</v>
      </c>
      <c r="P1113" s="47">
        <f t="shared" si="83"/>
        <v>0</v>
      </c>
      <c r="Q1113" s="47">
        <f>+Data[[#This Row],[BC Layaway]]+Data[[#This Row],[NH Layaway]]</f>
        <v>0</v>
      </c>
      <c r="R1113" s="47">
        <f>+Data[[#This Row],[BC Active]]+Data[[#This Row],[BC Layaway]]</f>
        <v>0</v>
      </c>
      <c r="S1113" s="47">
        <f>+Data[[#This Row],[NH Active]]+Data[[#This Row],[NH Layaway]]</f>
        <v>-30</v>
      </c>
      <c r="T1113" s="47">
        <f>+Data[[#This Row],[BC Total]]+Data[[#This Row],[NH Total]]</f>
        <v>-30</v>
      </c>
      <c r="Y1113" s="53"/>
    </row>
    <row r="1114" spans="1:25" x14ac:dyDescent="0.25">
      <c r="A1114" s="47" t="str">
        <f>Data[[#This Row],[Text IID]]&amp;Data[[#This Row],[transaction number]]</f>
        <v>690076</v>
      </c>
      <c r="B1114" s="48">
        <v>6</v>
      </c>
      <c r="C1114" s="49">
        <v>69007</v>
      </c>
      <c r="D1114" s="50" t="str">
        <f>Data[[#This Row],[Text IID]]&amp;" - "&amp;Data[[#This Row],[Facility Name]]</f>
        <v>69007 - THE NORTH SHORE ESTATES LLC</v>
      </c>
      <c r="E1114" s="46">
        <v>69007</v>
      </c>
      <c r="F1114" s="51" t="s">
        <v>415</v>
      </c>
      <c r="G1114" s="52">
        <v>42005</v>
      </c>
      <c r="H1114" s="51" t="s">
        <v>23</v>
      </c>
      <c r="I1114" s="47">
        <v>0</v>
      </c>
      <c r="J1114" s="47">
        <v>7</v>
      </c>
      <c r="K1114" s="47">
        <f>+Data[[#This Row],[BC Bed Change]]+Data[[#This Row],[NH Bed Change]]</f>
        <v>7</v>
      </c>
      <c r="L1114" s="47">
        <f t="shared" si="80"/>
        <v>0</v>
      </c>
      <c r="M1114" s="47">
        <f t="shared" si="81"/>
        <v>-7</v>
      </c>
      <c r="N1114" s="47">
        <f>+Data[[#This Row],[BC Active]]+Data[[#This Row],[NH Active]]</f>
        <v>-7</v>
      </c>
      <c r="O1114" s="47">
        <f t="shared" si="82"/>
        <v>0</v>
      </c>
      <c r="P1114" s="47">
        <f t="shared" si="83"/>
        <v>0</v>
      </c>
      <c r="Q1114" s="47">
        <f>+Data[[#This Row],[BC Layaway]]+Data[[#This Row],[NH Layaway]]</f>
        <v>0</v>
      </c>
      <c r="R1114" s="47">
        <f>+Data[[#This Row],[BC Active]]+Data[[#This Row],[BC Layaway]]</f>
        <v>0</v>
      </c>
      <c r="S1114" s="47">
        <f>+Data[[#This Row],[NH Active]]+Data[[#This Row],[NH Layaway]]</f>
        <v>-7</v>
      </c>
      <c r="T1114" s="47">
        <f>+Data[[#This Row],[BC Total]]+Data[[#This Row],[NH Total]]</f>
        <v>-7</v>
      </c>
      <c r="Y1114" s="53"/>
    </row>
    <row r="1115" spans="1:25" x14ac:dyDescent="0.25">
      <c r="A1115" s="47" t="str">
        <f>Data[[#This Row],[Text IID]]&amp;Data[[#This Row],[transaction number]]</f>
        <v>690081</v>
      </c>
      <c r="B1115" s="48">
        <v>1</v>
      </c>
      <c r="C1115" s="49">
        <v>69008</v>
      </c>
      <c r="D1115" s="50" t="str">
        <f>Data[[#This Row],[Text IID]]&amp;" - "&amp;Data[[#This Row],[Facility Name]]</f>
        <v>69008 - Cornerstone Villa</v>
      </c>
      <c r="E1115" s="46">
        <v>69008</v>
      </c>
      <c r="F1115" s="51" t="s">
        <v>309</v>
      </c>
      <c r="G1115" s="52">
        <v>40451</v>
      </c>
      <c r="H1115" s="51" t="s">
        <v>17</v>
      </c>
      <c r="I1115" s="47">
        <v>0</v>
      </c>
      <c r="J1115" s="47">
        <v>44</v>
      </c>
      <c r="K1115" s="47">
        <f>+Data[[#This Row],[BC Bed Change]]+Data[[#This Row],[NH Bed Change]]</f>
        <v>44</v>
      </c>
      <c r="L1115" s="47">
        <f t="shared" si="80"/>
        <v>0</v>
      </c>
      <c r="M1115" s="47">
        <f t="shared" si="81"/>
        <v>44</v>
      </c>
      <c r="N1115" s="47">
        <f>+Data[[#This Row],[BC Active]]+Data[[#This Row],[NH Active]]</f>
        <v>44</v>
      </c>
      <c r="O1115" s="47">
        <f t="shared" si="82"/>
        <v>0</v>
      </c>
      <c r="P1115" s="47">
        <f t="shared" si="83"/>
        <v>0</v>
      </c>
      <c r="Q1115" s="47">
        <f>+Data[[#This Row],[BC Layaway]]+Data[[#This Row],[NH Layaway]]</f>
        <v>0</v>
      </c>
      <c r="R1115" s="47">
        <f>+Data[[#This Row],[BC Active]]+Data[[#This Row],[BC Layaway]]</f>
        <v>0</v>
      </c>
      <c r="S1115" s="47">
        <f>+Data[[#This Row],[NH Active]]+Data[[#This Row],[NH Layaway]]</f>
        <v>44</v>
      </c>
      <c r="T1115" s="47">
        <f>+Data[[#This Row],[BC Total]]+Data[[#This Row],[NH Total]]</f>
        <v>44</v>
      </c>
      <c r="Y1115" s="53"/>
    </row>
    <row r="1116" spans="1:25" x14ac:dyDescent="0.25">
      <c r="A1116" s="47" t="str">
        <f>Data[[#This Row],[Text IID]]&amp;Data[[#This Row],[transaction number]]</f>
        <v>690091</v>
      </c>
      <c r="B1116" s="48">
        <v>1</v>
      </c>
      <c r="C1116" s="49">
        <v>69009</v>
      </c>
      <c r="D1116" s="50" t="str">
        <f>Data[[#This Row],[Text IID]]&amp;" - "&amp;Data[[#This Row],[Facility Name]]</f>
        <v>69009 - Franciscan Health Center</v>
      </c>
      <c r="E1116" s="46">
        <v>69009</v>
      </c>
      <c r="F1116" s="51" t="s">
        <v>310</v>
      </c>
      <c r="G1116" s="52">
        <v>40451</v>
      </c>
      <c r="H1116" s="51" t="s">
        <v>17</v>
      </c>
      <c r="I1116" s="47">
        <v>0</v>
      </c>
      <c r="J1116" s="47">
        <v>44</v>
      </c>
      <c r="K1116" s="47">
        <f>+Data[[#This Row],[BC Bed Change]]+Data[[#This Row],[NH Bed Change]]</f>
        <v>44</v>
      </c>
      <c r="L1116" s="47">
        <f t="shared" si="80"/>
        <v>0</v>
      </c>
      <c r="M1116" s="47">
        <f t="shared" si="81"/>
        <v>44</v>
      </c>
      <c r="N1116" s="47">
        <f>+Data[[#This Row],[BC Active]]+Data[[#This Row],[NH Active]]</f>
        <v>44</v>
      </c>
      <c r="O1116" s="47">
        <f t="shared" si="82"/>
        <v>0</v>
      </c>
      <c r="P1116" s="47">
        <f t="shared" si="83"/>
        <v>0</v>
      </c>
      <c r="Q1116" s="47">
        <f>+Data[[#This Row],[BC Layaway]]+Data[[#This Row],[NH Layaway]]</f>
        <v>0</v>
      </c>
      <c r="R1116" s="47">
        <f>+Data[[#This Row],[BC Active]]+Data[[#This Row],[BC Layaway]]</f>
        <v>0</v>
      </c>
      <c r="S1116" s="47">
        <f>+Data[[#This Row],[NH Active]]+Data[[#This Row],[NH Layaway]]</f>
        <v>44</v>
      </c>
      <c r="T1116" s="47">
        <f>+Data[[#This Row],[BC Total]]+Data[[#This Row],[NH Total]]</f>
        <v>44</v>
      </c>
      <c r="Y1116" s="53"/>
    </row>
    <row r="1117" spans="1:25" x14ac:dyDescent="0.25">
      <c r="A1117" s="47" t="str">
        <f>Data[[#This Row],[Text IID]]&amp;Data[[#This Row],[transaction number]]</f>
        <v>690092</v>
      </c>
      <c r="B1117" s="48">
        <v>2</v>
      </c>
      <c r="C1117" s="49">
        <v>69009</v>
      </c>
      <c r="D1117" s="50" t="str">
        <f>Data[[#This Row],[Text IID]]&amp;" - "&amp;Data[[#This Row],[Facility Name]]</f>
        <v>69009 - Franciscan Health Center</v>
      </c>
      <c r="E1117" s="46">
        <v>69009</v>
      </c>
      <c r="F1117" s="51" t="s">
        <v>310</v>
      </c>
      <c r="G1117" s="52">
        <v>40451</v>
      </c>
      <c r="H1117" s="51" t="s">
        <v>19</v>
      </c>
      <c r="I1117" s="47">
        <v>0</v>
      </c>
      <c r="J1117" s="47">
        <v>4</v>
      </c>
      <c r="K1117" s="47">
        <f>+Data[[#This Row],[BC Bed Change]]+Data[[#This Row],[NH Bed Change]]</f>
        <v>4</v>
      </c>
      <c r="L1117" s="47">
        <f t="shared" si="80"/>
        <v>0</v>
      </c>
      <c r="M1117" s="47">
        <f t="shared" si="81"/>
        <v>0</v>
      </c>
      <c r="N1117" s="47">
        <f>+Data[[#This Row],[BC Active]]+Data[[#This Row],[NH Active]]</f>
        <v>0</v>
      </c>
      <c r="O1117" s="47">
        <f t="shared" si="82"/>
        <v>0</v>
      </c>
      <c r="P1117" s="47">
        <f t="shared" si="83"/>
        <v>4</v>
      </c>
      <c r="Q1117" s="47">
        <f>+Data[[#This Row],[BC Layaway]]+Data[[#This Row],[NH Layaway]]</f>
        <v>4</v>
      </c>
      <c r="R1117" s="47">
        <f>+Data[[#This Row],[BC Active]]+Data[[#This Row],[BC Layaway]]</f>
        <v>0</v>
      </c>
      <c r="S1117" s="47">
        <f>+Data[[#This Row],[NH Active]]+Data[[#This Row],[NH Layaway]]</f>
        <v>4</v>
      </c>
      <c r="T1117" s="47">
        <f>+Data[[#This Row],[BC Total]]+Data[[#This Row],[NH Total]]</f>
        <v>4</v>
      </c>
      <c r="Y1117" s="53"/>
    </row>
    <row r="1118" spans="1:25" x14ac:dyDescent="0.25">
      <c r="A1118" s="47" t="str">
        <f>Data[[#This Row],[Text IID]]&amp;Data[[#This Row],[transaction number]]</f>
        <v>690093</v>
      </c>
      <c r="B1118" s="48">
        <v>3</v>
      </c>
      <c r="C1118" s="49">
        <v>69009</v>
      </c>
      <c r="D1118" s="50" t="str">
        <f>Data[[#This Row],[Text IID]]&amp;" - "&amp;Data[[#This Row],[Facility Name]]</f>
        <v>69009 - Franciscan Health Center</v>
      </c>
      <c r="E1118" s="46">
        <v>69009</v>
      </c>
      <c r="F1118" s="51" t="s">
        <v>310</v>
      </c>
      <c r="G1118" s="52">
        <v>42887</v>
      </c>
      <c r="H1118" s="51" t="s">
        <v>22</v>
      </c>
      <c r="I1118" s="47"/>
      <c r="J1118" s="47">
        <v>3</v>
      </c>
      <c r="K1118" s="47">
        <f>+Data[[#This Row],[BC Bed Change]]+Data[[#This Row],[NH Bed Change]]</f>
        <v>3</v>
      </c>
      <c r="L1118" s="47">
        <f t="shared" si="80"/>
        <v>0</v>
      </c>
      <c r="M1118" s="47">
        <f t="shared" si="81"/>
        <v>3</v>
      </c>
      <c r="N1118" s="47">
        <f>+Data[[#This Row],[BC Active]]+Data[[#This Row],[NH Active]]</f>
        <v>3</v>
      </c>
      <c r="O1118" s="47">
        <f t="shared" si="82"/>
        <v>0</v>
      </c>
      <c r="P1118" s="47">
        <f t="shared" si="83"/>
        <v>-3</v>
      </c>
      <c r="Q1118" s="47">
        <f>+Data[[#This Row],[BC Layaway]]+Data[[#This Row],[NH Layaway]]</f>
        <v>-3</v>
      </c>
      <c r="R1118" s="47">
        <f>+Data[[#This Row],[BC Active]]+Data[[#This Row],[BC Layaway]]</f>
        <v>0</v>
      </c>
      <c r="S1118" s="47">
        <f>+Data[[#This Row],[NH Active]]+Data[[#This Row],[NH Layaway]]</f>
        <v>0</v>
      </c>
      <c r="T1118" s="47">
        <f>+Data[[#This Row],[BC Total]]+Data[[#This Row],[NH Total]]</f>
        <v>0</v>
      </c>
      <c r="Y1118" s="53"/>
    </row>
    <row r="1119" spans="1:25" x14ac:dyDescent="0.25">
      <c r="A1119" s="47" t="str">
        <f>Data[[#This Row],[Text IID]]&amp;Data[[#This Row],[transaction number]]</f>
        <v>690094</v>
      </c>
      <c r="B1119" s="48">
        <v>4</v>
      </c>
      <c r="C1119" s="49">
        <v>69009</v>
      </c>
      <c r="D1119" s="50" t="str">
        <f>Data[[#This Row],[Text IID]]&amp;" - "&amp;Data[[#This Row],[Facility Name]]</f>
        <v>69009 - Franciscan Health Center</v>
      </c>
      <c r="E1119" s="46">
        <v>69009</v>
      </c>
      <c r="F1119" s="51" t="s">
        <v>310</v>
      </c>
      <c r="G1119" s="52">
        <v>43647</v>
      </c>
      <c r="H1119" s="51" t="s">
        <v>22</v>
      </c>
      <c r="I1119" s="47"/>
      <c r="J1119" s="47">
        <v>1</v>
      </c>
      <c r="K1119" s="47">
        <f>+Data[[#This Row],[BC Bed Change]]+Data[[#This Row],[NH Bed Change]]</f>
        <v>1</v>
      </c>
      <c r="L1119" s="47">
        <f t="shared" si="80"/>
        <v>0</v>
      </c>
      <c r="M1119" s="47">
        <f t="shared" si="81"/>
        <v>1</v>
      </c>
      <c r="N1119" s="47">
        <f>+Data[[#This Row],[BC Active]]+Data[[#This Row],[NH Active]]</f>
        <v>1</v>
      </c>
      <c r="O1119" s="47">
        <f t="shared" si="82"/>
        <v>0</v>
      </c>
      <c r="P1119" s="47">
        <f t="shared" si="83"/>
        <v>-1</v>
      </c>
      <c r="Q1119" s="47">
        <f>+Data[[#This Row],[BC Layaway]]+Data[[#This Row],[NH Layaway]]</f>
        <v>-1</v>
      </c>
      <c r="R1119" s="47">
        <f>+Data[[#This Row],[BC Active]]+Data[[#This Row],[BC Layaway]]</f>
        <v>0</v>
      </c>
      <c r="S1119" s="47">
        <f>+Data[[#This Row],[NH Active]]+Data[[#This Row],[NH Layaway]]</f>
        <v>0</v>
      </c>
      <c r="T1119" s="47">
        <f>+Data[[#This Row],[BC Total]]+Data[[#This Row],[NH Total]]</f>
        <v>0</v>
      </c>
      <c r="Y1119" s="53"/>
    </row>
    <row r="1120" spans="1:25" x14ac:dyDescent="0.25">
      <c r="A1120" s="47" t="str">
        <f>Data[[#This Row],[Text IID]]&amp;Data[[#This Row],[transaction number]]</f>
        <v>690095</v>
      </c>
      <c r="B1120" s="48">
        <v>5</v>
      </c>
      <c r="C1120" s="49">
        <v>69009</v>
      </c>
      <c r="D1120" s="50" t="str">
        <f>Data[[#This Row],[Text IID]]&amp;" - "&amp;Data[[#This Row],[Facility Name]]</f>
        <v>69009 - Franciscan Health Center</v>
      </c>
      <c r="E1120" s="46">
        <v>69009</v>
      </c>
      <c r="F1120" s="51" t="s">
        <v>310</v>
      </c>
      <c r="G1120" s="52">
        <v>43647</v>
      </c>
      <c r="H1120" s="51" t="s">
        <v>23</v>
      </c>
      <c r="I1120" s="47"/>
      <c r="J1120" s="47">
        <v>1</v>
      </c>
      <c r="K1120" s="47">
        <f>+Data[[#This Row],[BC Bed Change]]+Data[[#This Row],[NH Bed Change]]</f>
        <v>1</v>
      </c>
      <c r="L1120" s="47">
        <f t="shared" si="80"/>
        <v>0</v>
      </c>
      <c r="M1120" s="47">
        <f t="shared" si="81"/>
        <v>-1</v>
      </c>
      <c r="N1120" s="47">
        <f>+Data[[#This Row],[BC Active]]+Data[[#This Row],[NH Active]]</f>
        <v>-1</v>
      </c>
      <c r="O1120" s="47">
        <f t="shared" si="82"/>
        <v>0</v>
      </c>
      <c r="P1120" s="47">
        <f t="shared" si="83"/>
        <v>0</v>
      </c>
      <c r="Q1120" s="47">
        <f>+Data[[#This Row],[BC Layaway]]+Data[[#This Row],[NH Layaway]]</f>
        <v>0</v>
      </c>
      <c r="R1120" s="47">
        <f>+Data[[#This Row],[BC Active]]+Data[[#This Row],[BC Layaway]]</f>
        <v>0</v>
      </c>
      <c r="S1120" s="47">
        <f>+Data[[#This Row],[NH Active]]+Data[[#This Row],[NH Layaway]]</f>
        <v>-1</v>
      </c>
      <c r="T1120" s="47">
        <f>+Data[[#This Row],[BC Total]]+Data[[#This Row],[NH Total]]</f>
        <v>-1</v>
      </c>
      <c r="Y1120" s="53"/>
    </row>
    <row r="1121" spans="1:25" x14ac:dyDescent="0.25">
      <c r="A1121" s="47" t="str">
        <f>Data[[#This Row],[Text IID]]&amp;Data[[#This Row],[transaction number]]</f>
        <v>690101</v>
      </c>
      <c r="B1121" s="48">
        <v>1</v>
      </c>
      <c r="C1121" s="49">
        <v>69010</v>
      </c>
      <c r="D1121" s="50" t="str">
        <f>Data[[#This Row],[Text IID]]&amp;" - "&amp;Data[[#This Row],[Facility Name]]</f>
        <v>69010 - BAYSHORE HEALTH CENTER RULE 80</v>
      </c>
      <c r="E1121" s="46">
        <v>69010</v>
      </c>
      <c r="F1121" s="51" t="s">
        <v>416</v>
      </c>
      <c r="G1121" s="52">
        <v>40451</v>
      </c>
      <c r="H1121" s="51" t="s">
        <v>17</v>
      </c>
      <c r="I1121" s="47">
        <v>0</v>
      </c>
      <c r="J1121" s="47">
        <v>126</v>
      </c>
      <c r="K1121" s="47">
        <f>+Data[[#This Row],[BC Bed Change]]+Data[[#This Row],[NH Bed Change]]</f>
        <v>126</v>
      </c>
      <c r="L1121" s="47">
        <f t="shared" si="80"/>
        <v>0</v>
      </c>
      <c r="M1121" s="47">
        <f t="shared" si="81"/>
        <v>126</v>
      </c>
      <c r="N1121" s="47">
        <f>+Data[[#This Row],[BC Active]]+Data[[#This Row],[NH Active]]</f>
        <v>126</v>
      </c>
      <c r="O1121" s="47">
        <f t="shared" si="82"/>
        <v>0</v>
      </c>
      <c r="P1121" s="47">
        <f t="shared" si="83"/>
        <v>0</v>
      </c>
      <c r="Q1121" s="47">
        <f>+Data[[#This Row],[BC Layaway]]+Data[[#This Row],[NH Layaway]]</f>
        <v>0</v>
      </c>
      <c r="R1121" s="47">
        <f>+Data[[#This Row],[BC Active]]+Data[[#This Row],[BC Layaway]]</f>
        <v>0</v>
      </c>
      <c r="S1121" s="47">
        <f>+Data[[#This Row],[NH Active]]+Data[[#This Row],[NH Layaway]]</f>
        <v>126</v>
      </c>
      <c r="T1121" s="47">
        <f>+Data[[#This Row],[BC Total]]+Data[[#This Row],[NH Total]]</f>
        <v>126</v>
      </c>
      <c r="Y1121" s="53"/>
    </row>
    <row r="1122" spans="1:25" x14ac:dyDescent="0.25">
      <c r="A1122" s="47" t="str">
        <f>Data[[#This Row],[Text IID]]&amp;Data[[#This Row],[transaction number]]</f>
        <v>690102</v>
      </c>
      <c r="B1122" s="48">
        <v>2</v>
      </c>
      <c r="C1122" s="49">
        <v>69010</v>
      </c>
      <c r="D1122" s="50" t="str">
        <f>Data[[#This Row],[Text IID]]&amp;" - "&amp;Data[[#This Row],[Facility Name]]</f>
        <v>69010 - BAYSHORE HEALTH CENTER RULE 80</v>
      </c>
      <c r="E1122" s="46">
        <v>69010</v>
      </c>
      <c r="F1122" s="51" t="s">
        <v>416</v>
      </c>
      <c r="G1122" s="52">
        <v>41404</v>
      </c>
      <c r="H1122" s="51" t="s">
        <v>23</v>
      </c>
      <c r="I1122" s="47">
        <v>0</v>
      </c>
      <c r="J1122" s="47">
        <v>20</v>
      </c>
      <c r="K1122" s="47">
        <f>+Data[[#This Row],[BC Bed Change]]+Data[[#This Row],[NH Bed Change]]</f>
        <v>20</v>
      </c>
      <c r="L1122" s="47">
        <f t="shared" si="80"/>
        <v>0</v>
      </c>
      <c r="M1122" s="47">
        <f t="shared" si="81"/>
        <v>-20</v>
      </c>
      <c r="N1122" s="47">
        <f>+Data[[#This Row],[BC Active]]+Data[[#This Row],[NH Active]]</f>
        <v>-20</v>
      </c>
      <c r="O1122" s="47">
        <f t="shared" si="82"/>
        <v>0</v>
      </c>
      <c r="P1122" s="47">
        <f t="shared" si="83"/>
        <v>0</v>
      </c>
      <c r="Q1122" s="47">
        <f>+Data[[#This Row],[BC Layaway]]+Data[[#This Row],[NH Layaway]]</f>
        <v>0</v>
      </c>
      <c r="R1122" s="47">
        <f>+Data[[#This Row],[BC Active]]+Data[[#This Row],[BC Layaway]]</f>
        <v>0</v>
      </c>
      <c r="S1122" s="47">
        <f>+Data[[#This Row],[NH Active]]+Data[[#This Row],[NH Layaway]]</f>
        <v>-20</v>
      </c>
      <c r="T1122" s="47">
        <f>+Data[[#This Row],[BC Total]]+Data[[#This Row],[NH Total]]</f>
        <v>-20</v>
      </c>
      <c r="Y1122" s="53"/>
    </row>
    <row r="1123" spans="1:25" x14ac:dyDescent="0.25">
      <c r="A1123" s="47" t="str">
        <f>Data[[#This Row],[Text IID]]&amp;Data[[#This Row],[transaction number]]</f>
        <v>690103</v>
      </c>
      <c r="B1123" s="48">
        <v>3</v>
      </c>
      <c r="C1123" s="49">
        <v>69010</v>
      </c>
      <c r="D1123" s="50" t="str">
        <f>Data[[#This Row],[Text IID]]&amp;" - "&amp;Data[[#This Row],[Facility Name]]</f>
        <v>69010 - BAYSHORE HEALTH CENTER RULE 80</v>
      </c>
      <c r="E1123" s="46">
        <v>69010</v>
      </c>
      <c r="F1123" s="51" t="s">
        <v>416</v>
      </c>
      <c r="G1123" s="52">
        <v>41699</v>
      </c>
      <c r="H1123" s="51" t="s">
        <v>20</v>
      </c>
      <c r="I1123" s="47">
        <v>0</v>
      </c>
      <c r="J1123" s="47">
        <v>1</v>
      </c>
      <c r="K1123" s="47">
        <f>+Data[[#This Row],[BC Bed Change]]+Data[[#This Row],[NH Bed Change]]</f>
        <v>1</v>
      </c>
      <c r="L1123" s="47">
        <f t="shared" si="80"/>
        <v>0</v>
      </c>
      <c r="M1123" s="47">
        <f t="shared" si="81"/>
        <v>-1</v>
      </c>
      <c r="N1123" s="47">
        <f>+Data[[#This Row],[BC Active]]+Data[[#This Row],[NH Active]]</f>
        <v>-1</v>
      </c>
      <c r="O1123" s="47">
        <f t="shared" si="82"/>
        <v>0</v>
      </c>
      <c r="P1123" s="47">
        <f t="shared" si="83"/>
        <v>1</v>
      </c>
      <c r="Q1123" s="47">
        <f>+Data[[#This Row],[BC Layaway]]+Data[[#This Row],[NH Layaway]]</f>
        <v>1</v>
      </c>
      <c r="R1123" s="47">
        <f>+Data[[#This Row],[BC Active]]+Data[[#This Row],[BC Layaway]]</f>
        <v>0</v>
      </c>
      <c r="S1123" s="47">
        <f>+Data[[#This Row],[NH Active]]+Data[[#This Row],[NH Layaway]]</f>
        <v>0</v>
      </c>
      <c r="T1123" s="47">
        <f>+Data[[#This Row],[BC Total]]+Data[[#This Row],[NH Total]]</f>
        <v>0</v>
      </c>
      <c r="Y1123" s="53"/>
    </row>
    <row r="1124" spans="1:25" x14ac:dyDescent="0.25">
      <c r="A1124" s="47" t="str">
        <f>Data[[#This Row],[Text IID]]&amp;Data[[#This Row],[transaction number]]</f>
        <v>690111</v>
      </c>
      <c r="B1124" s="48">
        <v>1</v>
      </c>
      <c r="C1124" s="49">
        <v>69011</v>
      </c>
      <c r="D1124" s="50" t="str">
        <f>Data[[#This Row],[Text IID]]&amp;" - "&amp;Data[[#This Row],[Facility Name]]</f>
        <v>69011 - The Waterview Woods</v>
      </c>
      <c r="E1124" s="46">
        <v>69011</v>
      </c>
      <c r="F1124" s="51" t="s">
        <v>311</v>
      </c>
      <c r="G1124" s="52">
        <v>40451</v>
      </c>
      <c r="H1124" s="51" t="s">
        <v>17</v>
      </c>
      <c r="I1124" s="47">
        <v>0</v>
      </c>
      <c r="J1124" s="47">
        <v>86</v>
      </c>
      <c r="K1124" s="47">
        <f>+Data[[#This Row],[BC Bed Change]]+Data[[#This Row],[NH Bed Change]]</f>
        <v>86</v>
      </c>
      <c r="L1124" s="47">
        <f t="shared" si="80"/>
        <v>0</v>
      </c>
      <c r="M1124" s="47">
        <f t="shared" si="81"/>
        <v>86</v>
      </c>
      <c r="N1124" s="47">
        <f>+Data[[#This Row],[BC Active]]+Data[[#This Row],[NH Active]]</f>
        <v>86</v>
      </c>
      <c r="O1124" s="47">
        <f t="shared" si="82"/>
        <v>0</v>
      </c>
      <c r="P1124" s="47">
        <f t="shared" si="83"/>
        <v>0</v>
      </c>
      <c r="Q1124" s="47">
        <f>+Data[[#This Row],[BC Layaway]]+Data[[#This Row],[NH Layaway]]</f>
        <v>0</v>
      </c>
      <c r="R1124" s="47">
        <f>+Data[[#This Row],[BC Active]]+Data[[#This Row],[BC Layaway]]</f>
        <v>0</v>
      </c>
      <c r="S1124" s="47">
        <f>+Data[[#This Row],[NH Active]]+Data[[#This Row],[NH Layaway]]</f>
        <v>86</v>
      </c>
      <c r="T1124" s="47">
        <f>+Data[[#This Row],[BC Total]]+Data[[#This Row],[NH Total]]</f>
        <v>86</v>
      </c>
      <c r="Y1124" s="53"/>
    </row>
    <row r="1125" spans="1:25" x14ac:dyDescent="0.25">
      <c r="A1125" s="47" t="str">
        <f>Data[[#This Row],[Text IID]]&amp;Data[[#This Row],[transaction number]]</f>
        <v>690112</v>
      </c>
      <c r="B1125" s="48">
        <v>2</v>
      </c>
      <c r="C1125" s="49">
        <v>69011</v>
      </c>
      <c r="D1125" s="50" t="str">
        <f>Data[[#This Row],[Text IID]]&amp;" - "&amp;Data[[#This Row],[Facility Name]]</f>
        <v>69011 - The Waterview Woods</v>
      </c>
      <c r="E1125" s="46">
        <v>69011</v>
      </c>
      <c r="F1125" s="51" t="s">
        <v>311</v>
      </c>
      <c r="G1125" s="52">
        <v>40451</v>
      </c>
      <c r="H1125" s="51" t="s">
        <v>19</v>
      </c>
      <c r="I1125" s="47">
        <v>0</v>
      </c>
      <c r="J1125" s="47">
        <v>8</v>
      </c>
      <c r="K1125" s="47">
        <f>+Data[[#This Row],[BC Bed Change]]+Data[[#This Row],[NH Bed Change]]</f>
        <v>8</v>
      </c>
      <c r="L1125" s="47">
        <f t="shared" si="80"/>
        <v>0</v>
      </c>
      <c r="M1125" s="47">
        <f t="shared" si="81"/>
        <v>0</v>
      </c>
      <c r="N1125" s="47">
        <f>+Data[[#This Row],[BC Active]]+Data[[#This Row],[NH Active]]</f>
        <v>0</v>
      </c>
      <c r="O1125" s="47">
        <f t="shared" si="82"/>
        <v>0</v>
      </c>
      <c r="P1125" s="47">
        <f t="shared" si="83"/>
        <v>8</v>
      </c>
      <c r="Q1125" s="47">
        <f>+Data[[#This Row],[BC Layaway]]+Data[[#This Row],[NH Layaway]]</f>
        <v>8</v>
      </c>
      <c r="R1125" s="47">
        <f>+Data[[#This Row],[BC Active]]+Data[[#This Row],[BC Layaway]]</f>
        <v>0</v>
      </c>
      <c r="S1125" s="47">
        <f>+Data[[#This Row],[NH Active]]+Data[[#This Row],[NH Layaway]]</f>
        <v>8</v>
      </c>
      <c r="T1125" s="47">
        <f>+Data[[#This Row],[BC Total]]+Data[[#This Row],[NH Total]]</f>
        <v>8</v>
      </c>
      <c r="Y1125" s="53"/>
    </row>
    <row r="1126" spans="1:25" x14ac:dyDescent="0.25">
      <c r="A1126" s="47" t="str">
        <f>Data[[#This Row],[Text IID]]&amp;Data[[#This Row],[transaction number]]</f>
        <v>690113</v>
      </c>
      <c r="B1126" s="48">
        <v>3</v>
      </c>
      <c r="C1126" s="49">
        <v>69011</v>
      </c>
      <c r="D1126" s="50" t="str">
        <f>Data[[#This Row],[Text IID]]&amp;" - "&amp;Data[[#This Row],[Facility Name]]</f>
        <v>69011 - The Waterview Woods</v>
      </c>
      <c r="E1126" s="46">
        <v>69011</v>
      </c>
      <c r="F1126" s="51" t="s">
        <v>311</v>
      </c>
      <c r="G1126" s="52">
        <v>40555</v>
      </c>
      <c r="H1126" s="51" t="s">
        <v>23</v>
      </c>
      <c r="I1126" s="47">
        <v>0</v>
      </c>
      <c r="J1126" s="47">
        <v>10</v>
      </c>
      <c r="K1126" s="47">
        <f>+Data[[#This Row],[BC Bed Change]]+Data[[#This Row],[NH Bed Change]]</f>
        <v>10</v>
      </c>
      <c r="L1126" s="47">
        <f t="shared" si="80"/>
        <v>0</v>
      </c>
      <c r="M1126" s="47">
        <f t="shared" si="81"/>
        <v>-10</v>
      </c>
      <c r="N1126" s="47">
        <f>+Data[[#This Row],[BC Active]]+Data[[#This Row],[NH Active]]</f>
        <v>-10</v>
      </c>
      <c r="O1126" s="47">
        <f t="shared" si="82"/>
        <v>0</v>
      </c>
      <c r="P1126" s="47">
        <f t="shared" si="83"/>
        <v>0</v>
      </c>
      <c r="Q1126" s="47">
        <f>+Data[[#This Row],[BC Layaway]]+Data[[#This Row],[NH Layaway]]</f>
        <v>0</v>
      </c>
      <c r="R1126" s="47">
        <f>+Data[[#This Row],[BC Active]]+Data[[#This Row],[BC Layaway]]</f>
        <v>0</v>
      </c>
      <c r="S1126" s="47">
        <f>+Data[[#This Row],[NH Active]]+Data[[#This Row],[NH Layaway]]</f>
        <v>-10</v>
      </c>
      <c r="T1126" s="47">
        <f>+Data[[#This Row],[BC Total]]+Data[[#This Row],[NH Total]]</f>
        <v>-10</v>
      </c>
      <c r="Y1126" s="53"/>
    </row>
    <row r="1127" spans="1:25" x14ac:dyDescent="0.25">
      <c r="A1127" s="47" t="str">
        <f>Data[[#This Row],[Text IID]]&amp;Data[[#This Row],[transaction number]]</f>
        <v>690114</v>
      </c>
      <c r="B1127" s="48">
        <v>4</v>
      </c>
      <c r="C1127" s="49">
        <v>69011</v>
      </c>
      <c r="D1127" s="50" t="str">
        <f>Data[[#This Row],[Text IID]]&amp;" - "&amp;Data[[#This Row],[Facility Name]]</f>
        <v>69011 - The Waterview Woods</v>
      </c>
      <c r="E1127" s="46">
        <v>69011</v>
      </c>
      <c r="F1127" s="51" t="s">
        <v>311</v>
      </c>
      <c r="G1127" s="52">
        <v>43251</v>
      </c>
      <c r="H1127" s="51" t="s">
        <v>22</v>
      </c>
      <c r="I1127" s="47"/>
      <c r="J1127" s="47">
        <v>4</v>
      </c>
      <c r="K1127" s="47">
        <f>+Data[[#This Row],[BC Bed Change]]+Data[[#This Row],[NH Bed Change]]</f>
        <v>4</v>
      </c>
      <c r="L1127" s="47">
        <f t="shared" si="80"/>
        <v>0</v>
      </c>
      <c r="M1127" s="47">
        <f t="shared" si="81"/>
        <v>4</v>
      </c>
      <c r="N1127" s="47">
        <f>+Data[[#This Row],[BC Active]]+Data[[#This Row],[NH Active]]</f>
        <v>4</v>
      </c>
      <c r="O1127" s="47">
        <f t="shared" si="82"/>
        <v>0</v>
      </c>
      <c r="P1127" s="47">
        <f t="shared" si="83"/>
        <v>-4</v>
      </c>
      <c r="Q1127" s="47">
        <f>+Data[[#This Row],[BC Layaway]]+Data[[#This Row],[NH Layaway]]</f>
        <v>-4</v>
      </c>
      <c r="R1127" s="47">
        <f>+Data[[#This Row],[BC Active]]+Data[[#This Row],[BC Layaway]]</f>
        <v>0</v>
      </c>
      <c r="S1127" s="47">
        <f>+Data[[#This Row],[NH Active]]+Data[[#This Row],[NH Layaway]]</f>
        <v>0</v>
      </c>
      <c r="T1127" s="47">
        <f>+Data[[#This Row],[BC Total]]+Data[[#This Row],[NH Total]]</f>
        <v>0</v>
      </c>
      <c r="Y1127" s="53"/>
    </row>
    <row r="1128" spans="1:25" x14ac:dyDescent="0.25">
      <c r="A1128" s="47" t="str">
        <f>Data[[#This Row],[Text IID]]&amp;Data[[#This Row],[transaction number]]</f>
        <v>690115</v>
      </c>
      <c r="B1128" s="48">
        <v>5</v>
      </c>
      <c r="C1128" s="49">
        <v>69011</v>
      </c>
      <c r="D1128" s="50" t="str">
        <f>Data[[#This Row],[Text IID]]&amp;" - "&amp;Data[[#This Row],[Facility Name]]</f>
        <v>69011 - The Waterview Woods</v>
      </c>
      <c r="E1128" s="46">
        <v>69011</v>
      </c>
      <c r="F1128" s="51" t="s">
        <v>311</v>
      </c>
      <c r="G1128" s="52">
        <v>43251</v>
      </c>
      <c r="H1128" s="51" t="s">
        <v>23</v>
      </c>
      <c r="I1128" s="47"/>
      <c r="J1128" s="47">
        <v>4</v>
      </c>
      <c r="K1128" s="47">
        <f>+Data[[#This Row],[BC Bed Change]]+Data[[#This Row],[NH Bed Change]]</f>
        <v>4</v>
      </c>
      <c r="L1128" s="47">
        <f t="shared" si="80"/>
        <v>0</v>
      </c>
      <c r="M1128" s="47">
        <f t="shared" si="81"/>
        <v>-4</v>
      </c>
      <c r="N1128" s="47">
        <f>+Data[[#This Row],[BC Active]]+Data[[#This Row],[NH Active]]</f>
        <v>-4</v>
      </c>
      <c r="O1128" s="47">
        <f t="shared" si="82"/>
        <v>0</v>
      </c>
      <c r="P1128" s="47">
        <f t="shared" si="83"/>
        <v>0</v>
      </c>
      <c r="Q1128" s="47">
        <f>+Data[[#This Row],[BC Layaway]]+Data[[#This Row],[NH Layaway]]</f>
        <v>0</v>
      </c>
      <c r="R1128" s="47">
        <f>+Data[[#This Row],[BC Active]]+Data[[#This Row],[BC Layaway]]</f>
        <v>0</v>
      </c>
      <c r="S1128" s="47">
        <f>+Data[[#This Row],[NH Active]]+Data[[#This Row],[NH Layaway]]</f>
        <v>-4</v>
      </c>
      <c r="T1128" s="47">
        <f>+Data[[#This Row],[BC Total]]+Data[[#This Row],[NH Total]]</f>
        <v>-4</v>
      </c>
      <c r="Y1128" s="53"/>
    </row>
    <row r="1129" spans="1:25" x14ac:dyDescent="0.25">
      <c r="A1129" s="47" t="str">
        <f>Data[[#This Row],[Text IID]]&amp;Data[[#This Row],[transaction number]]</f>
        <v>690116</v>
      </c>
      <c r="B1129" s="48">
        <v>6</v>
      </c>
      <c r="C1129" s="49">
        <v>69011</v>
      </c>
      <c r="D1129" s="50" t="str">
        <f>Data[[#This Row],[Text IID]]&amp;" - "&amp;Data[[#This Row],[Facility Name]]</f>
        <v>69011 - The Waterview Woods</v>
      </c>
      <c r="E1129" s="46">
        <v>69011</v>
      </c>
      <c r="F1129" s="51" t="s">
        <v>311</v>
      </c>
      <c r="G1129" s="52">
        <v>43616</v>
      </c>
      <c r="H1129" s="51" t="s">
        <v>22</v>
      </c>
      <c r="I1129" s="47"/>
      <c r="J1129" s="47">
        <v>4</v>
      </c>
      <c r="K1129" s="47">
        <f>+Data[[#This Row],[BC Bed Change]]+Data[[#This Row],[NH Bed Change]]</f>
        <v>4</v>
      </c>
      <c r="L1129" s="47">
        <f t="shared" si="80"/>
        <v>0</v>
      </c>
      <c r="M1129" s="47">
        <f t="shared" si="81"/>
        <v>4</v>
      </c>
      <c r="N1129" s="47">
        <f>+Data[[#This Row],[BC Active]]+Data[[#This Row],[NH Active]]</f>
        <v>4</v>
      </c>
      <c r="O1129" s="47">
        <f t="shared" si="82"/>
        <v>0</v>
      </c>
      <c r="P1129" s="47">
        <f t="shared" si="83"/>
        <v>-4</v>
      </c>
      <c r="Q1129" s="47">
        <f>+Data[[#This Row],[BC Layaway]]+Data[[#This Row],[NH Layaway]]</f>
        <v>-4</v>
      </c>
      <c r="R1129" s="47">
        <f>+Data[[#This Row],[BC Active]]+Data[[#This Row],[BC Layaway]]</f>
        <v>0</v>
      </c>
      <c r="S1129" s="47">
        <f>+Data[[#This Row],[NH Active]]+Data[[#This Row],[NH Layaway]]</f>
        <v>0</v>
      </c>
      <c r="T1129" s="47">
        <f>+Data[[#This Row],[BC Total]]+Data[[#This Row],[NH Total]]</f>
        <v>0</v>
      </c>
      <c r="Y1129" s="53"/>
    </row>
    <row r="1130" spans="1:25" x14ac:dyDescent="0.25">
      <c r="A1130" s="47" t="str">
        <f>Data[[#This Row],[Text IID]]&amp;Data[[#This Row],[transaction number]]</f>
        <v>690151</v>
      </c>
      <c r="B1130" s="48">
        <v>1</v>
      </c>
      <c r="C1130" s="49">
        <v>69015</v>
      </c>
      <c r="D1130" s="50" t="str">
        <f>Data[[#This Row],[Text IID]]&amp;" - "&amp;Data[[#This Row],[Facility Name]]</f>
        <v>69015 - Boundary Waters Care Center</v>
      </c>
      <c r="E1130" s="46">
        <v>69015</v>
      </c>
      <c r="F1130" s="51" t="s">
        <v>312</v>
      </c>
      <c r="G1130" s="52">
        <v>40451</v>
      </c>
      <c r="H1130" s="51" t="s">
        <v>17</v>
      </c>
      <c r="I1130" s="47">
        <v>0</v>
      </c>
      <c r="J1130" s="47">
        <v>59</v>
      </c>
      <c r="K1130" s="47">
        <f>+Data[[#This Row],[BC Bed Change]]+Data[[#This Row],[NH Bed Change]]</f>
        <v>59</v>
      </c>
      <c r="L1130" s="47">
        <f t="shared" si="80"/>
        <v>0</v>
      </c>
      <c r="M1130" s="47">
        <f t="shared" si="81"/>
        <v>59</v>
      </c>
      <c r="N1130" s="47">
        <f>+Data[[#This Row],[BC Active]]+Data[[#This Row],[NH Active]]</f>
        <v>59</v>
      </c>
      <c r="O1130" s="47">
        <f t="shared" si="82"/>
        <v>0</v>
      </c>
      <c r="P1130" s="47">
        <f t="shared" si="83"/>
        <v>0</v>
      </c>
      <c r="Q1130" s="47">
        <f>+Data[[#This Row],[BC Layaway]]+Data[[#This Row],[NH Layaway]]</f>
        <v>0</v>
      </c>
      <c r="R1130" s="47">
        <f>+Data[[#This Row],[BC Active]]+Data[[#This Row],[BC Layaway]]</f>
        <v>0</v>
      </c>
      <c r="S1130" s="47">
        <f>+Data[[#This Row],[NH Active]]+Data[[#This Row],[NH Layaway]]</f>
        <v>59</v>
      </c>
      <c r="T1130" s="47">
        <f>+Data[[#This Row],[BC Total]]+Data[[#This Row],[NH Total]]</f>
        <v>59</v>
      </c>
      <c r="Y1130" s="53"/>
    </row>
    <row r="1131" spans="1:25" x14ac:dyDescent="0.25">
      <c r="A1131" s="47" t="str">
        <f>Data[[#This Row],[Text IID]]&amp;Data[[#This Row],[transaction number]]</f>
        <v>690152</v>
      </c>
      <c r="B1131" s="48">
        <v>2</v>
      </c>
      <c r="C1131" s="49">
        <v>69015</v>
      </c>
      <c r="D1131" s="50" t="str">
        <f>Data[[#This Row],[Text IID]]&amp;" - "&amp;Data[[#This Row],[Facility Name]]</f>
        <v>69015 - Boundary Waters Care Center</v>
      </c>
      <c r="E1131" s="46">
        <v>69015</v>
      </c>
      <c r="F1131" s="51" t="s">
        <v>312</v>
      </c>
      <c r="G1131" s="52">
        <v>40543</v>
      </c>
      <c r="H1131" s="51" t="s">
        <v>20</v>
      </c>
      <c r="I1131" s="47">
        <v>0</v>
      </c>
      <c r="J1131" s="47">
        <v>1</v>
      </c>
      <c r="K1131" s="47">
        <f>+Data[[#This Row],[BC Bed Change]]+Data[[#This Row],[NH Bed Change]]</f>
        <v>1</v>
      </c>
      <c r="L1131" s="47">
        <f t="shared" si="80"/>
        <v>0</v>
      </c>
      <c r="M1131" s="47">
        <f t="shared" si="81"/>
        <v>-1</v>
      </c>
      <c r="N1131" s="47">
        <f>+Data[[#This Row],[BC Active]]+Data[[#This Row],[NH Active]]</f>
        <v>-1</v>
      </c>
      <c r="O1131" s="47">
        <f t="shared" si="82"/>
        <v>0</v>
      </c>
      <c r="P1131" s="47">
        <f t="shared" si="83"/>
        <v>1</v>
      </c>
      <c r="Q1131" s="47">
        <f>+Data[[#This Row],[BC Layaway]]+Data[[#This Row],[NH Layaway]]</f>
        <v>1</v>
      </c>
      <c r="R1131" s="47">
        <f>+Data[[#This Row],[BC Active]]+Data[[#This Row],[BC Layaway]]</f>
        <v>0</v>
      </c>
      <c r="S1131" s="47">
        <f>+Data[[#This Row],[NH Active]]+Data[[#This Row],[NH Layaway]]</f>
        <v>0</v>
      </c>
      <c r="T1131" s="47">
        <f>+Data[[#This Row],[BC Total]]+Data[[#This Row],[NH Total]]</f>
        <v>0</v>
      </c>
      <c r="Y1131" s="53"/>
    </row>
    <row r="1132" spans="1:25" x14ac:dyDescent="0.25">
      <c r="A1132" s="47" t="str">
        <f>Data[[#This Row],[Text IID]]&amp;Data[[#This Row],[transaction number]]</f>
        <v>690153</v>
      </c>
      <c r="B1132" s="48">
        <v>3</v>
      </c>
      <c r="C1132" s="49">
        <v>69015</v>
      </c>
      <c r="D1132" s="50" t="str">
        <f>Data[[#This Row],[Text IID]]&amp;" - "&amp;Data[[#This Row],[Facility Name]]</f>
        <v>69015 - Boundary Waters Care Center</v>
      </c>
      <c r="E1132" s="46">
        <v>69015</v>
      </c>
      <c r="F1132" s="51" t="s">
        <v>312</v>
      </c>
      <c r="G1132" s="52">
        <v>41427</v>
      </c>
      <c r="H1132" s="51" t="s">
        <v>20</v>
      </c>
      <c r="I1132" s="47">
        <v>0</v>
      </c>
      <c r="J1132" s="47">
        <v>13</v>
      </c>
      <c r="K1132" s="47">
        <f>+Data[[#This Row],[BC Bed Change]]+Data[[#This Row],[NH Bed Change]]</f>
        <v>13</v>
      </c>
      <c r="L1132" s="47">
        <f t="shared" si="80"/>
        <v>0</v>
      </c>
      <c r="M1132" s="47">
        <f t="shared" si="81"/>
        <v>-13</v>
      </c>
      <c r="N1132" s="47">
        <f>+Data[[#This Row],[BC Active]]+Data[[#This Row],[NH Active]]</f>
        <v>-13</v>
      </c>
      <c r="O1132" s="47">
        <f t="shared" si="82"/>
        <v>0</v>
      </c>
      <c r="P1132" s="47">
        <f t="shared" si="83"/>
        <v>13</v>
      </c>
      <c r="Q1132" s="47">
        <f>+Data[[#This Row],[BC Layaway]]+Data[[#This Row],[NH Layaway]]</f>
        <v>13</v>
      </c>
      <c r="R1132" s="47">
        <f>+Data[[#This Row],[BC Active]]+Data[[#This Row],[BC Layaway]]</f>
        <v>0</v>
      </c>
      <c r="S1132" s="47">
        <f>+Data[[#This Row],[NH Active]]+Data[[#This Row],[NH Layaway]]</f>
        <v>0</v>
      </c>
      <c r="T1132" s="47">
        <f>+Data[[#This Row],[BC Total]]+Data[[#This Row],[NH Total]]</f>
        <v>0</v>
      </c>
      <c r="Y1132" s="53"/>
    </row>
    <row r="1133" spans="1:25" x14ac:dyDescent="0.25">
      <c r="A1133" s="47" t="str">
        <f>Data[[#This Row],[Text IID]]&amp;Data[[#This Row],[transaction number]]</f>
        <v>690154</v>
      </c>
      <c r="B1133" s="48">
        <v>4</v>
      </c>
      <c r="C1133" s="49">
        <v>69015</v>
      </c>
      <c r="D1133" s="50" t="str">
        <f>Data[[#This Row],[Text IID]]&amp;" - "&amp;Data[[#This Row],[Facility Name]]</f>
        <v>69015 - Boundary Waters Care Center</v>
      </c>
      <c r="E1133" s="46">
        <v>69015</v>
      </c>
      <c r="F1133" s="51" t="s">
        <v>312</v>
      </c>
      <c r="G1133" s="52">
        <v>41701</v>
      </c>
      <c r="H1133" s="51" t="s">
        <v>20</v>
      </c>
      <c r="I1133" s="47">
        <v>0</v>
      </c>
      <c r="J1133" s="47">
        <v>5</v>
      </c>
      <c r="K1133" s="47">
        <f>+Data[[#This Row],[BC Bed Change]]+Data[[#This Row],[NH Bed Change]]</f>
        <v>5</v>
      </c>
      <c r="L1133" s="47">
        <f t="shared" si="80"/>
        <v>0</v>
      </c>
      <c r="M1133" s="47">
        <f t="shared" si="81"/>
        <v>-5</v>
      </c>
      <c r="N1133" s="47">
        <f>+Data[[#This Row],[BC Active]]+Data[[#This Row],[NH Active]]</f>
        <v>-5</v>
      </c>
      <c r="O1133" s="47">
        <f t="shared" si="82"/>
        <v>0</v>
      </c>
      <c r="P1133" s="47">
        <f t="shared" si="83"/>
        <v>5</v>
      </c>
      <c r="Q1133" s="47">
        <f>+Data[[#This Row],[BC Layaway]]+Data[[#This Row],[NH Layaway]]</f>
        <v>5</v>
      </c>
      <c r="R1133" s="47">
        <f>+Data[[#This Row],[BC Active]]+Data[[#This Row],[BC Layaway]]</f>
        <v>0</v>
      </c>
      <c r="S1133" s="47">
        <f>+Data[[#This Row],[NH Active]]+Data[[#This Row],[NH Layaway]]</f>
        <v>0</v>
      </c>
      <c r="T1133" s="47">
        <f>+Data[[#This Row],[BC Total]]+Data[[#This Row],[NH Total]]</f>
        <v>0</v>
      </c>
      <c r="Y1133" s="53"/>
    </row>
    <row r="1134" spans="1:25" x14ac:dyDescent="0.25">
      <c r="A1134" s="47" t="str">
        <f>Data[[#This Row],[Text IID]]&amp;Data[[#This Row],[transaction number]]</f>
        <v>690155</v>
      </c>
      <c r="B1134" s="48">
        <v>5</v>
      </c>
      <c r="C1134" s="49">
        <v>69015</v>
      </c>
      <c r="D1134" s="50" t="str">
        <f>Data[[#This Row],[Text IID]]&amp;" - "&amp;Data[[#This Row],[Facility Name]]</f>
        <v>69015 - Boundary Waters Care Center</v>
      </c>
      <c r="E1134" s="46">
        <v>69015</v>
      </c>
      <c r="F1134" s="51" t="s">
        <v>312</v>
      </c>
      <c r="G1134" s="52">
        <v>42064</v>
      </c>
      <c r="H1134" s="51" t="s">
        <v>22</v>
      </c>
      <c r="I1134" s="47">
        <v>0</v>
      </c>
      <c r="J1134" s="47">
        <v>9</v>
      </c>
      <c r="K1134" s="47">
        <f>+Data[[#This Row],[BC Bed Change]]+Data[[#This Row],[NH Bed Change]]</f>
        <v>9</v>
      </c>
      <c r="L1134" s="47">
        <f t="shared" si="80"/>
        <v>0</v>
      </c>
      <c r="M1134" s="47">
        <f t="shared" si="81"/>
        <v>9</v>
      </c>
      <c r="N1134" s="47">
        <f>+Data[[#This Row],[BC Active]]+Data[[#This Row],[NH Active]]</f>
        <v>9</v>
      </c>
      <c r="O1134" s="47">
        <f t="shared" si="82"/>
        <v>0</v>
      </c>
      <c r="P1134" s="47">
        <f t="shared" si="83"/>
        <v>-9</v>
      </c>
      <c r="Q1134" s="47">
        <f>+Data[[#This Row],[BC Layaway]]+Data[[#This Row],[NH Layaway]]</f>
        <v>-9</v>
      </c>
      <c r="R1134" s="47">
        <f>+Data[[#This Row],[BC Active]]+Data[[#This Row],[BC Layaway]]</f>
        <v>0</v>
      </c>
      <c r="S1134" s="47">
        <f>+Data[[#This Row],[NH Active]]+Data[[#This Row],[NH Layaway]]</f>
        <v>0</v>
      </c>
      <c r="T1134" s="47">
        <f>+Data[[#This Row],[BC Total]]+Data[[#This Row],[NH Total]]</f>
        <v>0</v>
      </c>
      <c r="Y1134" s="53"/>
    </row>
    <row r="1135" spans="1:25" x14ac:dyDescent="0.25">
      <c r="A1135" s="47" t="str">
        <f>Data[[#This Row],[Text IID]]&amp;Data[[#This Row],[transaction number]]</f>
        <v>690156</v>
      </c>
      <c r="B1135" s="48">
        <v>6</v>
      </c>
      <c r="C1135" s="49">
        <v>69015</v>
      </c>
      <c r="D1135" s="50" t="str">
        <f>Data[[#This Row],[Text IID]]&amp;" - "&amp;Data[[#This Row],[Facility Name]]</f>
        <v>69015 - Boundary Waters Care Center</v>
      </c>
      <c r="E1135" s="46">
        <v>69015</v>
      </c>
      <c r="F1135" s="51" t="s">
        <v>312</v>
      </c>
      <c r="G1135" s="52">
        <v>42064</v>
      </c>
      <c r="H1135" s="51" t="s">
        <v>23</v>
      </c>
      <c r="I1135" s="47">
        <v>0</v>
      </c>
      <c r="J1135" s="47">
        <v>9</v>
      </c>
      <c r="K1135" s="47">
        <f>+Data[[#This Row],[BC Bed Change]]+Data[[#This Row],[NH Bed Change]]</f>
        <v>9</v>
      </c>
      <c r="L1135" s="47">
        <f t="shared" si="80"/>
        <v>0</v>
      </c>
      <c r="M1135" s="47">
        <f t="shared" si="81"/>
        <v>-9</v>
      </c>
      <c r="N1135" s="47">
        <f>+Data[[#This Row],[BC Active]]+Data[[#This Row],[NH Active]]</f>
        <v>-9</v>
      </c>
      <c r="O1135" s="47">
        <f t="shared" si="82"/>
        <v>0</v>
      </c>
      <c r="P1135" s="47">
        <f t="shared" si="83"/>
        <v>0</v>
      </c>
      <c r="Q1135" s="47">
        <f>+Data[[#This Row],[BC Layaway]]+Data[[#This Row],[NH Layaway]]</f>
        <v>0</v>
      </c>
      <c r="R1135" s="47">
        <f>+Data[[#This Row],[BC Active]]+Data[[#This Row],[BC Layaway]]</f>
        <v>0</v>
      </c>
      <c r="S1135" s="47">
        <f>+Data[[#This Row],[NH Active]]+Data[[#This Row],[NH Layaway]]</f>
        <v>-9</v>
      </c>
      <c r="T1135" s="47">
        <f>+Data[[#This Row],[BC Total]]+Data[[#This Row],[NH Total]]</f>
        <v>-9</v>
      </c>
      <c r="Y1135" s="53"/>
    </row>
    <row r="1136" spans="1:25" x14ac:dyDescent="0.25">
      <c r="A1136" s="47" t="str">
        <f>Data[[#This Row],[Text IID]]&amp;Data[[#This Row],[transaction number]]</f>
        <v>690157</v>
      </c>
      <c r="B1136" s="48">
        <v>7</v>
      </c>
      <c r="C1136" s="49">
        <v>69015</v>
      </c>
      <c r="D1136" s="50" t="str">
        <f>Data[[#This Row],[Text IID]]&amp;" - "&amp;Data[[#This Row],[Facility Name]]</f>
        <v>69015 - Boundary Waters Care Center</v>
      </c>
      <c r="E1136" s="46">
        <v>69015</v>
      </c>
      <c r="F1136" s="51" t="s">
        <v>312</v>
      </c>
      <c r="G1136" s="52">
        <v>42469</v>
      </c>
      <c r="H1136" s="51" t="s">
        <v>22</v>
      </c>
      <c r="I1136" s="47"/>
      <c r="J1136" s="47">
        <v>2</v>
      </c>
      <c r="K1136" s="47">
        <f>+Data[[#This Row],[BC Bed Change]]+Data[[#This Row],[NH Bed Change]]</f>
        <v>2</v>
      </c>
      <c r="L1136" s="47">
        <f t="shared" si="80"/>
        <v>0</v>
      </c>
      <c r="M1136" s="47">
        <f t="shared" si="81"/>
        <v>2</v>
      </c>
      <c r="N1136" s="47">
        <f>+Data[[#This Row],[BC Active]]+Data[[#This Row],[NH Active]]</f>
        <v>2</v>
      </c>
      <c r="O1136" s="47">
        <f t="shared" si="82"/>
        <v>0</v>
      </c>
      <c r="P1136" s="47">
        <f t="shared" si="83"/>
        <v>-2</v>
      </c>
      <c r="Q1136" s="47">
        <f>+Data[[#This Row],[BC Layaway]]+Data[[#This Row],[NH Layaway]]</f>
        <v>-2</v>
      </c>
      <c r="R1136" s="47">
        <f>+Data[[#This Row],[BC Active]]+Data[[#This Row],[BC Layaway]]</f>
        <v>0</v>
      </c>
      <c r="S1136" s="47">
        <f>+Data[[#This Row],[NH Active]]+Data[[#This Row],[NH Layaway]]</f>
        <v>0</v>
      </c>
      <c r="T1136" s="47">
        <f>+Data[[#This Row],[BC Total]]+Data[[#This Row],[NH Total]]</f>
        <v>0</v>
      </c>
      <c r="Y1136" s="53"/>
    </row>
    <row r="1137" spans="1:25" x14ac:dyDescent="0.25">
      <c r="A1137" s="47" t="str">
        <f>Data[[#This Row],[Text IID]]&amp;Data[[#This Row],[transaction number]]</f>
        <v>690158</v>
      </c>
      <c r="B1137" s="48">
        <v>8</v>
      </c>
      <c r="C1137" s="54" t="s">
        <v>422</v>
      </c>
      <c r="D1137" s="50" t="str">
        <f>Data[[#This Row],[Text IID]]&amp;" - "&amp;Data[[#This Row],[Facility Name]]</f>
        <v>69015 - Boundary Waters Care Center</v>
      </c>
      <c r="E1137" s="46">
        <v>69015</v>
      </c>
      <c r="F1137" s="50" t="s">
        <v>312</v>
      </c>
      <c r="G1137" s="52">
        <v>44278</v>
      </c>
      <c r="H1137" s="51" t="s">
        <v>22</v>
      </c>
      <c r="I1137" s="47"/>
      <c r="J1137" s="47">
        <v>1</v>
      </c>
      <c r="K1137" s="47">
        <f>+Data[[#This Row],[BC Bed Change]]+Data[[#This Row],[NH Bed Change]]</f>
        <v>1</v>
      </c>
      <c r="L1137" s="47">
        <f t="shared" si="80"/>
        <v>0</v>
      </c>
      <c r="M1137" s="47">
        <f t="shared" si="81"/>
        <v>1</v>
      </c>
      <c r="N1137" s="47">
        <f>+Data[[#This Row],[BC Active]]+Data[[#This Row],[NH Active]]</f>
        <v>1</v>
      </c>
      <c r="O1137" s="47">
        <f t="shared" si="82"/>
        <v>0</v>
      </c>
      <c r="P1137" s="47">
        <f t="shared" si="83"/>
        <v>-1</v>
      </c>
      <c r="Q1137" s="47">
        <f>+Data[[#This Row],[BC Layaway]]+Data[[#This Row],[NH Layaway]]</f>
        <v>-1</v>
      </c>
      <c r="R1137" s="47">
        <f>+Data[[#This Row],[BC Active]]+Data[[#This Row],[BC Layaway]]</f>
        <v>0</v>
      </c>
      <c r="S1137" s="47">
        <f>+Data[[#This Row],[NH Active]]+Data[[#This Row],[NH Layaway]]</f>
        <v>0</v>
      </c>
      <c r="T1137" s="47">
        <f>+Data[[#This Row],[BC Total]]+Data[[#This Row],[NH Total]]</f>
        <v>0</v>
      </c>
      <c r="Y1137" s="53"/>
    </row>
    <row r="1138" spans="1:25" x14ac:dyDescent="0.25">
      <c r="A1138" s="47" t="str">
        <f>Data[[#This Row],[Text IID]]&amp;Data[[#This Row],[transaction number]]</f>
        <v>690159</v>
      </c>
      <c r="B1138" s="48">
        <v>9</v>
      </c>
      <c r="C1138" s="54" t="s">
        <v>422</v>
      </c>
      <c r="D1138" s="50" t="str">
        <f>Data[[#This Row],[Text IID]]&amp;" - "&amp;Data[[#This Row],[Facility Name]]</f>
        <v>69015 - Boundary Waters Care Center</v>
      </c>
      <c r="E1138" s="46">
        <v>69015</v>
      </c>
      <c r="F1138" s="50" t="s">
        <v>312</v>
      </c>
      <c r="G1138" s="52">
        <v>44278</v>
      </c>
      <c r="H1138" s="51" t="s">
        <v>23</v>
      </c>
      <c r="I1138" s="47"/>
      <c r="J1138" s="47">
        <v>1</v>
      </c>
      <c r="K1138" s="47">
        <f>+Data[[#This Row],[BC Bed Change]]+Data[[#This Row],[NH Bed Change]]</f>
        <v>1</v>
      </c>
      <c r="L1138" s="47">
        <f t="shared" si="80"/>
        <v>0</v>
      </c>
      <c r="M1138" s="47">
        <f t="shared" si="81"/>
        <v>-1</v>
      </c>
      <c r="N1138" s="47">
        <f>+Data[[#This Row],[BC Active]]+Data[[#This Row],[NH Active]]</f>
        <v>-1</v>
      </c>
      <c r="O1138" s="47">
        <f t="shared" si="82"/>
        <v>0</v>
      </c>
      <c r="P1138" s="47">
        <f t="shared" si="83"/>
        <v>0</v>
      </c>
      <c r="Q1138" s="47">
        <f>+Data[[#This Row],[BC Layaway]]+Data[[#This Row],[NH Layaway]]</f>
        <v>0</v>
      </c>
      <c r="R1138" s="47">
        <f>+Data[[#This Row],[BC Active]]+Data[[#This Row],[BC Layaway]]</f>
        <v>0</v>
      </c>
      <c r="S1138" s="47">
        <f>+Data[[#This Row],[NH Active]]+Data[[#This Row],[NH Layaway]]</f>
        <v>-1</v>
      </c>
      <c r="T1138" s="47">
        <f>+Data[[#This Row],[BC Total]]+Data[[#This Row],[NH Total]]</f>
        <v>-1</v>
      </c>
      <c r="Y1138" s="53"/>
    </row>
    <row r="1139" spans="1:25" x14ac:dyDescent="0.25">
      <c r="A1139" s="47" t="str">
        <f>Data[[#This Row],[Text IID]]&amp;Data[[#This Row],[transaction number]]</f>
        <v>690171</v>
      </c>
      <c r="B1139" s="48">
        <v>1</v>
      </c>
      <c r="C1139" s="49">
        <v>69017</v>
      </c>
      <c r="D1139" s="50" t="str">
        <f>Data[[#This Row],[Text IID]]&amp;" - "&amp;Data[[#This Row],[Facility Name]]</f>
        <v>69017 - Heritage Manor</v>
      </c>
      <c r="E1139" s="46">
        <v>69017</v>
      </c>
      <c r="F1139" s="51" t="s">
        <v>313</v>
      </c>
      <c r="G1139" s="52">
        <v>40451</v>
      </c>
      <c r="H1139" s="51" t="s">
        <v>17</v>
      </c>
      <c r="I1139" s="47">
        <v>0</v>
      </c>
      <c r="J1139" s="47">
        <v>89</v>
      </c>
      <c r="K1139" s="47">
        <f>+Data[[#This Row],[BC Bed Change]]+Data[[#This Row],[NH Bed Change]]</f>
        <v>89</v>
      </c>
      <c r="L1139" s="47">
        <f t="shared" si="80"/>
        <v>0</v>
      </c>
      <c r="M1139" s="47">
        <f t="shared" si="81"/>
        <v>89</v>
      </c>
      <c r="N1139" s="47">
        <f>+Data[[#This Row],[BC Active]]+Data[[#This Row],[NH Active]]</f>
        <v>89</v>
      </c>
      <c r="O1139" s="47">
        <f t="shared" si="82"/>
        <v>0</v>
      </c>
      <c r="P1139" s="47">
        <f t="shared" si="83"/>
        <v>0</v>
      </c>
      <c r="Q1139" s="47">
        <f>+Data[[#This Row],[BC Layaway]]+Data[[#This Row],[NH Layaway]]</f>
        <v>0</v>
      </c>
      <c r="R1139" s="47">
        <f>+Data[[#This Row],[BC Active]]+Data[[#This Row],[BC Layaway]]</f>
        <v>0</v>
      </c>
      <c r="S1139" s="47">
        <f>+Data[[#This Row],[NH Active]]+Data[[#This Row],[NH Layaway]]</f>
        <v>89</v>
      </c>
      <c r="T1139" s="47">
        <f>+Data[[#This Row],[BC Total]]+Data[[#This Row],[NH Total]]</f>
        <v>89</v>
      </c>
      <c r="Y1139" s="53"/>
    </row>
    <row r="1140" spans="1:25" x14ac:dyDescent="0.25">
      <c r="A1140" s="47" t="str">
        <f>Data[[#This Row],[Text IID]]&amp;Data[[#This Row],[transaction number]]</f>
        <v>690172</v>
      </c>
      <c r="B1140" s="48">
        <v>2</v>
      </c>
      <c r="C1140" s="49">
        <v>69017</v>
      </c>
      <c r="D1140" s="50" t="str">
        <f>Data[[#This Row],[Text IID]]&amp;" - "&amp;Data[[#This Row],[Facility Name]]</f>
        <v>69017 - Heritage Manor</v>
      </c>
      <c r="E1140" s="46">
        <v>69017</v>
      </c>
      <c r="F1140" s="51" t="s">
        <v>313</v>
      </c>
      <c r="G1140" s="52">
        <v>40451</v>
      </c>
      <c r="H1140" s="51" t="s">
        <v>19</v>
      </c>
      <c r="I1140" s="47">
        <v>0</v>
      </c>
      <c r="J1140" s="47">
        <v>13</v>
      </c>
      <c r="K1140" s="47">
        <f>+Data[[#This Row],[BC Bed Change]]+Data[[#This Row],[NH Bed Change]]</f>
        <v>13</v>
      </c>
      <c r="L1140" s="47">
        <f t="shared" si="80"/>
        <v>0</v>
      </c>
      <c r="M1140" s="47">
        <f t="shared" si="81"/>
        <v>0</v>
      </c>
      <c r="N1140" s="47">
        <f>+Data[[#This Row],[BC Active]]+Data[[#This Row],[NH Active]]</f>
        <v>0</v>
      </c>
      <c r="O1140" s="47">
        <f t="shared" si="82"/>
        <v>0</v>
      </c>
      <c r="P1140" s="47">
        <f t="shared" si="83"/>
        <v>13</v>
      </c>
      <c r="Q1140" s="47">
        <f>+Data[[#This Row],[BC Layaway]]+Data[[#This Row],[NH Layaway]]</f>
        <v>13</v>
      </c>
      <c r="R1140" s="47">
        <f>+Data[[#This Row],[BC Active]]+Data[[#This Row],[BC Layaway]]</f>
        <v>0</v>
      </c>
      <c r="S1140" s="47">
        <f>+Data[[#This Row],[NH Active]]+Data[[#This Row],[NH Layaway]]</f>
        <v>13</v>
      </c>
      <c r="T1140" s="47">
        <f>+Data[[#This Row],[BC Total]]+Data[[#This Row],[NH Total]]</f>
        <v>13</v>
      </c>
      <c r="Y1140" s="53"/>
    </row>
    <row r="1141" spans="1:25" x14ac:dyDescent="0.25">
      <c r="A1141" s="47" t="str">
        <f>Data[[#This Row],[Text IID]]&amp;Data[[#This Row],[transaction number]]</f>
        <v>690173</v>
      </c>
      <c r="B1141" s="48">
        <v>3</v>
      </c>
      <c r="C1141" s="49">
        <v>69017</v>
      </c>
      <c r="D1141" s="50" t="str">
        <f>Data[[#This Row],[Text IID]]&amp;" - "&amp;Data[[#This Row],[Facility Name]]</f>
        <v>69017 - Heritage Manor</v>
      </c>
      <c r="E1141" s="46">
        <v>69017</v>
      </c>
      <c r="F1141" s="51" t="s">
        <v>313</v>
      </c>
      <c r="G1141" s="52">
        <v>40969</v>
      </c>
      <c r="H1141" s="51" t="s">
        <v>20</v>
      </c>
      <c r="I1141" s="47">
        <v>0</v>
      </c>
      <c r="J1141" s="47">
        <v>4</v>
      </c>
      <c r="K1141" s="47">
        <f>+Data[[#This Row],[BC Bed Change]]+Data[[#This Row],[NH Bed Change]]</f>
        <v>4</v>
      </c>
      <c r="L1141" s="47">
        <f t="shared" si="80"/>
        <v>0</v>
      </c>
      <c r="M1141" s="47">
        <f t="shared" si="81"/>
        <v>-4</v>
      </c>
      <c r="N1141" s="47">
        <f>+Data[[#This Row],[BC Active]]+Data[[#This Row],[NH Active]]</f>
        <v>-4</v>
      </c>
      <c r="O1141" s="47">
        <f t="shared" si="82"/>
        <v>0</v>
      </c>
      <c r="P1141" s="47">
        <f t="shared" si="83"/>
        <v>4</v>
      </c>
      <c r="Q1141" s="47">
        <f>+Data[[#This Row],[BC Layaway]]+Data[[#This Row],[NH Layaway]]</f>
        <v>4</v>
      </c>
      <c r="R1141" s="47">
        <f>+Data[[#This Row],[BC Active]]+Data[[#This Row],[BC Layaway]]</f>
        <v>0</v>
      </c>
      <c r="S1141" s="47">
        <f>+Data[[#This Row],[NH Active]]+Data[[#This Row],[NH Layaway]]</f>
        <v>0</v>
      </c>
      <c r="T1141" s="47">
        <f>+Data[[#This Row],[BC Total]]+Data[[#This Row],[NH Total]]</f>
        <v>0</v>
      </c>
      <c r="Y1141" s="53"/>
    </row>
    <row r="1142" spans="1:25" x14ac:dyDescent="0.25">
      <c r="A1142" s="47" t="str">
        <f>Data[[#This Row],[Text IID]]&amp;Data[[#This Row],[transaction number]]</f>
        <v>690174</v>
      </c>
      <c r="B1142" s="48">
        <v>4</v>
      </c>
      <c r="C1142" s="49">
        <v>69017</v>
      </c>
      <c r="D1142" s="50" t="str">
        <f>Data[[#This Row],[Text IID]]&amp;" - "&amp;Data[[#This Row],[Facility Name]]</f>
        <v>69017 - Heritage Manor</v>
      </c>
      <c r="E1142" s="46">
        <v>69017</v>
      </c>
      <c r="F1142" s="51" t="s">
        <v>313</v>
      </c>
      <c r="G1142" s="52">
        <v>41365</v>
      </c>
      <c r="H1142" s="51" t="s">
        <v>20</v>
      </c>
      <c r="I1142" s="47">
        <v>0</v>
      </c>
      <c r="J1142" s="47">
        <v>7</v>
      </c>
      <c r="K1142" s="47">
        <f>+Data[[#This Row],[BC Bed Change]]+Data[[#This Row],[NH Bed Change]]</f>
        <v>7</v>
      </c>
      <c r="L1142" s="47">
        <f t="shared" si="80"/>
        <v>0</v>
      </c>
      <c r="M1142" s="47">
        <f t="shared" si="81"/>
        <v>-7</v>
      </c>
      <c r="N1142" s="47">
        <f>+Data[[#This Row],[BC Active]]+Data[[#This Row],[NH Active]]</f>
        <v>-7</v>
      </c>
      <c r="O1142" s="47">
        <f t="shared" si="82"/>
        <v>0</v>
      </c>
      <c r="P1142" s="47">
        <f t="shared" si="83"/>
        <v>7</v>
      </c>
      <c r="Q1142" s="47">
        <f>+Data[[#This Row],[BC Layaway]]+Data[[#This Row],[NH Layaway]]</f>
        <v>7</v>
      </c>
      <c r="R1142" s="47">
        <f>+Data[[#This Row],[BC Active]]+Data[[#This Row],[BC Layaway]]</f>
        <v>0</v>
      </c>
      <c r="S1142" s="47">
        <f>+Data[[#This Row],[NH Active]]+Data[[#This Row],[NH Layaway]]</f>
        <v>0</v>
      </c>
      <c r="T1142" s="47">
        <f>+Data[[#This Row],[BC Total]]+Data[[#This Row],[NH Total]]</f>
        <v>0</v>
      </c>
      <c r="Y1142" s="53"/>
    </row>
    <row r="1143" spans="1:25" x14ac:dyDescent="0.25">
      <c r="A1143" s="47" t="str">
        <f>Data[[#This Row],[Text IID]]&amp;Data[[#This Row],[transaction number]]</f>
        <v>690175</v>
      </c>
      <c r="B1143" s="48">
        <v>5</v>
      </c>
      <c r="C1143" s="49">
        <v>69017</v>
      </c>
      <c r="D1143" s="50" t="str">
        <f>Data[[#This Row],[Text IID]]&amp;" - "&amp;Data[[#This Row],[Facility Name]]</f>
        <v>69017 - Heritage Manor</v>
      </c>
      <c r="E1143" s="46">
        <v>69017</v>
      </c>
      <c r="F1143" s="51" t="s">
        <v>313</v>
      </c>
      <c r="G1143" s="52">
        <v>42179</v>
      </c>
      <c r="H1143" s="51" t="s">
        <v>22</v>
      </c>
      <c r="I1143" s="47">
        <v>0</v>
      </c>
      <c r="J1143" s="47">
        <v>5</v>
      </c>
      <c r="K1143" s="47">
        <f>+Data[[#This Row],[BC Bed Change]]+Data[[#This Row],[NH Bed Change]]</f>
        <v>5</v>
      </c>
      <c r="L1143" s="47">
        <f t="shared" si="80"/>
        <v>0</v>
      </c>
      <c r="M1143" s="47">
        <f t="shared" si="81"/>
        <v>5</v>
      </c>
      <c r="N1143" s="47">
        <f>+Data[[#This Row],[BC Active]]+Data[[#This Row],[NH Active]]</f>
        <v>5</v>
      </c>
      <c r="O1143" s="47">
        <f t="shared" si="82"/>
        <v>0</v>
      </c>
      <c r="P1143" s="47">
        <f t="shared" si="83"/>
        <v>-5</v>
      </c>
      <c r="Q1143" s="47">
        <f>+Data[[#This Row],[BC Layaway]]+Data[[#This Row],[NH Layaway]]</f>
        <v>-5</v>
      </c>
      <c r="R1143" s="47">
        <f>+Data[[#This Row],[BC Active]]+Data[[#This Row],[BC Layaway]]</f>
        <v>0</v>
      </c>
      <c r="S1143" s="47">
        <f>+Data[[#This Row],[NH Active]]+Data[[#This Row],[NH Layaway]]</f>
        <v>0</v>
      </c>
      <c r="T1143" s="47">
        <f>+Data[[#This Row],[BC Total]]+Data[[#This Row],[NH Total]]</f>
        <v>0</v>
      </c>
      <c r="Y1143" s="53"/>
    </row>
    <row r="1144" spans="1:25" x14ac:dyDescent="0.25">
      <c r="A1144" s="47" t="str">
        <f>Data[[#This Row],[Text IID]]&amp;Data[[#This Row],[transaction number]]</f>
        <v>690176</v>
      </c>
      <c r="B1144" s="48">
        <v>6</v>
      </c>
      <c r="C1144" s="49">
        <v>69017</v>
      </c>
      <c r="D1144" s="50" t="str">
        <f>Data[[#This Row],[Text IID]]&amp;" - "&amp;Data[[#This Row],[Facility Name]]</f>
        <v>69017 - Heritage Manor</v>
      </c>
      <c r="E1144" s="46">
        <v>69017</v>
      </c>
      <c r="F1144" s="51" t="s">
        <v>313</v>
      </c>
      <c r="G1144" s="52">
        <v>42179</v>
      </c>
      <c r="H1144" s="51" t="s">
        <v>23</v>
      </c>
      <c r="I1144" s="47">
        <v>0</v>
      </c>
      <c r="J1144" s="47">
        <v>5</v>
      </c>
      <c r="K1144" s="47">
        <f>+Data[[#This Row],[BC Bed Change]]+Data[[#This Row],[NH Bed Change]]</f>
        <v>5</v>
      </c>
      <c r="L1144" s="47">
        <f t="shared" si="80"/>
        <v>0</v>
      </c>
      <c r="M1144" s="47">
        <f t="shared" si="81"/>
        <v>-5</v>
      </c>
      <c r="N1144" s="47">
        <f>+Data[[#This Row],[BC Active]]+Data[[#This Row],[NH Active]]</f>
        <v>-5</v>
      </c>
      <c r="O1144" s="47">
        <f t="shared" si="82"/>
        <v>0</v>
      </c>
      <c r="P1144" s="47">
        <f t="shared" si="83"/>
        <v>0</v>
      </c>
      <c r="Q1144" s="47">
        <f>+Data[[#This Row],[BC Layaway]]+Data[[#This Row],[NH Layaway]]</f>
        <v>0</v>
      </c>
      <c r="R1144" s="47">
        <f>+Data[[#This Row],[BC Active]]+Data[[#This Row],[BC Layaway]]</f>
        <v>0</v>
      </c>
      <c r="S1144" s="47">
        <f>+Data[[#This Row],[NH Active]]+Data[[#This Row],[NH Layaway]]</f>
        <v>-5</v>
      </c>
      <c r="T1144" s="47">
        <f>+Data[[#This Row],[BC Total]]+Data[[#This Row],[NH Total]]</f>
        <v>-5</v>
      </c>
      <c r="Y1144" s="53"/>
    </row>
    <row r="1145" spans="1:25" x14ac:dyDescent="0.25">
      <c r="A1145" s="47" t="str">
        <f>Data[[#This Row],[Text IID]]&amp;Data[[#This Row],[transaction number]]</f>
        <v>690177</v>
      </c>
      <c r="B1145" s="48">
        <v>7</v>
      </c>
      <c r="C1145" s="49">
        <v>69017</v>
      </c>
      <c r="D1145" s="50" t="str">
        <f>Data[[#This Row],[Text IID]]&amp;" - "&amp;Data[[#This Row],[Facility Name]]</f>
        <v>69017 - Heritage Manor</v>
      </c>
      <c r="E1145" s="46">
        <v>69017</v>
      </c>
      <c r="F1145" s="51" t="s">
        <v>313</v>
      </c>
      <c r="G1145" s="52">
        <v>42491</v>
      </c>
      <c r="H1145" s="51" t="s">
        <v>20</v>
      </c>
      <c r="I1145" s="47">
        <v>0</v>
      </c>
      <c r="J1145" s="47">
        <v>8</v>
      </c>
      <c r="K1145" s="47">
        <f>+Data[[#This Row],[BC Bed Change]]+Data[[#This Row],[NH Bed Change]]</f>
        <v>8</v>
      </c>
      <c r="L1145" s="47">
        <f t="shared" si="80"/>
        <v>0</v>
      </c>
      <c r="M1145" s="47">
        <f t="shared" si="81"/>
        <v>-8</v>
      </c>
      <c r="N1145" s="47">
        <f>+Data[[#This Row],[BC Active]]+Data[[#This Row],[NH Active]]</f>
        <v>-8</v>
      </c>
      <c r="O1145" s="47">
        <f t="shared" si="82"/>
        <v>0</v>
      </c>
      <c r="P1145" s="47">
        <f t="shared" si="83"/>
        <v>8</v>
      </c>
      <c r="Q1145" s="47">
        <f>+Data[[#This Row],[BC Layaway]]+Data[[#This Row],[NH Layaway]]</f>
        <v>8</v>
      </c>
      <c r="R1145" s="47">
        <f>+Data[[#This Row],[BC Active]]+Data[[#This Row],[BC Layaway]]</f>
        <v>0</v>
      </c>
      <c r="S1145" s="47">
        <f>+Data[[#This Row],[NH Active]]+Data[[#This Row],[NH Layaway]]</f>
        <v>0</v>
      </c>
      <c r="T1145" s="47">
        <f>+Data[[#This Row],[BC Total]]+Data[[#This Row],[NH Total]]</f>
        <v>0</v>
      </c>
      <c r="Y1145" s="53"/>
    </row>
    <row r="1146" spans="1:25" x14ac:dyDescent="0.25">
      <c r="A1146" s="47" t="str">
        <f>Data[[#This Row],[Text IID]]&amp;Data[[#This Row],[transaction number]]</f>
        <v>690178</v>
      </c>
      <c r="B1146" s="48">
        <v>8</v>
      </c>
      <c r="C1146" s="49">
        <v>69017</v>
      </c>
      <c r="D1146" s="50" t="str">
        <f>Data[[#This Row],[Text IID]]&amp;" - "&amp;Data[[#This Row],[Facility Name]]</f>
        <v>69017 - Heritage Manor</v>
      </c>
      <c r="E1146" s="46">
        <v>69017</v>
      </c>
      <c r="F1146" s="51" t="s">
        <v>313</v>
      </c>
      <c r="G1146" s="52">
        <v>43101</v>
      </c>
      <c r="H1146" s="51" t="s">
        <v>22</v>
      </c>
      <c r="I1146" s="47"/>
      <c r="J1146" s="47">
        <v>3</v>
      </c>
      <c r="K1146" s="47">
        <f>+Data[[#This Row],[BC Bed Change]]+Data[[#This Row],[NH Bed Change]]</f>
        <v>3</v>
      </c>
      <c r="L1146" s="47">
        <f t="shared" si="80"/>
        <v>0</v>
      </c>
      <c r="M1146" s="47">
        <f t="shared" si="81"/>
        <v>3</v>
      </c>
      <c r="N1146" s="47">
        <f>+Data[[#This Row],[BC Active]]+Data[[#This Row],[NH Active]]</f>
        <v>3</v>
      </c>
      <c r="O1146" s="47">
        <f t="shared" si="82"/>
        <v>0</v>
      </c>
      <c r="P1146" s="47">
        <f t="shared" si="83"/>
        <v>-3</v>
      </c>
      <c r="Q1146" s="47">
        <f>+Data[[#This Row],[BC Layaway]]+Data[[#This Row],[NH Layaway]]</f>
        <v>-3</v>
      </c>
      <c r="R1146" s="47">
        <f>+Data[[#This Row],[BC Active]]+Data[[#This Row],[BC Layaway]]</f>
        <v>0</v>
      </c>
      <c r="S1146" s="47">
        <f>+Data[[#This Row],[NH Active]]+Data[[#This Row],[NH Layaway]]</f>
        <v>0</v>
      </c>
      <c r="T1146" s="47">
        <f>+Data[[#This Row],[BC Total]]+Data[[#This Row],[NH Total]]</f>
        <v>0</v>
      </c>
      <c r="Y1146" s="53"/>
    </row>
    <row r="1147" spans="1:25" x14ac:dyDescent="0.25">
      <c r="A1147" s="47" t="str">
        <f>Data[[#This Row],[Text IID]]&amp;Data[[#This Row],[transaction number]]</f>
        <v>690179</v>
      </c>
      <c r="B1147" s="48">
        <v>9</v>
      </c>
      <c r="C1147" s="49">
        <v>69017</v>
      </c>
      <c r="D1147" s="50" t="str">
        <f>Data[[#This Row],[Text IID]]&amp;" - "&amp;Data[[#This Row],[Facility Name]]</f>
        <v>69017 - Heritage Manor</v>
      </c>
      <c r="E1147" s="46">
        <v>69017</v>
      </c>
      <c r="F1147" s="51" t="s">
        <v>313</v>
      </c>
      <c r="G1147" s="52">
        <v>43101</v>
      </c>
      <c r="H1147" s="51" t="s">
        <v>23</v>
      </c>
      <c r="I1147" s="47"/>
      <c r="J1147" s="47">
        <v>3</v>
      </c>
      <c r="K1147" s="47">
        <f>+Data[[#This Row],[BC Bed Change]]+Data[[#This Row],[NH Bed Change]]</f>
        <v>3</v>
      </c>
      <c r="L1147" s="47">
        <f t="shared" si="80"/>
        <v>0</v>
      </c>
      <c r="M1147" s="47">
        <f t="shared" si="81"/>
        <v>-3</v>
      </c>
      <c r="N1147" s="47">
        <f>+Data[[#This Row],[BC Active]]+Data[[#This Row],[NH Active]]</f>
        <v>-3</v>
      </c>
      <c r="O1147" s="47">
        <f t="shared" si="82"/>
        <v>0</v>
      </c>
      <c r="P1147" s="47">
        <f t="shared" si="83"/>
        <v>0</v>
      </c>
      <c r="Q1147" s="47">
        <f>+Data[[#This Row],[BC Layaway]]+Data[[#This Row],[NH Layaway]]</f>
        <v>0</v>
      </c>
      <c r="R1147" s="47">
        <f>+Data[[#This Row],[BC Active]]+Data[[#This Row],[BC Layaway]]</f>
        <v>0</v>
      </c>
      <c r="S1147" s="47">
        <f>+Data[[#This Row],[NH Active]]+Data[[#This Row],[NH Layaway]]</f>
        <v>-3</v>
      </c>
      <c r="T1147" s="47">
        <f>+Data[[#This Row],[BC Total]]+Data[[#This Row],[NH Total]]</f>
        <v>-3</v>
      </c>
      <c r="Y1147" s="53"/>
    </row>
    <row r="1148" spans="1:25" x14ac:dyDescent="0.25">
      <c r="A1148" s="47" t="str">
        <f>Data[[#This Row],[Text IID]]&amp;Data[[#This Row],[transaction number]]</f>
        <v>6901710</v>
      </c>
      <c r="B1148" s="48">
        <v>10</v>
      </c>
      <c r="C1148" s="49">
        <v>69017</v>
      </c>
      <c r="D1148" s="50" t="str">
        <f>Data[[#This Row],[Text IID]]&amp;" - "&amp;Data[[#This Row],[Facility Name]]</f>
        <v>69017 - Heritage Manor</v>
      </c>
      <c r="E1148" s="46">
        <v>69017</v>
      </c>
      <c r="F1148" s="51" t="s">
        <v>313</v>
      </c>
      <c r="G1148" s="52">
        <v>43647</v>
      </c>
      <c r="H1148" s="51" t="s">
        <v>22</v>
      </c>
      <c r="I1148" s="47"/>
      <c r="J1148" s="47">
        <v>5</v>
      </c>
      <c r="K1148" s="47">
        <f>+Data[[#This Row],[BC Bed Change]]+Data[[#This Row],[NH Bed Change]]</f>
        <v>5</v>
      </c>
      <c r="L1148" s="47">
        <f t="shared" si="80"/>
        <v>0</v>
      </c>
      <c r="M1148" s="47">
        <f t="shared" si="81"/>
        <v>5</v>
      </c>
      <c r="N1148" s="47">
        <f>+Data[[#This Row],[BC Active]]+Data[[#This Row],[NH Active]]</f>
        <v>5</v>
      </c>
      <c r="O1148" s="47">
        <f t="shared" si="82"/>
        <v>0</v>
      </c>
      <c r="P1148" s="47">
        <f t="shared" si="83"/>
        <v>-5</v>
      </c>
      <c r="Q1148" s="47">
        <f>+Data[[#This Row],[BC Layaway]]+Data[[#This Row],[NH Layaway]]</f>
        <v>-5</v>
      </c>
      <c r="R1148" s="47">
        <f>+Data[[#This Row],[BC Active]]+Data[[#This Row],[BC Layaway]]</f>
        <v>0</v>
      </c>
      <c r="S1148" s="47">
        <f>+Data[[#This Row],[NH Active]]+Data[[#This Row],[NH Layaway]]</f>
        <v>0</v>
      </c>
      <c r="T1148" s="47">
        <f>+Data[[#This Row],[BC Total]]+Data[[#This Row],[NH Total]]</f>
        <v>0</v>
      </c>
      <c r="Y1148" s="53"/>
    </row>
    <row r="1149" spans="1:25" x14ac:dyDescent="0.25">
      <c r="A1149" s="47" t="str">
        <f>Data[[#This Row],[Text IID]]&amp;Data[[#This Row],[transaction number]]</f>
        <v>6901711</v>
      </c>
      <c r="B1149" s="48">
        <v>11</v>
      </c>
      <c r="C1149" s="49">
        <v>69017</v>
      </c>
      <c r="D1149" s="50" t="str">
        <f>Data[[#This Row],[Text IID]]&amp;" - "&amp;Data[[#This Row],[Facility Name]]</f>
        <v>69017 - Heritage Manor</v>
      </c>
      <c r="E1149" s="46">
        <v>69017</v>
      </c>
      <c r="F1149" s="51" t="s">
        <v>313</v>
      </c>
      <c r="G1149" s="52">
        <v>43647</v>
      </c>
      <c r="H1149" s="51" t="s">
        <v>23</v>
      </c>
      <c r="I1149" s="47"/>
      <c r="J1149" s="47">
        <v>5</v>
      </c>
      <c r="K1149" s="47">
        <f>+Data[[#This Row],[BC Bed Change]]+Data[[#This Row],[NH Bed Change]]</f>
        <v>5</v>
      </c>
      <c r="L1149" s="47">
        <f t="shared" si="80"/>
        <v>0</v>
      </c>
      <c r="M1149" s="47">
        <f t="shared" si="81"/>
        <v>-5</v>
      </c>
      <c r="N1149" s="47">
        <f>+Data[[#This Row],[BC Active]]+Data[[#This Row],[NH Active]]</f>
        <v>-5</v>
      </c>
      <c r="O1149" s="47">
        <f t="shared" si="82"/>
        <v>0</v>
      </c>
      <c r="P1149" s="47">
        <f t="shared" si="83"/>
        <v>0</v>
      </c>
      <c r="Q1149" s="47">
        <f>+Data[[#This Row],[BC Layaway]]+Data[[#This Row],[NH Layaway]]</f>
        <v>0</v>
      </c>
      <c r="R1149" s="47">
        <f>+Data[[#This Row],[BC Active]]+Data[[#This Row],[BC Layaway]]</f>
        <v>0</v>
      </c>
      <c r="S1149" s="47">
        <f>+Data[[#This Row],[NH Active]]+Data[[#This Row],[NH Layaway]]</f>
        <v>-5</v>
      </c>
      <c r="T1149" s="47">
        <f>+Data[[#This Row],[BC Total]]+Data[[#This Row],[NH Total]]</f>
        <v>-5</v>
      </c>
      <c r="Y1149" s="53"/>
    </row>
    <row r="1150" spans="1:25" x14ac:dyDescent="0.25">
      <c r="A1150" s="47" t="str">
        <f>Data[[#This Row],[Text IID]]&amp;Data[[#This Row],[transaction number]]</f>
        <v>690181</v>
      </c>
      <c r="B1150" s="48">
        <v>1</v>
      </c>
      <c r="C1150" s="49">
        <v>69018</v>
      </c>
      <c r="D1150" s="50" t="str">
        <f>Data[[#This Row],[Text IID]]&amp;" - "&amp;Data[[#This Row],[Facility Name]]</f>
        <v>69018 - Essentia Health Virginia</v>
      </c>
      <c r="E1150" s="46">
        <v>69018</v>
      </c>
      <c r="F1150" s="51" t="s">
        <v>314</v>
      </c>
      <c r="G1150" s="52">
        <v>40451</v>
      </c>
      <c r="H1150" s="51" t="s">
        <v>17</v>
      </c>
      <c r="I1150" s="47">
        <v>0</v>
      </c>
      <c r="J1150" s="47">
        <v>100</v>
      </c>
      <c r="K1150" s="47">
        <f>+Data[[#This Row],[BC Bed Change]]+Data[[#This Row],[NH Bed Change]]</f>
        <v>100</v>
      </c>
      <c r="L1150" s="47">
        <f t="shared" si="80"/>
        <v>0</v>
      </c>
      <c r="M1150" s="47">
        <f t="shared" si="81"/>
        <v>100</v>
      </c>
      <c r="N1150" s="47">
        <f>+Data[[#This Row],[BC Active]]+Data[[#This Row],[NH Active]]</f>
        <v>100</v>
      </c>
      <c r="O1150" s="47">
        <f t="shared" si="82"/>
        <v>0</v>
      </c>
      <c r="P1150" s="47">
        <f t="shared" si="83"/>
        <v>0</v>
      </c>
      <c r="Q1150" s="47">
        <f>+Data[[#This Row],[BC Layaway]]+Data[[#This Row],[NH Layaway]]</f>
        <v>0</v>
      </c>
      <c r="R1150" s="47">
        <f>+Data[[#This Row],[BC Active]]+Data[[#This Row],[BC Layaway]]</f>
        <v>0</v>
      </c>
      <c r="S1150" s="47">
        <f>+Data[[#This Row],[NH Active]]+Data[[#This Row],[NH Layaway]]</f>
        <v>100</v>
      </c>
      <c r="T1150" s="47">
        <f>+Data[[#This Row],[BC Total]]+Data[[#This Row],[NH Total]]</f>
        <v>100</v>
      </c>
      <c r="Y1150" s="53"/>
    </row>
    <row r="1151" spans="1:25" x14ac:dyDescent="0.25">
      <c r="A1151" s="47" t="str">
        <f>Data[[#This Row],[Text IID]]&amp;Data[[#This Row],[transaction number]]</f>
        <v>690182</v>
      </c>
      <c r="B1151" s="48">
        <v>2</v>
      </c>
      <c r="C1151" s="49">
        <v>69018</v>
      </c>
      <c r="D1151" s="50" t="str">
        <f>Data[[#This Row],[Text IID]]&amp;" - "&amp;Data[[#This Row],[Facility Name]]</f>
        <v>69018 - Essentia Health Virginia</v>
      </c>
      <c r="E1151" s="46">
        <v>69018</v>
      </c>
      <c r="F1151" s="51" t="s">
        <v>314</v>
      </c>
      <c r="G1151" s="52">
        <v>40878</v>
      </c>
      <c r="H1151" s="51" t="s">
        <v>23</v>
      </c>
      <c r="I1151" s="47">
        <v>0</v>
      </c>
      <c r="J1151" s="47">
        <v>10</v>
      </c>
      <c r="K1151" s="47">
        <f>+Data[[#This Row],[BC Bed Change]]+Data[[#This Row],[NH Bed Change]]</f>
        <v>10</v>
      </c>
      <c r="L1151" s="47">
        <f t="shared" si="80"/>
        <v>0</v>
      </c>
      <c r="M1151" s="47">
        <f t="shared" si="81"/>
        <v>-10</v>
      </c>
      <c r="N1151" s="47">
        <f>+Data[[#This Row],[BC Active]]+Data[[#This Row],[NH Active]]</f>
        <v>-10</v>
      </c>
      <c r="O1151" s="47">
        <f t="shared" si="82"/>
        <v>0</v>
      </c>
      <c r="P1151" s="47">
        <f t="shared" si="83"/>
        <v>0</v>
      </c>
      <c r="Q1151" s="47">
        <f>+Data[[#This Row],[BC Layaway]]+Data[[#This Row],[NH Layaway]]</f>
        <v>0</v>
      </c>
      <c r="R1151" s="47">
        <f>+Data[[#This Row],[BC Active]]+Data[[#This Row],[BC Layaway]]</f>
        <v>0</v>
      </c>
      <c r="S1151" s="47">
        <f>+Data[[#This Row],[NH Active]]+Data[[#This Row],[NH Layaway]]</f>
        <v>-10</v>
      </c>
      <c r="T1151" s="47">
        <f>+Data[[#This Row],[BC Total]]+Data[[#This Row],[NH Total]]</f>
        <v>-10</v>
      </c>
      <c r="Y1151" s="53"/>
    </row>
    <row r="1152" spans="1:25" x14ac:dyDescent="0.25">
      <c r="A1152" s="47" t="str">
        <f>Data[[#This Row],[Text IID]]&amp;Data[[#This Row],[transaction number]]</f>
        <v>690183</v>
      </c>
      <c r="B1152" s="48">
        <v>3</v>
      </c>
      <c r="C1152" s="49">
        <v>69018</v>
      </c>
      <c r="D1152" s="50" t="str">
        <f>Data[[#This Row],[Text IID]]&amp;" - "&amp;Data[[#This Row],[Facility Name]]</f>
        <v>69018 - Essentia Health Virginia</v>
      </c>
      <c r="E1152" s="46">
        <v>69018</v>
      </c>
      <c r="F1152" s="51" t="s">
        <v>314</v>
      </c>
      <c r="G1152" s="52">
        <v>43280</v>
      </c>
      <c r="H1152" s="51" t="s">
        <v>23</v>
      </c>
      <c r="I1152" s="47"/>
      <c r="J1152" s="47">
        <v>13</v>
      </c>
      <c r="K1152" s="47">
        <f>+Data[[#This Row],[BC Bed Change]]+Data[[#This Row],[NH Bed Change]]</f>
        <v>13</v>
      </c>
      <c r="L1152" s="47">
        <f t="shared" si="80"/>
        <v>0</v>
      </c>
      <c r="M1152" s="47">
        <f t="shared" si="81"/>
        <v>-13</v>
      </c>
      <c r="N1152" s="47">
        <f>+Data[[#This Row],[BC Active]]+Data[[#This Row],[NH Active]]</f>
        <v>-13</v>
      </c>
      <c r="O1152" s="47">
        <f t="shared" si="82"/>
        <v>0</v>
      </c>
      <c r="P1152" s="47">
        <f t="shared" si="83"/>
        <v>0</v>
      </c>
      <c r="Q1152" s="47">
        <f>+Data[[#This Row],[BC Layaway]]+Data[[#This Row],[NH Layaway]]</f>
        <v>0</v>
      </c>
      <c r="R1152" s="47">
        <f>+Data[[#This Row],[BC Active]]+Data[[#This Row],[BC Layaway]]</f>
        <v>0</v>
      </c>
      <c r="S1152" s="47">
        <f>+Data[[#This Row],[NH Active]]+Data[[#This Row],[NH Layaway]]</f>
        <v>-13</v>
      </c>
      <c r="T1152" s="47">
        <f>+Data[[#This Row],[BC Total]]+Data[[#This Row],[NH Total]]</f>
        <v>-13</v>
      </c>
      <c r="Y1152" s="53"/>
    </row>
    <row r="1153" spans="1:25" x14ac:dyDescent="0.25">
      <c r="A1153" s="47" t="str">
        <f>Data[[#This Row],[Text IID]]&amp;Data[[#This Row],[transaction number]]</f>
        <v>690191</v>
      </c>
      <c r="B1153" s="48">
        <v>1</v>
      </c>
      <c r="C1153" s="49">
        <v>69019</v>
      </c>
      <c r="D1153" s="50" t="str">
        <f>Data[[#This Row],[Text IID]]&amp;" - "&amp;Data[[#This Row],[Facility Name]]</f>
        <v>69019 - Viewcrest Health Center</v>
      </c>
      <c r="E1153" s="46">
        <v>69019</v>
      </c>
      <c r="F1153" s="51" t="s">
        <v>315</v>
      </c>
      <c r="G1153" s="52">
        <v>40451</v>
      </c>
      <c r="H1153" s="51" t="s">
        <v>17</v>
      </c>
      <c r="I1153" s="47">
        <v>0</v>
      </c>
      <c r="J1153" s="47">
        <v>100</v>
      </c>
      <c r="K1153" s="47">
        <f>+Data[[#This Row],[BC Bed Change]]+Data[[#This Row],[NH Bed Change]]</f>
        <v>100</v>
      </c>
      <c r="L1153" s="47">
        <f t="shared" si="80"/>
        <v>0</v>
      </c>
      <c r="M1153" s="47">
        <f t="shared" si="81"/>
        <v>100</v>
      </c>
      <c r="N1153" s="47">
        <f>+Data[[#This Row],[BC Active]]+Data[[#This Row],[NH Active]]</f>
        <v>100</v>
      </c>
      <c r="O1153" s="47">
        <f t="shared" si="82"/>
        <v>0</v>
      </c>
      <c r="P1153" s="47">
        <f t="shared" si="83"/>
        <v>0</v>
      </c>
      <c r="Q1153" s="47">
        <f>+Data[[#This Row],[BC Layaway]]+Data[[#This Row],[NH Layaway]]</f>
        <v>0</v>
      </c>
      <c r="R1153" s="47">
        <f>+Data[[#This Row],[BC Active]]+Data[[#This Row],[BC Layaway]]</f>
        <v>0</v>
      </c>
      <c r="S1153" s="47">
        <f>+Data[[#This Row],[NH Active]]+Data[[#This Row],[NH Layaway]]</f>
        <v>100</v>
      </c>
      <c r="T1153" s="47">
        <f>+Data[[#This Row],[BC Total]]+Data[[#This Row],[NH Total]]</f>
        <v>100</v>
      </c>
      <c r="Y1153" s="53"/>
    </row>
    <row r="1154" spans="1:25" x14ac:dyDescent="0.25">
      <c r="A1154" s="47" t="str">
        <f>Data[[#This Row],[Text IID]]&amp;Data[[#This Row],[transaction number]]</f>
        <v>690192</v>
      </c>
      <c r="B1154" s="48">
        <v>2</v>
      </c>
      <c r="C1154" s="49">
        <v>69019</v>
      </c>
      <c r="D1154" s="50" t="str">
        <f>Data[[#This Row],[Text IID]]&amp;" - "&amp;Data[[#This Row],[Facility Name]]</f>
        <v>69019 - Viewcrest Health Center</v>
      </c>
      <c r="E1154" s="46">
        <v>69019</v>
      </c>
      <c r="F1154" s="51" t="s">
        <v>315</v>
      </c>
      <c r="G1154" s="52">
        <v>40451</v>
      </c>
      <c r="H1154" s="51" t="s">
        <v>19</v>
      </c>
      <c r="I1154" s="47">
        <v>0</v>
      </c>
      <c r="J1154" s="47">
        <v>9</v>
      </c>
      <c r="K1154" s="47">
        <f>+Data[[#This Row],[BC Bed Change]]+Data[[#This Row],[NH Bed Change]]</f>
        <v>9</v>
      </c>
      <c r="L1154" s="47">
        <f t="shared" si="80"/>
        <v>0</v>
      </c>
      <c r="M1154" s="47">
        <f t="shared" si="81"/>
        <v>0</v>
      </c>
      <c r="N1154" s="47">
        <f>+Data[[#This Row],[BC Active]]+Data[[#This Row],[NH Active]]</f>
        <v>0</v>
      </c>
      <c r="O1154" s="47">
        <f t="shared" si="82"/>
        <v>0</v>
      </c>
      <c r="P1154" s="47">
        <f t="shared" si="83"/>
        <v>9</v>
      </c>
      <c r="Q1154" s="47">
        <f>+Data[[#This Row],[BC Layaway]]+Data[[#This Row],[NH Layaway]]</f>
        <v>9</v>
      </c>
      <c r="R1154" s="47">
        <f>+Data[[#This Row],[BC Active]]+Data[[#This Row],[BC Layaway]]</f>
        <v>0</v>
      </c>
      <c r="S1154" s="47">
        <f>+Data[[#This Row],[NH Active]]+Data[[#This Row],[NH Layaway]]</f>
        <v>9</v>
      </c>
      <c r="T1154" s="47">
        <f>+Data[[#This Row],[BC Total]]+Data[[#This Row],[NH Total]]</f>
        <v>9</v>
      </c>
      <c r="Y1154" s="53"/>
    </row>
    <row r="1155" spans="1:25" x14ac:dyDescent="0.25">
      <c r="A1155" s="47" t="str">
        <f>Data[[#This Row],[Text IID]]&amp;Data[[#This Row],[transaction number]]</f>
        <v>690193</v>
      </c>
      <c r="B1155" s="48">
        <v>3</v>
      </c>
      <c r="C1155" s="49">
        <v>69019</v>
      </c>
      <c r="D1155" s="50" t="str">
        <f>Data[[#This Row],[Text IID]]&amp;" - "&amp;Data[[#This Row],[Facility Name]]</f>
        <v>69019 - Viewcrest Health Center</v>
      </c>
      <c r="E1155" s="46">
        <v>69019</v>
      </c>
      <c r="F1155" s="51" t="s">
        <v>315</v>
      </c>
      <c r="G1155" s="52">
        <v>40797</v>
      </c>
      <c r="H1155" s="51" t="s">
        <v>20</v>
      </c>
      <c r="I1155" s="47">
        <v>0</v>
      </c>
      <c r="J1155" s="47">
        <v>8</v>
      </c>
      <c r="K1155" s="47">
        <f>+Data[[#This Row],[BC Bed Change]]+Data[[#This Row],[NH Bed Change]]</f>
        <v>8</v>
      </c>
      <c r="L1155" s="47">
        <f t="shared" si="80"/>
        <v>0</v>
      </c>
      <c r="M1155" s="47">
        <f t="shared" si="81"/>
        <v>-8</v>
      </c>
      <c r="N1155" s="47">
        <f>+Data[[#This Row],[BC Active]]+Data[[#This Row],[NH Active]]</f>
        <v>-8</v>
      </c>
      <c r="O1155" s="47">
        <f t="shared" si="82"/>
        <v>0</v>
      </c>
      <c r="P1155" s="47">
        <f t="shared" si="83"/>
        <v>8</v>
      </c>
      <c r="Q1155" s="47">
        <f>+Data[[#This Row],[BC Layaway]]+Data[[#This Row],[NH Layaway]]</f>
        <v>8</v>
      </c>
      <c r="R1155" s="47">
        <f>+Data[[#This Row],[BC Active]]+Data[[#This Row],[BC Layaway]]</f>
        <v>0</v>
      </c>
      <c r="S1155" s="47">
        <f>+Data[[#This Row],[NH Active]]+Data[[#This Row],[NH Layaway]]</f>
        <v>0</v>
      </c>
      <c r="T1155" s="47">
        <f>+Data[[#This Row],[BC Total]]+Data[[#This Row],[NH Total]]</f>
        <v>0</v>
      </c>
      <c r="Y1155" s="53"/>
    </row>
    <row r="1156" spans="1:25" x14ac:dyDescent="0.25">
      <c r="A1156" s="47" t="str">
        <f>Data[[#This Row],[Text IID]]&amp;Data[[#This Row],[transaction number]]</f>
        <v>690194</v>
      </c>
      <c r="B1156" s="48">
        <v>4</v>
      </c>
      <c r="C1156" s="49">
        <v>69019</v>
      </c>
      <c r="D1156" s="50" t="str">
        <f>Data[[#This Row],[Text IID]]&amp;" - "&amp;Data[[#This Row],[Facility Name]]</f>
        <v>69019 - Viewcrest Health Center</v>
      </c>
      <c r="E1156" s="46">
        <v>69019</v>
      </c>
      <c r="F1156" s="51" t="s">
        <v>315</v>
      </c>
      <c r="G1156" s="52">
        <v>43705</v>
      </c>
      <c r="H1156" s="51" t="s">
        <v>22</v>
      </c>
      <c r="I1156" s="47"/>
      <c r="J1156" s="47">
        <v>17</v>
      </c>
      <c r="K1156" s="47">
        <f>+Data[[#This Row],[BC Bed Change]]+Data[[#This Row],[NH Bed Change]]</f>
        <v>17</v>
      </c>
      <c r="L1156" s="47">
        <f t="shared" si="80"/>
        <v>0</v>
      </c>
      <c r="M1156" s="47">
        <f t="shared" si="81"/>
        <v>17</v>
      </c>
      <c r="N1156" s="47">
        <f>+Data[[#This Row],[BC Active]]+Data[[#This Row],[NH Active]]</f>
        <v>17</v>
      </c>
      <c r="O1156" s="47">
        <f t="shared" si="82"/>
        <v>0</v>
      </c>
      <c r="P1156" s="47">
        <f t="shared" si="83"/>
        <v>-17</v>
      </c>
      <c r="Q1156" s="47">
        <f>+Data[[#This Row],[BC Layaway]]+Data[[#This Row],[NH Layaway]]</f>
        <v>-17</v>
      </c>
      <c r="R1156" s="47">
        <f>+Data[[#This Row],[BC Active]]+Data[[#This Row],[BC Layaway]]</f>
        <v>0</v>
      </c>
      <c r="S1156" s="47">
        <f>+Data[[#This Row],[NH Active]]+Data[[#This Row],[NH Layaway]]</f>
        <v>0</v>
      </c>
      <c r="T1156" s="47">
        <f>+Data[[#This Row],[BC Total]]+Data[[#This Row],[NH Total]]</f>
        <v>0</v>
      </c>
      <c r="Y1156" s="53"/>
    </row>
    <row r="1157" spans="1:25" x14ac:dyDescent="0.25">
      <c r="A1157" s="47" t="str">
        <f>Data[[#This Row],[Text IID]]&amp;Data[[#This Row],[transaction number]]</f>
        <v>690195</v>
      </c>
      <c r="B1157" s="48">
        <v>5</v>
      </c>
      <c r="C1157" s="49">
        <v>69019</v>
      </c>
      <c r="D1157" s="50" t="str">
        <f>Data[[#This Row],[Text IID]]&amp;" - "&amp;Data[[#This Row],[Facility Name]]</f>
        <v>69019 - Viewcrest Health Center</v>
      </c>
      <c r="E1157" s="46">
        <v>69019</v>
      </c>
      <c r="F1157" s="51" t="s">
        <v>315</v>
      </c>
      <c r="G1157" s="52">
        <v>43705</v>
      </c>
      <c r="H1157" s="51" t="s">
        <v>24</v>
      </c>
      <c r="I1157" s="47"/>
      <c r="J1157" s="47">
        <v>17</v>
      </c>
      <c r="K1157" s="47">
        <f>+Data[[#This Row],[BC Bed Change]]+Data[[#This Row],[NH Bed Change]]</f>
        <v>17</v>
      </c>
      <c r="L1157" s="47">
        <f t="shared" ref="L1157:L1220" si="84">IF(OR($H1157=$W$1,$H1157=$W$4,$H1157=$W$6),I1157,IF($H1157=$W$2,0,-I1157))</f>
        <v>0</v>
      </c>
      <c r="M1157" s="47">
        <f t="shared" ref="M1157:M1220" si="85">IF(OR($H1157=$W$1,$H1157=$W$4,$H1157=$W$6),J1157,IF($H1157=$W$2,0,-J1157))</f>
        <v>-17</v>
      </c>
      <c r="N1157" s="47">
        <f>+Data[[#This Row],[BC Active]]+Data[[#This Row],[NH Active]]</f>
        <v>-17</v>
      </c>
      <c r="O1157" s="47">
        <f t="shared" ref="O1157:O1220" si="86">IF(OR($H1157=$W$3,$H1157=$W$2),I1157,IF($H1157=$W$4,-I1157,0))</f>
        <v>0</v>
      </c>
      <c r="P1157" s="47">
        <f t="shared" ref="P1157:P1220" si="87">IF(OR($H1157=$W$3,$H1157=$W$2),J1157,IF($H1157=$W$4,-J1157,0))</f>
        <v>0</v>
      </c>
      <c r="Q1157" s="47">
        <f>+Data[[#This Row],[BC Layaway]]+Data[[#This Row],[NH Layaway]]</f>
        <v>0</v>
      </c>
      <c r="R1157" s="47">
        <f>+Data[[#This Row],[BC Active]]+Data[[#This Row],[BC Layaway]]</f>
        <v>0</v>
      </c>
      <c r="S1157" s="47">
        <f>+Data[[#This Row],[NH Active]]+Data[[#This Row],[NH Layaway]]</f>
        <v>-17</v>
      </c>
      <c r="T1157" s="47">
        <f>+Data[[#This Row],[BC Total]]+Data[[#This Row],[NH Total]]</f>
        <v>-17</v>
      </c>
      <c r="Y1157" s="53"/>
    </row>
    <row r="1158" spans="1:25" x14ac:dyDescent="0.25">
      <c r="A1158" s="47" t="str">
        <f>Data[[#This Row],[Text IID]]&amp;Data[[#This Row],[transaction number]]</f>
        <v>690201</v>
      </c>
      <c r="B1158" s="48">
        <v>1</v>
      </c>
      <c r="C1158" s="49">
        <v>69020</v>
      </c>
      <c r="D1158" s="50" t="str">
        <f>Data[[#This Row],[Text IID]]&amp;" - "&amp;Data[[#This Row],[Facility Name]]</f>
        <v>69020 - Benedictine Health Center</v>
      </c>
      <c r="E1158" s="46">
        <v>69020</v>
      </c>
      <c r="F1158" s="51" t="s">
        <v>316</v>
      </c>
      <c r="G1158" s="52">
        <v>40451</v>
      </c>
      <c r="H1158" s="51" t="s">
        <v>17</v>
      </c>
      <c r="I1158" s="47">
        <v>0</v>
      </c>
      <c r="J1158" s="47">
        <v>120</v>
      </c>
      <c r="K1158" s="47">
        <f>+Data[[#This Row],[BC Bed Change]]+Data[[#This Row],[NH Bed Change]]</f>
        <v>120</v>
      </c>
      <c r="L1158" s="47">
        <f t="shared" si="84"/>
        <v>0</v>
      </c>
      <c r="M1158" s="47">
        <f t="shared" si="85"/>
        <v>120</v>
      </c>
      <c r="N1158" s="47">
        <f>+Data[[#This Row],[BC Active]]+Data[[#This Row],[NH Active]]</f>
        <v>120</v>
      </c>
      <c r="O1158" s="47">
        <f t="shared" si="86"/>
        <v>0</v>
      </c>
      <c r="P1158" s="47">
        <f t="shared" si="87"/>
        <v>0</v>
      </c>
      <c r="Q1158" s="47">
        <f>+Data[[#This Row],[BC Layaway]]+Data[[#This Row],[NH Layaway]]</f>
        <v>0</v>
      </c>
      <c r="R1158" s="47">
        <f>+Data[[#This Row],[BC Active]]+Data[[#This Row],[BC Layaway]]</f>
        <v>0</v>
      </c>
      <c r="S1158" s="47">
        <f>+Data[[#This Row],[NH Active]]+Data[[#This Row],[NH Layaway]]</f>
        <v>120</v>
      </c>
      <c r="T1158" s="47">
        <f>+Data[[#This Row],[BC Total]]+Data[[#This Row],[NH Total]]</f>
        <v>120</v>
      </c>
      <c r="Y1158" s="53"/>
    </row>
    <row r="1159" spans="1:25" x14ac:dyDescent="0.25">
      <c r="A1159" s="47" t="str">
        <f>Data[[#This Row],[Text IID]]&amp;Data[[#This Row],[transaction number]]</f>
        <v>690202</v>
      </c>
      <c r="B1159" s="48">
        <v>2</v>
      </c>
      <c r="C1159" s="49">
        <v>69020</v>
      </c>
      <c r="D1159" s="50" t="str">
        <f>Data[[#This Row],[Text IID]]&amp;" - "&amp;Data[[#This Row],[Facility Name]]</f>
        <v>69020 - Benedictine Health Center</v>
      </c>
      <c r="E1159" s="46">
        <v>69020</v>
      </c>
      <c r="F1159" s="51" t="s">
        <v>316</v>
      </c>
      <c r="G1159" s="52">
        <v>42004</v>
      </c>
      <c r="H1159" s="51" t="s">
        <v>23</v>
      </c>
      <c r="I1159" s="47">
        <v>0</v>
      </c>
      <c r="J1159" s="47">
        <v>24</v>
      </c>
      <c r="K1159" s="47">
        <f>+Data[[#This Row],[BC Bed Change]]+Data[[#This Row],[NH Bed Change]]</f>
        <v>24</v>
      </c>
      <c r="L1159" s="47">
        <f t="shared" si="84"/>
        <v>0</v>
      </c>
      <c r="M1159" s="47">
        <f t="shared" si="85"/>
        <v>-24</v>
      </c>
      <c r="N1159" s="47">
        <f>+Data[[#This Row],[BC Active]]+Data[[#This Row],[NH Active]]</f>
        <v>-24</v>
      </c>
      <c r="O1159" s="47">
        <f t="shared" si="86"/>
        <v>0</v>
      </c>
      <c r="P1159" s="47">
        <f t="shared" si="87"/>
        <v>0</v>
      </c>
      <c r="Q1159" s="47">
        <f>+Data[[#This Row],[BC Layaway]]+Data[[#This Row],[NH Layaway]]</f>
        <v>0</v>
      </c>
      <c r="R1159" s="47">
        <f>+Data[[#This Row],[BC Active]]+Data[[#This Row],[BC Layaway]]</f>
        <v>0</v>
      </c>
      <c r="S1159" s="47">
        <f>+Data[[#This Row],[NH Active]]+Data[[#This Row],[NH Layaway]]</f>
        <v>-24</v>
      </c>
      <c r="T1159" s="47">
        <f>+Data[[#This Row],[BC Total]]+Data[[#This Row],[NH Total]]</f>
        <v>-24</v>
      </c>
      <c r="Y1159" s="53"/>
    </row>
    <row r="1160" spans="1:25" x14ac:dyDescent="0.25">
      <c r="A1160" s="47" t="str">
        <f>Data[[#This Row],[Text IID]]&amp;Data[[#This Row],[transaction number]]</f>
        <v>690211</v>
      </c>
      <c r="B1160" s="48">
        <v>1</v>
      </c>
      <c r="C1160" s="49">
        <v>69021</v>
      </c>
      <c r="D1160" s="50" t="str">
        <f>Data[[#This Row],[Text IID]]&amp;" - "&amp;Data[[#This Row],[Facility Name]]</f>
        <v>69021 - Aftenro Home</v>
      </c>
      <c r="E1160" s="46">
        <v>69021</v>
      </c>
      <c r="F1160" s="51" t="s">
        <v>317</v>
      </c>
      <c r="G1160" s="52">
        <v>40451</v>
      </c>
      <c r="H1160" s="51" t="s">
        <v>17</v>
      </c>
      <c r="I1160" s="47">
        <v>54</v>
      </c>
      <c r="J1160" s="47">
        <v>0</v>
      </c>
      <c r="K1160" s="47">
        <f>+Data[[#This Row],[BC Bed Change]]+Data[[#This Row],[NH Bed Change]]</f>
        <v>54</v>
      </c>
      <c r="L1160" s="47">
        <f t="shared" si="84"/>
        <v>54</v>
      </c>
      <c r="M1160" s="47">
        <f t="shared" si="85"/>
        <v>0</v>
      </c>
      <c r="N1160" s="47">
        <f>+Data[[#This Row],[BC Active]]+Data[[#This Row],[NH Active]]</f>
        <v>54</v>
      </c>
      <c r="O1160" s="47">
        <f t="shared" si="86"/>
        <v>0</v>
      </c>
      <c r="P1160" s="47">
        <f t="shared" si="87"/>
        <v>0</v>
      </c>
      <c r="Q1160" s="47">
        <f>+Data[[#This Row],[BC Layaway]]+Data[[#This Row],[NH Layaway]]</f>
        <v>0</v>
      </c>
      <c r="R1160" s="47">
        <f>+Data[[#This Row],[BC Active]]+Data[[#This Row],[BC Layaway]]</f>
        <v>54</v>
      </c>
      <c r="S1160" s="47">
        <f>+Data[[#This Row],[NH Active]]+Data[[#This Row],[NH Layaway]]</f>
        <v>0</v>
      </c>
      <c r="T1160" s="47">
        <f>+Data[[#This Row],[BC Total]]+Data[[#This Row],[NH Total]]</f>
        <v>54</v>
      </c>
      <c r="Y1160" s="53"/>
    </row>
    <row r="1161" spans="1:25" x14ac:dyDescent="0.25">
      <c r="A1161" s="47" t="str">
        <f>Data[[#This Row],[Text IID]]&amp;Data[[#This Row],[transaction number]]</f>
        <v>690212</v>
      </c>
      <c r="B1161" s="48">
        <v>2</v>
      </c>
      <c r="C1161" s="49">
        <v>69021</v>
      </c>
      <c r="D1161" s="50" t="str">
        <f>Data[[#This Row],[Text IID]]&amp;" - "&amp;Data[[#This Row],[Facility Name]]</f>
        <v>69021 - Aftenro Home</v>
      </c>
      <c r="E1161" s="46">
        <v>69021</v>
      </c>
      <c r="F1161" s="51" t="s">
        <v>317</v>
      </c>
      <c r="G1161" s="52">
        <v>42705</v>
      </c>
      <c r="H1161" s="51" t="s">
        <v>20</v>
      </c>
      <c r="I1161" s="47">
        <v>12</v>
      </c>
      <c r="J1161" s="47"/>
      <c r="K1161" s="47">
        <f>+Data[[#This Row],[BC Bed Change]]+Data[[#This Row],[NH Bed Change]]</f>
        <v>12</v>
      </c>
      <c r="L1161" s="47">
        <f t="shared" si="84"/>
        <v>-12</v>
      </c>
      <c r="M1161" s="47">
        <f t="shared" si="85"/>
        <v>0</v>
      </c>
      <c r="N1161" s="47">
        <f>+Data[[#This Row],[BC Active]]+Data[[#This Row],[NH Active]]</f>
        <v>-12</v>
      </c>
      <c r="O1161" s="47">
        <f t="shared" si="86"/>
        <v>12</v>
      </c>
      <c r="P1161" s="47">
        <f t="shared" si="87"/>
        <v>0</v>
      </c>
      <c r="Q1161" s="47">
        <f>+Data[[#This Row],[BC Layaway]]+Data[[#This Row],[NH Layaway]]</f>
        <v>12</v>
      </c>
      <c r="R1161" s="47">
        <f>+Data[[#This Row],[BC Active]]+Data[[#This Row],[BC Layaway]]</f>
        <v>0</v>
      </c>
      <c r="S1161" s="47">
        <f>+Data[[#This Row],[NH Active]]+Data[[#This Row],[NH Layaway]]</f>
        <v>0</v>
      </c>
      <c r="T1161" s="47">
        <f>+Data[[#This Row],[BC Total]]+Data[[#This Row],[NH Total]]</f>
        <v>0</v>
      </c>
      <c r="Y1161" s="53"/>
    </row>
    <row r="1162" spans="1:25" x14ac:dyDescent="0.25">
      <c r="A1162" s="47" t="str">
        <f>Data[[#This Row],[Text IID]]&amp;Data[[#This Row],[transaction number]]</f>
        <v>690213</v>
      </c>
      <c r="B1162" s="48">
        <v>3</v>
      </c>
      <c r="C1162" s="49">
        <v>69021</v>
      </c>
      <c r="D1162" s="50" t="str">
        <f>Data[[#This Row],[Text IID]]&amp;" - "&amp;Data[[#This Row],[Facility Name]]</f>
        <v>69021 - Aftenro Home</v>
      </c>
      <c r="E1162" s="46">
        <v>69021</v>
      </c>
      <c r="F1162" s="51" t="s">
        <v>317</v>
      </c>
      <c r="G1162" s="52">
        <v>42947</v>
      </c>
      <c r="H1162" s="51" t="s">
        <v>22</v>
      </c>
      <c r="I1162" s="47">
        <v>4</v>
      </c>
      <c r="J1162" s="47"/>
      <c r="K1162" s="47">
        <f>+Data[[#This Row],[BC Bed Change]]+Data[[#This Row],[NH Bed Change]]</f>
        <v>4</v>
      </c>
      <c r="L1162" s="47">
        <f t="shared" si="84"/>
        <v>4</v>
      </c>
      <c r="M1162" s="47">
        <f t="shared" si="85"/>
        <v>0</v>
      </c>
      <c r="N1162" s="47">
        <f>+Data[[#This Row],[BC Active]]+Data[[#This Row],[NH Active]]</f>
        <v>4</v>
      </c>
      <c r="O1162" s="47">
        <f t="shared" si="86"/>
        <v>-4</v>
      </c>
      <c r="P1162" s="47">
        <f t="shared" si="87"/>
        <v>0</v>
      </c>
      <c r="Q1162" s="47">
        <f>+Data[[#This Row],[BC Layaway]]+Data[[#This Row],[NH Layaway]]</f>
        <v>-4</v>
      </c>
      <c r="R1162" s="47">
        <f>+Data[[#This Row],[BC Active]]+Data[[#This Row],[BC Layaway]]</f>
        <v>0</v>
      </c>
      <c r="S1162" s="47">
        <f>+Data[[#This Row],[NH Active]]+Data[[#This Row],[NH Layaway]]</f>
        <v>0</v>
      </c>
      <c r="T1162" s="47">
        <f>+Data[[#This Row],[BC Total]]+Data[[#This Row],[NH Total]]</f>
        <v>0</v>
      </c>
      <c r="Y1162" s="53"/>
    </row>
    <row r="1163" spans="1:25" x14ac:dyDescent="0.25">
      <c r="A1163" s="47" t="str">
        <f>Data[[#This Row],[Text IID]]&amp;Data[[#This Row],[transaction number]]</f>
        <v>690214</v>
      </c>
      <c r="B1163" s="48">
        <v>4</v>
      </c>
      <c r="C1163" s="49">
        <v>69021</v>
      </c>
      <c r="D1163" s="50" t="str">
        <f>Data[[#This Row],[Text IID]]&amp;" - "&amp;Data[[#This Row],[Facility Name]]</f>
        <v>69021 - Aftenro Home</v>
      </c>
      <c r="E1163" s="46">
        <v>69021</v>
      </c>
      <c r="F1163" s="51" t="s">
        <v>317</v>
      </c>
      <c r="G1163" s="52">
        <v>43105</v>
      </c>
      <c r="H1163" s="51" t="s">
        <v>22</v>
      </c>
      <c r="I1163" s="47">
        <v>4</v>
      </c>
      <c r="J1163" s="47"/>
      <c r="K1163" s="47">
        <f>+Data[[#This Row],[BC Bed Change]]+Data[[#This Row],[NH Bed Change]]</f>
        <v>4</v>
      </c>
      <c r="L1163" s="47">
        <f t="shared" si="84"/>
        <v>4</v>
      </c>
      <c r="M1163" s="47">
        <f t="shared" si="85"/>
        <v>0</v>
      </c>
      <c r="N1163" s="47">
        <f>+Data[[#This Row],[BC Active]]+Data[[#This Row],[NH Active]]</f>
        <v>4</v>
      </c>
      <c r="O1163" s="47">
        <f t="shared" si="86"/>
        <v>-4</v>
      </c>
      <c r="P1163" s="47">
        <f t="shared" si="87"/>
        <v>0</v>
      </c>
      <c r="Q1163" s="47">
        <f>+Data[[#This Row],[BC Layaway]]+Data[[#This Row],[NH Layaway]]</f>
        <v>-4</v>
      </c>
      <c r="R1163" s="47">
        <f>+Data[[#This Row],[BC Active]]+Data[[#This Row],[BC Layaway]]</f>
        <v>0</v>
      </c>
      <c r="S1163" s="47">
        <f>+Data[[#This Row],[NH Active]]+Data[[#This Row],[NH Layaway]]</f>
        <v>0</v>
      </c>
      <c r="T1163" s="47">
        <f>+Data[[#This Row],[BC Total]]+Data[[#This Row],[NH Total]]</f>
        <v>0</v>
      </c>
      <c r="Y1163" s="53"/>
    </row>
    <row r="1164" spans="1:25" x14ac:dyDescent="0.25">
      <c r="A1164" s="47" t="str">
        <f>Data[[#This Row],[Text IID]]&amp;Data[[#This Row],[transaction number]]</f>
        <v>690215</v>
      </c>
      <c r="B1164" s="48">
        <v>5</v>
      </c>
      <c r="C1164" s="49">
        <v>69021</v>
      </c>
      <c r="D1164" s="50" t="str">
        <f>Data[[#This Row],[Text IID]]&amp;" - "&amp;Data[[#This Row],[Facility Name]]</f>
        <v>69021 - Aftenro Home</v>
      </c>
      <c r="E1164" s="46">
        <v>69021</v>
      </c>
      <c r="F1164" s="51" t="s">
        <v>317</v>
      </c>
      <c r="G1164" s="52">
        <v>43466</v>
      </c>
      <c r="H1164" s="51" t="s">
        <v>22</v>
      </c>
      <c r="I1164" s="47">
        <v>2</v>
      </c>
      <c r="J1164" s="47">
        <v>0</v>
      </c>
      <c r="K1164" s="47">
        <f>+Data[[#This Row],[BC Bed Change]]+Data[[#This Row],[NH Bed Change]]</f>
        <v>2</v>
      </c>
      <c r="L1164" s="47">
        <f t="shared" si="84"/>
        <v>2</v>
      </c>
      <c r="M1164" s="47">
        <f t="shared" si="85"/>
        <v>0</v>
      </c>
      <c r="N1164" s="47">
        <f>+Data[[#This Row],[BC Active]]+Data[[#This Row],[NH Active]]</f>
        <v>2</v>
      </c>
      <c r="O1164" s="47">
        <f t="shared" si="86"/>
        <v>-2</v>
      </c>
      <c r="P1164" s="47">
        <f t="shared" si="87"/>
        <v>0</v>
      </c>
      <c r="Q1164" s="47">
        <f>+Data[[#This Row],[BC Layaway]]+Data[[#This Row],[NH Layaway]]</f>
        <v>-2</v>
      </c>
      <c r="R1164" s="47">
        <f>+Data[[#This Row],[BC Active]]+Data[[#This Row],[BC Layaway]]</f>
        <v>0</v>
      </c>
      <c r="S1164" s="47">
        <f>+Data[[#This Row],[NH Active]]+Data[[#This Row],[NH Layaway]]</f>
        <v>0</v>
      </c>
      <c r="T1164" s="47">
        <f>+Data[[#This Row],[BC Total]]+Data[[#This Row],[NH Total]]</f>
        <v>0</v>
      </c>
      <c r="Y1164" s="53"/>
    </row>
    <row r="1165" spans="1:25" x14ac:dyDescent="0.25">
      <c r="A1165" s="47" t="str">
        <f>Data[[#This Row],[Text IID]]&amp;Data[[#This Row],[transaction number]]</f>
        <v>690216</v>
      </c>
      <c r="B1165" s="48">
        <v>6</v>
      </c>
      <c r="C1165" s="49">
        <v>69021</v>
      </c>
      <c r="D1165" s="50" t="str">
        <f>Data[[#This Row],[Text IID]]&amp;" - "&amp;Data[[#This Row],[Facility Name]]</f>
        <v>69021 - Aftenro Home</v>
      </c>
      <c r="E1165" s="46">
        <v>69021</v>
      </c>
      <c r="F1165" s="51" t="s">
        <v>317</v>
      </c>
      <c r="G1165" s="52">
        <v>43678</v>
      </c>
      <c r="H1165" s="51" t="s">
        <v>22</v>
      </c>
      <c r="I1165" s="47">
        <v>2</v>
      </c>
      <c r="J1165" s="47"/>
      <c r="K1165" s="47">
        <f>+Data[[#This Row],[BC Bed Change]]+Data[[#This Row],[NH Bed Change]]</f>
        <v>2</v>
      </c>
      <c r="L1165" s="47">
        <f t="shared" si="84"/>
        <v>2</v>
      </c>
      <c r="M1165" s="47">
        <f t="shared" si="85"/>
        <v>0</v>
      </c>
      <c r="N1165" s="47">
        <f>+Data[[#This Row],[BC Active]]+Data[[#This Row],[NH Active]]</f>
        <v>2</v>
      </c>
      <c r="O1165" s="47">
        <f t="shared" si="86"/>
        <v>-2</v>
      </c>
      <c r="P1165" s="47">
        <f t="shared" si="87"/>
        <v>0</v>
      </c>
      <c r="Q1165" s="47">
        <f>+Data[[#This Row],[BC Layaway]]+Data[[#This Row],[NH Layaway]]</f>
        <v>-2</v>
      </c>
      <c r="R1165" s="47">
        <f>+Data[[#This Row],[BC Active]]+Data[[#This Row],[BC Layaway]]</f>
        <v>0</v>
      </c>
      <c r="S1165" s="47">
        <f>+Data[[#This Row],[NH Active]]+Data[[#This Row],[NH Layaway]]</f>
        <v>0</v>
      </c>
      <c r="T1165" s="47">
        <f>+Data[[#This Row],[BC Total]]+Data[[#This Row],[NH Total]]</f>
        <v>0</v>
      </c>
      <c r="Y1165" s="53"/>
    </row>
    <row r="1166" spans="1:25" x14ac:dyDescent="0.25">
      <c r="A1166" s="47" t="str">
        <f>Data[[#This Row],[Text IID]]&amp;Data[[#This Row],[transaction number]]</f>
        <v>690221</v>
      </c>
      <c r="B1166" s="48">
        <v>1</v>
      </c>
      <c r="C1166" s="49">
        <v>69022</v>
      </c>
      <c r="D1166" s="50" t="str">
        <f>Data[[#This Row],[Text IID]]&amp;" - "&amp;Data[[#This Row],[Facility Name]]</f>
        <v>69022 - Cook Hospital</v>
      </c>
      <c r="E1166" s="46">
        <v>69022</v>
      </c>
      <c r="F1166" s="51" t="s">
        <v>318</v>
      </c>
      <c r="G1166" s="52">
        <v>40451</v>
      </c>
      <c r="H1166" s="51" t="s">
        <v>17</v>
      </c>
      <c r="I1166" s="47">
        <v>0</v>
      </c>
      <c r="J1166" s="47">
        <v>28</v>
      </c>
      <c r="K1166" s="47">
        <f>+Data[[#This Row],[BC Bed Change]]+Data[[#This Row],[NH Bed Change]]</f>
        <v>28</v>
      </c>
      <c r="L1166" s="47">
        <f t="shared" si="84"/>
        <v>0</v>
      </c>
      <c r="M1166" s="47">
        <f t="shared" si="85"/>
        <v>28</v>
      </c>
      <c r="N1166" s="47">
        <f>+Data[[#This Row],[BC Active]]+Data[[#This Row],[NH Active]]</f>
        <v>28</v>
      </c>
      <c r="O1166" s="47">
        <f t="shared" si="86"/>
        <v>0</v>
      </c>
      <c r="P1166" s="47">
        <f t="shared" si="87"/>
        <v>0</v>
      </c>
      <c r="Q1166" s="47">
        <f>+Data[[#This Row],[BC Layaway]]+Data[[#This Row],[NH Layaway]]</f>
        <v>0</v>
      </c>
      <c r="R1166" s="47">
        <f>+Data[[#This Row],[BC Active]]+Data[[#This Row],[BC Layaway]]</f>
        <v>0</v>
      </c>
      <c r="S1166" s="47">
        <f>+Data[[#This Row],[NH Active]]+Data[[#This Row],[NH Layaway]]</f>
        <v>28</v>
      </c>
      <c r="T1166" s="47">
        <f>+Data[[#This Row],[BC Total]]+Data[[#This Row],[NH Total]]</f>
        <v>28</v>
      </c>
      <c r="Y1166" s="53"/>
    </row>
    <row r="1167" spans="1:25" x14ac:dyDescent="0.25">
      <c r="A1167" s="47" t="str">
        <f>Data[[#This Row],[Text IID]]&amp;Data[[#This Row],[transaction number]]</f>
        <v>700011</v>
      </c>
      <c r="B1167" s="48">
        <v>1</v>
      </c>
      <c r="C1167" s="49">
        <v>70001</v>
      </c>
      <c r="D1167" s="50" t="str">
        <f>Data[[#This Row],[Text IID]]&amp;" - "&amp;Data[[#This Row],[Facility Name]]</f>
        <v>70001 - The Lutheran Home Belle Plaine</v>
      </c>
      <c r="E1167" s="46">
        <v>70001</v>
      </c>
      <c r="F1167" s="51" t="s">
        <v>417</v>
      </c>
      <c r="G1167" s="52">
        <v>40451</v>
      </c>
      <c r="H1167" s="51" t="s">
        <v>17</v>
      </c>
      <c r="I1167" s="47">
        <v>0</v>
      </c>
      <c r="J1167" s="47">
        <v>97</v>
      </c>
      <c r="K1167" s="47">
        <f>+Data[[#This Row],[BC Bed Change]]+Data[[#This Row],[NH Bed Change]]</f>
        <v>97</v>
      </c>
      <c r="L1167" s="47">
        <f t="shared" si="84"/>
        <v>0</v>
      </c>
      <c r="M1167" s="47">
        <f t="shared" si="85"/>
        <v>97</v>
      </c>
      <c r="N1167" s="47">
        <f>+Data[[#This Row],[BC Active]]+Data[[#This Row],[NH Active]]</f>
        <v>97</v>
      </c>
      <c r="O1167" s="47">
        <f t="shared" si="86"/>
        <v>0</v>
      </c>
      <c r="P1167" s="47">
        <f t="shared" si="87"/>
        <v>0</v>
      </c>
      <c r="Q1167" s="47">
        <f>+Data[[#This Row],[BC Layaway]]+Data[[#This Row],[NH Layaway]]</f>
        <v>0</v>
      </c>
      <c r="R1167" s="47">
        <f>+Data[[#This Row],[BC Active]]+Data[[#This Row],[BC Layaway]]</f>
        <v>0</v>
      </c>
      <c r="S1167" s="47">
        <f>+Data[[#This Row],[NH Active]]+Data[[#This Row],[NH Layaway]]</f>
        <v>97</v>
      </c>
      <c r="T1167" s="47">
        <f>+Data[[#This Row],[BC Total]]+Data[[#This Row],[NH Total]]</f>
        <v>97</v>
      </c>
      <c r="Y1167" s="53"/>
    </row>
    <row r="1168" spans="1:25" x14ac:dyDescent="0.25">
      <c r="A1168" s="47" t="str">
        <f>Data[[#This Row],[Text IID]]&amp;Data[[#This Row],[transaction number]]</f>
        <v>700021</v>
      </c>
      <c r="B1168" s="48">
        <v>1</v>
      </c>
      <c r="C1168" s="49">
        <v>70002</v>
      </c>
      <c r="D1168" s="50" t="str">
        <f>Data[[#This Row],[Text IID]]&amp;" - "&amp;Data[[#This Row],[Facility Name]]</f>
        <v>70002 - MALA STRANA CARE AND REHAB CTR</v>
      </c>
      <c r="E1168" s="46">
        <v>70002</v>
      </c>
      <c r="F1168" s="51" t="s">
        <v>319</v>
      </c>
      <c r="G1168" s="52">
        <v>40451</v>
      </c>
      <c r="H1168" s="51" t="s">
        <v>17</v>
      </c>
      <c r="I1168" s="47">
        <v>0</v>
      </c>
      <c r="J1168" s="47">
        <v>90</v>
      </c>
      <c r="K1168" s="47">
        <f>+Data[[#This Row],[BC Bed Change]]+Data[[#This Row],[NH Bed Change]]</f>
        <v>90</v>
      </c>
      <c r="L1168" s="47">
        <f t="shared" si="84"/>
        <v>0</v>
      </c>
      <c r="M1168" s="47">
        <f t="shared" si="85"/>
        <v>90</v>
      </c>
      <c r="N1168" s="47">
        <f>+Data[[#This Row],[BC Active]]+Data[[#This Row],[NH Active]]</f>
        <v>90</v>
      </c>
      <c r="O1168" s="47">
        <f t="shared" si="86"/>
        <v>0</v>
      </c>
      <c r="P1168" s="47">
        <f t="shared" si="87"/>
        <v>0</v>
      </c>
      <c r="Q1168" s="47">
        <f>+Data[[#This Row],[BC Layaway]]+Data[[#This Row],[NH Layaway]]</f>
        <v>0</v>
      </c>
      <c r="R1168" s="47">
        <f>+Data[[#This Row],[BC Active]]+Data[[#This Row],[BC Layaway]]</f>
        <v>0</v>
      </c>
      <c r="S1168" s="47">
        <f>+Data[[#This Row],[NH Active]]+Data[[#This Row],[NH Layaway]]</f>
        <v>90</v>
      </c>
      <c r="T1168" s="47">
        <f>+Data[[#This Row],[BC Total]]+Data[[#This Row],[NH Total]]</f>
        <v>90</v>
      </c>
      <c r="Y1168" s="53"/>
    </row>
    <row r="1169" spans="1:25" x14ac:dyDescent="0.25">
      <c r="A1169" s="47" t="str">
        <f>Data[[#This Row],[Text IID]]&amp;Data[[#This Row],[transaction number]]</f>
        <v>700022</v>
      </c>
      <c r="B1169" s="48">
        <v>2</v>
      </c>
      <c r="C1169" s="49">
        <v>70002</v>
      </c>
      <c r="D1169" s="50" t="str">
        <f>Data[[#This Row],[Text IID]]&amp;" - "&amp;Data[[#This Row],[Facility Name]]</f>
        <v>70002 - MALA STRANA CARE AND REHAB CTR</v>
      </c>
      <c r="E1169" s="46">
        <v>70002</v>
      </c>
      <c r="F1169" s="51" t="s">
        <v>319</v>
      </c>
      <c r="G1169" s="52">
        <v>43662</v>
      </c>
      <c r="H1169" s="51" t="s">
        <v>20</v>
      </c>
      <c r="I1169" s="47"/>
      <c r="J1169" s="47">
        <v>6</v>
      </c>
      <c r="K1169" s="47">
        <f>+Data[[#This Row],[BC Bed Change]]+Data[[#This Row],[NH Bed Change]]</f>
        <v>6</v>
      </c>
      <c r="L1169" s="47">
        <f t="shared" si="84"/>
        <v>0</v>
      </c>
      <c r="M1169" s="47">
        <f t="shared" si="85"/>
        <v>-6</v>
      </c>
      <c r="N1169" s="47">
        <f>+Data[[#This Row],[BC Active]]+Data[[#This Row],[NH Active]]</f>
        <v>-6</v>
      </c>
      <c r="O1169" s="47">
        <f t="shared" si="86"/>
        <v>0</v>
      </c>
      <c r="P1169" s="47">
        <f t="shared" si="87"/>
        <v>6</v>
      </c>
      <c r="Q1169" s="47">
        <f>+Data[[#This Row],[BC Layaway]]+Data[[#This Row],[NH Layaway]]</f>
        <v>6</v>
      </c>
      <c r="R1169" s="47">
        <f>+Data[[#This Row],[BC Active]]+Data[[#This Row],[BC Layaway]]</f>
        <v>0</v>
      </c>
      <c r="S1169" s="47">
        <f>+Data[[#This Row],[NH Active]]+Data[[#This Row],[NH Layaway]]</f>
        <v>0</v>
      </c>
      <c r="T1169" s="47">
        <f>+Data[[#This Row],[BC Total]]+Data[[#This Row],[NH Total]]</f>
        <v>0</v>
      </c>
      <c r="Y1169" s="53"/>
    </row>
    <row r="1170" spans="1:25" x14ac:dyDescent="0.25">
      <c r="A1170" s="47" t="str">
        <f>Data[[#This Row],[Text IID]]&amp;Data[[#This Row],[transaction number]]</f>
        <v>700031</v>
      </c>
      <c r="B1170" s="48">
        <v>1</v>
      </c>
      <c r="C1170" s="49">
        <v>70003</v>
      </c>
      <c r="D1170" s="50" t="str">
        <f>Data[[#This Row],[Text IID]]&amp;" - "&amp;Data[[#This Row],[Facility Name]]</f>
        <v>70003 - St Gertrudes Hlth &amp; Rehab Ctr</v>
      </c>
      <c r="E1170" s="46">
        <v>70003</v>
      </c>
      <c r="F1170" s="51" t="s">
        <v>320</v>
      </c>
      <c r="G1170" s="52">
        <v>40451</v>
      </c>
      <c r="H1170" s="51" t="s">
        <v>17</v>
      </c>
      <c r="I1170" s="47">
        <v>0</v>
      </c>
      <c r="J1170" s="47">
        <v>75</v>
      </c>
      <c r="K1170" s="47">
        <f>+Data[[#This Row],[BC Bed Change]]+Data[[#This Row],[NH Bed Change]]</f>
        <v>75</v>
      </c>
      <c r="L1170" s="47">
        <f t="shared" si="84"/>
        <v>0</v>
      </c>
      <c r="M1170" s="47">
        <f t="shared" si="85"/>
        <v>75</v>
      </c>
      <c r="N1170" s="47">
        <f>+Data[[#This Row],[BC Active]]+Data[[#This Row],[NH Active]]</f>
        <v>75</v>
      </c>
      <c r="O1170" s="47">
        <f t="shared" si="86"/>
        <v>0</v>
      </c>
      <c r="P1170" s="47">
        <f t="shared" si="87"/>
        <v>0</v>
      </c>
      <c r="Q1170" s="47">
        <f>+Data[[#This Row],[BC Layaway]]+Data[[#This Row],[NH Layaway]]</f>
        <v>0</v>
      </c>
      <c r="R1170" s="47">
        <f>+Data[[#This Row],[BC Active]]+Data[[#This Row],[BC Layaway]]</f>
        <v>0</v>
      </c>
      <c r="S1170" s="47">
        <f>+Data[[#This Row],[NH Active]]+Data[[#This Row],[NH Layaway]]</f>
        <v>75</v>
      </c>
      <c r="T1170" s="47">
        <f>+Data[[#This Row],[BC Total]]+Data[[#This Row],[NH Total]]</f>
        <v>75</v>
      </c>
      <c r="Y1170" s="53"/>
    </row>
    <row r="1171" spans="1:25" x14ac:dyDescent="0.25">
      <c r="A1171" s="47" t="str">
        <f>Data[[#This Row],[Text IID]]&amp;Data[[#This Row],[transaction number]]</f>
        <v>700032</v>
      </c>
      <c r="B1171" s="48">
        <v>2</v>
      </c>
      <c r="C1171" s="49">
        <v>70003</v>
      </c>
      <c r="D1171" s="50" t="str">
        <f>Data[[#This Row],[Text IID]]&amp;" - "&amp;Data[[#This Row],[Facility Name]]</f>
        <v>70003 - St Gertrudes Hlth &amp; Rehab Ctr</v>
      </c>
      <c r="E1171" s="46">
        <v>70003</v>
      </c>
      <c r="F1171" s="51" t="s">
        <v>320</v>
      </c>
      <c r="G1171" s="52">
        <v>40451</v>
      </c>
      <c r="H1171" s="51" t="s">
        <v>19</v>
      </c>
      <c r="I1171" s="47">
        <v>0</v>
      </c>
      <c r="J1171" s="47">
        <v>30</v>
      </c>
      <c r="K1171" s="47">
        <f>+Data[[#This Row],[BC Bed Change]]+Data[[#This Row],[NH Bed Change]]</f>
        <v>30</v>
      </c>
      <c r="L1171" s="47">
        <f t="shared" si="84"/>
        <v>0</v>
      </c>
      <c r="M1171" s="47">
        <f t="shared" si="85"/>
        <v>0</v>
      </c>
      <c r="N1171" s="47">
        <f>+Data[[#This Row],[BC Active]]+Data[[#This Row],[NH Active]]</f>
        <v>0</v>
      </c>
      <c r="O1171" s="47">
        <f t="shared" si="86"/>
        <v>0</v>
      </c>
      <c r="P1171" s="47">
        <f t="shared" si="87"/>
        <v>30</v>
      </c>
      <c r="Q1171" s="47">
        <f>+Data[[#This Row],[BC Layaway]]+Data[[#This Row],[NH Layaway]]</f>
        <v>30</v>
      </c>
      <c r="R1171" s="47">
        <f>+Data[[#This Row],[BC Active]]+Data[[#This Row],[BC Layaway]]</f>
        <v>0</v>
      </c>
      <c r="S1171" s="47">
        <f>+Data[[#This Row],[NH Active]]+Data[[#This Row],[NH Layaway]]</f>
        <v>30</v>
      </c>
      <c r="T1171" s="47">
        <f>+Data[[#This Row],[BC Total]]+Data[[#This Row],[NH Total]]</f>
        <v>30</v>
      </c>
      <c r="Y1171" s="53"/>
    </row>
    <row r="1172" spans="1:25" x14ac:dyDescent="0.25">
      <c r="A1172" s="47" t="str">
        <f>Data[[#This Row],[Text IID]]&amp;Data[[#This Row],[transaction number]]</f>
        <v>700033</v>
      </c>
      <c r="B1172" s="48">
        <v>3</v>
      </c>
      <c r="C1172" s="49">
        <v>70003</v>
      </c>
      <c r="D1172" s="50" t="str">
        <f>Data[[#This Row],[Text IID]]&amp;" - "&amp;Data[[#This Row],[Facility Name]]</f>
        <v>70003 - St Gertrudes Hlth &amp; Rehab Ctr</v>
      </c>
      <c r="E1172" s="46">
        <v>70003</v>
      </c>
      <c r="F1172" s="51" t="s">
        <v>320</v>
      </c>
      <c r="G1172" s="52">
        <v>40814</v>
      </c>
      <c r="H1172" s="51" t="s">
        <v>22</v>
      </c>
      <c r="I1172" s="47">
        <v>0</v>
      </c>
      <c r="J1172" s="47">
        <v>30</v>
      </c>
      <c r="K1172" s="47">
        <f>+Data[[#This Row],[BC Bed Change]]+Data[[#This Row],[NH Bed Change]]</f>
        <v>30</v>
      </c>
      <c r="L1172" s="47">
        <f t="shared" si="84"/>
        <v>0</v>
      </c>
      <c r="M1172" s="47">
        <f t="shared" si="85"/>
        <v>30</v>
      </c>
      <c r="N1172" s="47">
        <f>+Data[[#This Row],[BC Active]]+Data[[#This Row],[NH Active]]</f>
        <v>30</v>
      </c>
      <c r="O1172" s="47">
        <f t="shared" si="86"/>
        <v>0</v>
      </c>
      <c r="P1172" s="47">
        <f t="shared" si="87"/>
        <v>-30</v>
      </c>
      <c r="Q1172" s="47">
        <f>+Data[[#This Row],[BC Layaway]]+Data[[#This Row],[NH Layaway]]</f>
        <v>-30</v>
      </c>
      <c r="R1172" s="47">
        <f>+Data[[#This Row],[BC Active]]+Data[[#This Row],[BC Layaway]]</f>
        <v>0</v>
      </c>
      <c r="S1172" s="47">
        <f>+Data[[#This Row],[NH Active]]+Data[[#This Row],[NH Layaway]]</f>
        <v>0</v>
      </c>
      <c r="T1172" s="47">
        <f>+Data[[#This Row],[BC Total]]+Data[[#This Row],[NH Total]]</f>
        <v>0</v>
      </c>
      <c r="Y1172" s="53"/>
    </row>
    <row r="1173" spans="1:25" x14ac:dyDescent="0.25">
      <c r="A1173" s="47" t="str">
        <f>Data[[#This Row],[Text IID]]&amp;Data[[#This Row],[transaction number]]</f>
        <v>700041</v>
      </c>
      <c r="B1173" s="48">
        <v>1</v>
      </c>
      <c r="C1173" s="49">
        <v>70004</v>
      </c>
      <c r="D1173" s="50" t="str">
        <f>Data[[#This Row],[Text IID]]&amp;" - "&amp;Data[[#This Row],[Facility Name]]</f>
        <v>70004 - Shakopee Friendship Manor</v>
      </c>
      <c r="E1173" s="46">
        <v>70004</v>
      </c>
      <c r="F1173" s="51" t="s">
        <v>321</v>
      </c>
      <c r="G1173" s="52">
        <v>40451</v>
      </c>
      <c r="H1173" s="51" t="s">
        <v>17</v>
      </c>
      <c r="I1173" s="47">
        <v>0</v>
      </c>
      <c r="J1173" s="47">
        <v>80</v>
      </c>
      <c r="K1173" s="47">
        <f>+Data[[#This Row],[BC Bed Change]]+Data[[#This Row],[NH Bed Change]]</f>
        <v>80</v>
      </c>
      <c r="L1173" s="47">
        <f t="shared" si="84"/>
        <v>0</v>
      </c>
      <c r="M1173" s="47">
        <f t="shared" si="85"/>
        <v>80</v>
      </c>
      <c r="N1173" s="47">
        <f>+Data[[#This Row],[BC Active]]+Data[[#This Row],[NH Active]]</f>
        <v>80</v>
      </c>
      <c r="O1173" s="47">
        <f t="shared" si="86"/>
        <v>0</v>
      </c>
      <c r="P1173" s="47">
        <f t="shared" si="87"/>
        <v>0</v>
      </c>
      <c r="Q1173" s="47">
        <f>+Data[[#This Row],[BC Layaway]]+Data[[#This Row],[NH Layaway]]</f>
        <v>0</v>
      </c>
      <c r="R1173" s="47">
        <f>+Data[[#This Row],[BC Active]]+Data[[#This Row],[BC Layaway]]</f>
        <v>0</v>
      </c>
      <c r="S1173" s="47">
        <f>+Data[[#This Row],[NH Active]]+Data[[#This Row],[NH Layaway]]</f>
        <v>80</v>
      </c>
      <c r="T1173" s="47">
        <f>+Data[[#This Row],[BC Total]]+Data[[#This Row],[NH Total]]</f>
        <v>80</v>
      </c>
      <c r="Y1173" s="53"/>
    </row>
    <row r="1174" spans="1:25" x14ac:dyDescent="0.25">
      <c r="A1174" s="47" t="str">
        <f>Data[[#This Row],[Text IID]]&amp;Data[[#This Row],[transaction number]]</f>
        <v>710011</v>
      </c>
      <c r="B1174" s="48">
        <v>1</v>
      </c>
      <c r="C1174" s="49">
        <v>71001</v>
      </c>
      <c r="D1174" s="50" t="str">
        <f>Data[[#This Row],[Text IID]]&amp;" - "&amp;Data[[#This Row],[Facility Name]]</f>
        <v>71001 - Guardian Angels Care Center</v>
      </c>
      <c r="E1174" s="46">
        <v>71001</v>
      </c>
      <c r="F1174" s="51" t="s">
        <v>322</v>
      </c>
      <c r="G1174" s="52">
        <v>40451</v>
      </c>
      <c r="H1174" s="51" t="s">
        <v>17</v>
      </c>
      <c r="I1174" s="47">
        <v>0</v>
      </c>
      <c r="J1174" s="47">
        <v>120</v>
      </c>
      <c r="K1174" s="47">
        <f>+Data[[#This Row],[BC Bed Change]]+Data[[#This Row],[NH Bed Change]]</f>
        <v>120</v>
      </c>
      <c r="L1174" s="47">
        <f t="shared" si="84"/>
        <v>0</v>
      </c>
      <c r="M1174" s="47">
        <f t="shared" si="85"/>
        <v>120</v>
      </c>
      <c r="N1174" s="47">
        <f>+Data[[#This Row],[BC Active]]+Data[[#This Row],[NH Active]]</f>
        <v>120</v>
      </c>
      <c r="O1174" s="47">
        <f t="shared" si="86"/>
        <v>0</v>
      </c>
      <c r="P1174" s="47">
        <f t="shared" si="87"/>
        <v>0</v>
      </c>
      <c r="Q1174" s="47">
        <f>+Data[[#This Row],[BC Layaway]]+Data[[#This Row],[NH Layaway]]</f>
        <v>0</v>
      </c>
      <c r="R1174" s="47">
        <f>+Data[[#This Row],[BC Active]]+Data[[#This Row],[BC Layaway]]</f>
        <v>0</v>
      </c>
      <c r="S1174" s="47">
        <f>+Data[[#This Row],[NH Active]]+Data[[#This Row],[NH Layaway]]</f>
        <v>120</v>
      </c>
      <c r="T1174" s="47">
        <f>+Data[[#This Row],[BC Total]]+Data[[#This Row],[NH Total]]</f>
        <v>120</v>
      </c>
      <c r="Y1174" s="53"/>
    </row>
    <row r="1175" spans="1:25" x14ac:dyDescent="0.25">
      <c r="A1175" s="47" t="str">
        <f>Data[[#This Row],[Text IID]]&amp;Data[[#This Row],[transaction number]]</f>
        <v>710021</v>
      </c>
      <c r="B1175" s="48">
        <v>1</v>
      </c>
      <c r="C1175" s="49">
        <v>71002</v>
      </c>
      <c r="D1175" s="50" t="str">
        <f>Data[[#This Row],[Text IID]]&amp;" - "&amp;Data[[#This Row],[Facility Name]]</f>
        <v>71002 - Talahi Nursing &amp; Rehab Center</v>
      </c>
      <c r="E1175" s="46">
        <v>71002</v>
      </c>
      <c r="F1175" s="51" t="s">
        <v>323</v>
      </c>
      <c r="G1175" s="52">
        <v>40451</v>
      </c>
      <c r="H1175" s="51" t="s">
        <v>17</v>
      </c>
      <c r="I1175" s="47">
        <v>0</v>
      </c>
      <c r="J1175" s="47">
        <v>77</v>
      </c>
      <c r="K1175" s="47">
        <f>+Data[[#This Row],[BC Bed Change]]+Data[[#This Row],[NH Bed Change]]</f>
        <v>77</v>
      </c>
      <c r="L1175" s="47">
        <f t="shared" si="84"/>
        <v>0</v>
      </c>
      <c r="M1175" s="47">
        <f t="shared" si="85"/>
        <v>77</v>
      </c>
      <c r="N1175" s="47">
        <f>+Data[[#This Row],[BC Active]]+Data[[#This Row],[NH Active]]</f>
        <v>77</v>
      </c>
      <c r="O1175" s="47">
        <f t="shared" si="86"/>
        <v>0</v>
      </c>
      <c r="P1175" s="47">
        <f t="shared" si="87"/>
        <v>0</v>
      </c>
      <c r="Q1175" s="47">
        <f>+Data[[#This Row],[BC Layaway]]+Data[[#This Row],[NH Layaway]]</f>
        <v>0</v>
      </c>
      <c r="R1175" s="47">
        <f>+Data[[#This Row],[BC Active]]+Data[[#This Row],[BC Layaway]]</f>
        <v>0</v>
      </c>
      <c r="S1175" s="47">
        <f>+Data[[#This Row],[NH Active]]+Data[[#This Row],[NH Layaway]]</f>
        <v>77</v>
      </c>
      <c r="T1175" s="47">
        <f>+Data[[#This Row],[BC Total]]+Data[[#This Row],[NH Total]]</f>
        <v>77</v>
      </c>
      <c r="Y1175" s="53"/>
    </row>
    <row r="1176" spans="1:25" x14ac:dyDescent="0.25">
      <c r="A1176" s="47" t="str">
        <f>Data[[#This Row],[Text IID]]&amp;Data[[#This Row],[transaction number]]</f>
        <v>710041</v>
      </c>
      <c r="B1176" s="48">
        <v>1</v>
      </c>
      <c r="C1176" s="49">
        <v>71004</v>
      </c>
      <c r="D1176" s="50" t="str">
        <f>Data[[#This Row],[Text IID]]&amp;" - "&amp;Data[[#This Row],[Facility Name]]</f>
        <v>71004 - St Benedicts Senior Community</v>
      </c>
      <c r="E1176" s="46">
        <v>71004</v>
      </c>
      <c r="F1176" s="51" t="s">
        <v>324</v>
      </c>
      <c r="G1176" s="52">
        <v>40451</v>
      </c>
      <c r="H1176" s="51" t="s">
        <v>17</v>
      </c>
      <c r="I1176" s="47">
        <v>0</v>
      </c>
      <c r="J1176" s="47">
        <v>222</v>
      </c>
      <c r="K1176" s="47">
        <f>+Data[[#This Row],[BC Bed Change]]+Data[[#This Row],[NH Bed Change]]</f>
        <v>222</v>
      </c>
      <c r="L1176" s="47">
        <f t="shared" si="84"/>
        <v>0</v>
      </c>
      <c r="M1176" s="47">
        <f t="shared" si="85"/>
        <v>222</v>
      </c>
      <c r="N1176" s="47">
        <f>+Data[[#This Row],[BC Active]]+Data[[#This Row],[NH Active]]</f>
        <v>222</v>
      </c>
      <c r="O1176" s="47">
        <f t="shared" si="86"/>
        <v>0</v>
      </c>
      <c r="P1176" s="47">
        <f t="shared" si="87"/>
        <v>0</v>
      </c>
      <c r="Q1176" s="47">
        <f>+Data[[#This Row],[BC Layaway]]+Data[[#This Row],[NH Layaway]]</f>
        <v>0</v>
      </c>
      <c r="R1176" s="47">
        <f>+Data[[#This Row],[BC Active]]+Data[[#This Row],[BC Layaway]]</f>
        <v>0</v>
      </c>
      <c r="S1176" s="47">
        <f>+Data[[#This Row],[NH Active]]+Data[[#This Row],[NH Layaway]]</f>
        <v>222</v>
      </c>
      <c r="T1176" s="47">
        <f>+Data[[#This Row],[BC Total]]+Data[[#This Row],[NH Total]]</f>
        <v>222</v>
      </c>
      <c r="Y1176" s="53"/>
    </row>
    <row r="1177" spans="1:25" x14ac:dyDescent="0.25">
      <c r="A1177" s="47" t="str">
        <f>Data[[#This Row],[Text IID]]&amp;Data[[#This Row],[transaction number]]</f>
        <v>710042</v>
      </c>
      <c r="B1177" s="48">
        <v>2</v>
      </c>
      <c r="C1177" s="49">
        <v>71004</v>
      </c>
      <c r="D1177" s="50" t="str">
        <f>Data[[#This Row],[Text IID]]&amp;" - "&amp;Data[[#This Row],[Facility Name]]</f>
        <v>71004 - St Benedicts Senior Community</v>
      </c>
      <c r="E1177" s="46">
        <v>71004</v>
      </c>
      <c r="F1177" s="51" t="s">
        <v>324</v>
      </c>
      <c r="G1177" s="52">
        <v>40848</v>
      </c>
      <c r="H1177" s="51" t="s">
        <v>20</v>
      </c>
      <c r="I1177" s="47">
        <v>0</v>
      </c>
      <c r="J1177" s="47">
        <v>25</v>
      </c>
      <c r="K1177" s="47">
        <f>+Data[[#This Row],[BC Bed Change]]+Data[[#This Row],[NH Bed Change]]</f>
        <v>25</v>
      </c>
      <c r="L1177" s="47">
        <f t="shared" si="84"/>
        <v>0</v>
      </c>
      <c r="M1177" s="47">
        <f t="shared" si="85"/>
        <v>-25</v>
      </c>
      <c r="N1177" s="47">
        <f>+Data[[#This Row],[BC Active]]+Data[[#This Row],[NH Active]]</f>
        <v>-25</v>
      </c>
      <c r="O1177" s="47">
        <f t="shared" si="86"/>
        <v>0</v>
      </c>
      <c r="P1177" s="47">
        <f t="shared" si="87"/>
        <v>25</v>
      </c>
      <c r="Q1177" s="47">
        <f>+Data[[#This Row],[BC Layaway]]+Data[[#This Row],[NH Layaway]]</f>
        <v>25</v>
      </c>
      <c r="R1177" s="47">
        <f>+Data[[#This Row],[BC Active]]+Data[[#This Row],[BC Layaway]]</f>
        <v>0</v>
      </c>
      <c r="S1177" s="47">
        <f>+Data[[#This Row],[NH Active]]+Data[[#This Row],[NH Layaway]]</f>
        <v>0</v>
      </c>
      <c r="T1177" s="47">
        <f>+Data[[#This Row],[BC Total]]+Data[[#This Row],[NH Total]]</f>
        <v>0</v>
      </c>
      <c r="Y1177" s="53"/>
    </row>
    <row r="1178" spans="1:25" x14ac:dyDescent="0.25">
      <c r="A1178" s="47" t="str">
        <f>Data[[#This Row],[Text IID]]&amp;Data[[#This Row],[transaction number]]</f>
        <v>710043</v>
      </c>
      <c r="B1178" s="48">
        <v>3</v>
      </c>
      <c r="C1178" s="49">
        <v>71004</v>
      </c>
      <c r="D1178" s="50" t="str">
        <f>Data[[#This Row],[Text IID]]&amp;" - "&amp;Data[[#This Row],[Facility Name]]</f>
        <v>71004 - St Benedicts Senior Community</v>
      </c>
      <c r="E1178" s="46">
        <v>71004</v>
      </c>
      <c r="F1178" s="51" t="s">
        <v>324</v>
      </c>
      <c r="G1178" s="52">
        <v>42461</v>
      </c>
      <c r="H1178" s="51" t="s">
        <v>22</v>
      </c>
      <c r="I1178" s="47">
        <v>0</v>
      </c>
      <c r="J1178" s="47">
        <v>25</v>
      </c>
      <c r="K1178" s="47">
        <f>+Data[[#This Row],[BC Bed Change]]+Data[[#This Row],[NH Bed Change]]</f>
        <v>25</v>
      </c>
      <c r="L1178" s="47">
        <f t="shared" si="84"/>
        <v>0</v>
      </c>
      <c r="M1178" s="47">
        <f t="shared" si="85"/>
        <v>25</v>
      </c>
      <c r="N1178" s="47">
        <f>+Data[[#This Row],[BC Active]]+Data[[#This Row],[NH Active]]</f>
        <v>25</v>
      </c>
      <c r="O1178" s="47">
        <f t="shared" si="86"/>
        <v>0</v>
      </c>
      <c r="P1178" s="47">
        <f t="shared" si="87"/>
        <v>-25</v>
      </c>
      <c r="Q1178" s="47">
        <f>+Data[[#This Row],[BC Layaway]]+Data[[#This Row],[NH Layaway]]</f>
        <v>-25</v>
      </c>
      <c r="R1178" s="47">
        <f>+Data[[#This Row],[BC Active]]+Data[[#This Row],[BC Layaway]]</f>
        <v>0</v>
      </c>
      <c r="S1178" s="47">
        <f>+Data[[#This Row],[NH Active]]+Data[[#This Row],[NH Layaway]]</f>
        <v>0</v>
      </c>
      <c r="T1178" s="47">
        <f>+Data[[#This Row],[BC Total]]+Data[[#This Row],[NH Total]]</f>
        <v>0</v>
      </c>
      <c r="Y1178" s="53"/>
    </row>
    <row r="1179" spans="1:25" x14ac:dyDescent="0.25">
      <c r="A1179" s="47" t="str">
        <f>Data[[#This Row],[Text IID]]&amp;Data[[#This Row],[transaction number]]</f>
        <v>710044</v>
      </c>
      <c r="B1179" s="48">
        <v>4</v>
      </c>
      <c r="C1179" s="49">
        <v>71004</v>
      </c>
      <c r="D1179" s="50" t="str">
        <f>Data[[#This Row],[Text IID]]&amp;" - "&amp;Data[[#This Row],[Facility Name]]</f>
        <v>71004 - St Benedicts Senior Community</v>
      </c>
      <c r="E1179" s="46">
        <v>71004</v>
      </c>
      <c r="F1179" s="51" t="s">
        <v>324</v>
      </c>
      <c r="G1179" s="52">
        <v>42461</v>
      </c>
      <c r="H1179" s="51" t="s">
        <v>24</v>
      </c>
      <c r="I1179" s="47">
        <v>0</v>
      </c>
      <c r="J1179" s="47">
        <v>24</v>
      </c>
      <c r="K1179" s="47">
        <f>+Data[[#This Row],[BC Bed Change]]+Data[[#This Row],[NH Bed Change]]</f>
        <v>24</v>
      </c>
      <c r="L1179" s="47">
        <f t="shared" si="84"/>
        <v>0</v>
      </c>
      <c r="M1179" s="47">
        <f t="shared" si="85"/>
        <v>-24</v>
      </c>
      <c r="N1179" s="47">
        <f>+Data[[#This Row],[BC Active]]+Data[[#This Row],[NH Active]]</f>
        <v>-24</v>
      </c>
      <c r="O1179" s="47">
        <f t="shared" si="86"/>
        <v>0</v>
      </c>
      <c r="P1179" s="47">
        <f t="shared" si="87"/>
        <v>0</v>
      </c>
      <c r="Q1179" s="47">
        <f>+Data[[#This Row],[BC Layaway]]+Data[[#This Row],[NH Layaway]]</f>
        <v>0</v>
      </c>
      <c r="R1179" s="47">
        <f>+Data[[#This Row],[BC Active]]+Data[[#This Row],[BC Layaway]]</f>
        <v>0</v>
      </c>
      <c r="S1179" s="47">
        <f>+Data[[#This Row],[NH Active]]+Data[[#This Row],[NH Layaway]]</f>
        <v>-24</v>
      </c>
      <c r="T1179" s="47">
        <f>+Data[[#This Row],[BC Total]]+Data[[#This Row],[NH Total]]</f>
        <v>-24</v>
      </c>
      <c r="Y1179" s="53"/>
    </row>
    <row r="1180" spans="1:25" x14ac:dyDescent="0.25">
      <c r="A1180" s="47" t="str">
        <f>Data[[#This Row],[Text IID]]&amp;Data[[#This Row],[transaction number]]</f>
        <v>710045</v>
      </c>
      <c r="B1180" s="48">
        <v>5</v>
      </c>
      <c r="C1180" s="49">
        <v>71004</v>
      </c>
      <c r="D1180" s="50" t="str">
        <f>Data[[#This Row],[Text IID]]&amp;" - "&amp;Data[[#This Row],[Facility Name]]</f>
        <v>71004 - St Benedicts Senior Community</v>
      </c>
      <c r="E1180" s="46">
        <v>71004</v>
      </c>
      <c r="F1180" s="51" t="s">
        <v>324</v>
      </c>
      <c r="G1180" s="52">
        <v>43281</v>
      </c>
      <c r="H1180" s="51" t="s">
        <v>20</v>
      </c>
      <c r="I1180" s="47"/>
      <c r="J1180" s="47">
        <v>24</v>
      </c>
      <c r="K1180" s="47">
        <f>+Data[[#This Row],[BC Bed Change]]+Data[[#This Row],[NH Bed Change]]</f>
        <v>24</v>
      </c>
      <c r="L1180" s="47">
        <f t="shared" si="84"/>
        <v>0</v>
      </c>
      <c r="M1180" s="47">
        <f t="shared" si="85"/>
        <v>-24</v>
      </c>
      <c r="N1180" s="47">
        <f>+Data[[#This Row],[BC Active]]+Data[[#This Row],[NH Active]]</f>
        <v>-24</v>
      </c>
      <c r="O1180" s="47">
        <f t="shared" si="86"/>
        <v>0</v>
      </c>
      <c r="P1180" s="47">
        <f t="shared" si="87"/>
        <v>24</v>
      </c>
      <c r="Q1180" s="47">
        <f>+Data[[#This Row],[BC Layaway]]+Data[[#This Row],[NH Layaway]]</f>
        <v>24</v>
      </c>
      <c r="R1180" s="47">
        <f>+Data[[#This Row],[BC Active]]+Data[[#This Row],[BC Layaway]]</f>
        <v>0</v>
      </c>
      <c r="S1180" s="47">
        <f>+Data[[#This Row],[NH Active]]+Data[[#This Row],[NH Layaway]]</f>
        <v>0</v>
      </c>
      <c r="T1180" s="47">
        <f>+Data[[#This Row],[BC Total]]+Data[[#This Row],[NH Total]]</f>
        <v>0</v>
      </c>
      <c r="Y1180" s="53"/>
    </row>
    <row r="1181" spans="1:25" x14ac:dyDescent="0.25">
      <c r="A1181" s="47" t="str">
        <f>Data[[#This Row],[Text IID]]&amp;Data[[#This Row],[transaction number]]</f>
        <v>720011</v>
      </c>
      <c r="B1181" s="48">
        <v>1</v>
      </c>
      <c r="C1181" s="49">
        <v>72001</v>
      </c>
      <c r="D1181" s="50" t="str">
        <f>Data[[#This Row],[Text IID]]&amp;" - "&amp;Data[[#This Row],[Facility Name]]</f>
        <v>72001 - Oak Terrace Health Care Center</v>
      </c>
      <c r="E1181" s="46">
        <v>72001</v>
      </c>
      <c r="F1181" s="51" t="s">
        <v>325</v>
      </c>
      <c r="G1181" s="52">
        <v>40451</v>
      </c>
      <c r="H1181" s="51" t="s">
        <v>17</v>
      </c>
      <c r="I1181" s="47">
        <v>0</v>
      </c>
      <c r="J1181" s="47">
        <v>50</v>
      </c>
      <c r="K1181" s="47">
        <f>+Data[[#This Row],[BC Bed Change]]+Data[[#This Row],[NH Bed Change]]</f>
        <v>50</v>
      </c>
      <c r="L1181" s="47">
        <f t="shared" si="84"/>
        <v>0</v>
      </c>
      <c r="M1181" s="47">
        <f t="shared" si="85"/>
        <v>50</v>
      </c>
      <c r="N1181" s="47">
        <f>+Data[[#This Row],[BC Active]]+Data[[#This Row],[NH Active]]</f>
        <v>50</v>
      </c>
      <c r="O1181" s="47">
        <f t="shared" si="86"/>
        <v>0</v>
      </c>
      <c r="P1181" s="47">
        <f t="shared" si="87"/>
        <v>0</v>
      </c>
      <c r="Q1181" s="47">
        <f>+Data[[#This Row],[BC Layaway]]+Data[[#This Row],[NH Layaway]]</f>
        <v>0</v>
      </c>
      <c r="R1181" s="47">
        <f>+Data[[#This Row],[BC Active]]+Data[[#This Row],[BC Layaway]]</f>
        <v>0</v>
      </c>
      <c r="S1181" s="47">
        <f>+Data[[#This Row],[NH Active]]+Data[[#This Row],[NH Layaway]]</f>
        <v>50</v>
      </c>
      <c r="T1181" s="47">
        <f>+Data[[#This Row],[BC Total]]+Data[[#This Row],[NH Total]]</f>
        <v>50</v>
      </c>
      <c r="Y1181" s="53"/>
    </row>
    <row r="1182" spans="1:25" x14ac:dyDescent="0.25">
      <c r="A1182" s="47" t="str">
        <f>Data[[#This Row],[Text IID]]&amp;Data[[#This Row],[transaction number]]</f>
        <v>720012</v>
      </c>
      <c r="B1182" s="48">
        <v>2</v>
      </c>
      <c r="C1182" s="49">
        <v>72001</v>
      </c>
      <c r="D1182" s="50" t="str">
        <f>Data[[#This Row],[Text IID]]&amp;" - "&amp;Data[[#This Row],[Facility Name]]</f>
        <v>72001 - Oak Terrace Health Care Center</v>
      </c>
      <c r="E1182" s="46">
        <v>72001</v>
      </c>
      <c r="F1182" s="51" t="s">
        <v>325</v>
      </c>
      <c r="G1182" s="52">
        <v>40451</v>
      </c>
      <c r="H1182" s="51" t="s">
        <v>19</v>
      </c>
      <c r="I1182" s="47">
        <v>0</v>
      </c>
      <c r="J1182" s="47">
        <v>2</v>
      </c>
      <c r="K1182" s="47">
        <f>+Data[[#This Row],[BC Bed Change]]+Data[[#This Row],[NH Bed Change]]</f>
        <v>2</v>
      </c>
      <c r="L1182" s="47">
        <f t="shared" si="84"/>
        <v>0</v>
      </c>
      <c r="M1182" s="47">
        <f t="shared" si="85"/>
        <v>0</v>
      </c>
      <c r="N1182" s="47">
        <f>+Data[[#This Row],[BC Active]]+Data[[#This Row],[NH Active]]</f>
        <v>0</v>
      </c>
      <c r="O1182" s="47">
        <f t="shared" si="86"/>
        <v>0</v>
      </c>
      <c r="P1182" s="47">
        <f t="shared" si="87"/>
        <v>2</v>
      </c>
      <c r="Q1182" s="47">
        <f>+Data[[#This Row],[BC Layaway]]+Data[[#This Row],[NH Layaway]]</f>
        <v>2</v>
      </c>
      <c r="R1182" s="47">
        <f>+Data[[#This Row],[BC Active]]+Data[[#This Row],[BC Layaway]]</f>
        <v>0</v>
      </c>
      <c r="S1182" s="47">
        <f>+Data[[#This Row],[NH Active]]+Data[[#This Row],[NH Layaway]]</f>
        <v>2</v>
      </c>
      <c r="T1182" s="47">
        <f>+Data[[#This Row],[BC Total]]+Data[[#This Row],[NH Total]]</f>
        <v>2</v>
      </c>
      <c r="Y1182" s="53"/>
    </row>
    <row r="1183" spans="1:25" x14ac:dyDescent="0.25">
      <c r="A1183" s="47" t="str">
        <f>Data[[#This Row],[Text IID]]&amp;Data[[#This Row],[transaction number]]</f>
        <v>720013</v>
      </c>
      <c r="B1183" s="48">
        <v>3</v>
      </c>
      <c r="C1183" s="49">
        <v>72001</v>
      </c>
      <c r="D1183" s="50" t="str">
        <f>Data[[#This Row],[Text IID]]&amp;" - "&amp;Data[[#This Row],[Facility Name]]</f>
        <v>72001 - Oak Terrace Health Care Center</v>
      </c>
      <c r="E1183" s="46">
        <v>72001</v>
      </c>
      <c r="F1183" s="51" t="s">
        <v>325</v>
      </c>
      <c r="G1183" s="52">
        <v>40878</v>
      </c>
      <c r="H1183" s="51" t="s">
        <v>20</v>
      </c>
      <c r="I1183" s="47">
        <v>0</v>
      </c>
      <c r="J1183" s="47">
        <v>4</v>
      </c>
      <c r="K1183" s="47">
        <f>+Data[[#This Row],[BC Bed Change]]+Data[[#This Row],[NH Bed Change]]</f>
        <v>4</v>
      </c>
      <c r="L1183" s="47">
        <f t="shared" si="84"/>
        <v>0</v>
      </c>
      <c r="M1183" s="47">
        <f t="shared" si="85"/>
        <v>-4</v>
      </c>
      <c r="N1183" s="47">
        <f>+Data[[#This Row],[BC Active]]+Data[[#This Row],[NH Active]]</f>
        <v>-4</v>
      </c>
      <c r="O1183" s="47">
        <f t="shared" si="86"/>
        <v>0</v>
      </c>
      <c r="P1183" s="47">
        <f t="shared" si="87"/>
        <v>4</v>
      </c>
      <c r="Q1183" s="47">
        <f>+Data[[#This Row],[BC Layaway]]+Data[[#This Row],[NH Layaway]]</f>
        <v>4</v>
      </c>
      <c r="R1183" s="47">
        <f>+Data[[#This Row],[BC Active]]+Data[[#This Row],[BC Layaway]]</f>
        <v>0</v>
      </c>
      <c r="S1183" s="47">
        <f>+Data[[#This Row],[NH Active]]+Data[[#This Row],[NH Layaway]]</f>
        <v>0</v>
      </c>
      <c r="T1183" s="47">
        <f>+Data[[#This Row],[BC Total]]+Data[[#This Row],[NH Total]]</f>
        <v>0</v>
      </c>
      <c r="Y1183" s="53"/>
    </row>
    <row r="1184" spans="1:25" x14ac:dyDescent="0.25">
      <c r="A1184" s="47" t="str">
        <f>Data[[#This Row],[Text IID]]&amp;Data[[#This Row],[transaction number]]</f>
        <v>720014</v>
      </c>
      <c r="B1184" s="48">
        <v>4</v>
      </c>
      <c r="C1184" s="49">
        <v>72001</v>
      </c>
      <c r="D1184" s="50" t="str">
        <f>Data[[#This Row],[Text IID]]&amp;" - "&amp;Data[[#This Row],[Facility Name]]</f>
        <v>72001 - Oak Terrace Health Care Center</v>
      </c>
      <c r="E1184" s="46">
        <v>72001</v>
      </c>
      <c r="F1184" s="51" t="s">
        <v>325</v>
      </c>
      <c r="G1184" s="52">
        <v>41244</v>
      </c>
      <c r="H1184" s="51" t="s">
        <v>22</v>
      </c>
      <c r="I1184" s="47">
        <v>0</v>
      </c>
      <c r="J1184" s="47">
        <v>2</v>
      </c>
      <c r="K1184" s="47">
        <f>+Data[[#This Row],[BC Bed Change]]+Data[[#This Row],[NH Bed Change]]</f>
        <v>2</v>
      </c>
      <c r="L1184" s="47">
        <f t="shared" si="84"/>
        <v>0</v>
      </c>
      <c r="M1184" s="47">
        <f t="shared" si="85"/>
        <v>2</v>
      </c>
      <c r="N1184" s="47">
        <f>+Data[[#This Row],[BC Active]]+Data[[#This Row],[NH Active]]</f>
        <v>2</v>
      </c>
      <c r="O1184" s="47">
        <f t="shared" si="86"/>
        <v>0</v>
      </c>
      <c r="P1184" s="47">
        <f t="shared" si="87"/>
        <v>-2</v>
      </c>
      <c r="Q1184" s="47">
        <f>+Data[[#This Row],[BC Layaway]]+Data[[#This Row],[NH Layaway]]</f>
        <v>-2</v>
      </c>
      <c r="R1184" s="47">
        <f>+Data[[#This Row],[BC Active]]+Data[[#This Row],[BC Layaway]]</f>
        <v>0</v>
      </c>
      <c r="S1184" s="47">
        <f>+Data[[#This Row],[NH Active]]+Data[[#This Row],[NH Layaway]]</f>
        <v>0</v>
      </c>
      <c r="T1184" s="47">
        <f>+Data[[#This Row],[BC Total]]+Data[[#This Row],[NH Total]]</f>
        <v>0</v>
      </c>
      <c r="Y1184" s="53"/>
    </row>
    <row r="1185" spans="1:25" x14ac:dyDescent="0.25">
      <c r="A1185" s="47" t="str">
        <f>Data[[#This Row],[Text IID]]&amp;Data[[#This Row],[transaction number]]</f>
        <v>720015</v>
      </c>
      <c r="B1185" s="48">
        <v>5</v>
      </c>
      <c r="C1185" s="49">
        <v>72001</v>
      </c>
      <c r="D1185" s="50" t="str">
        <f>Data[[#This Row],[Text IID]]&amp;" - "&amp;Data[[#This Row],[Facility Name]]</f>
        <v>72001 - Oak Terrace Health Care Center</v>
      </c>
      <c r="E1185" s="46">
        <v>72001</v>
      </c>
      <c r="F1185" s="51" t="s">
        <v>325</v>
      </c>
      <c r="G1185" s="52">
        <v>41821</v>
      </c>
      <c r="H1185" s="51" t="s">
        <v>20</v>
      </c>
      <c r="I1185" s="47">
        <v>0</v>
      </c>
      <c r="J1185" s="47">
        <v>2</v>
      </c>
      <c r="K1185" s="47">
        <f>+Data[[#This Row],[BC Bed Change]]+Data[[#This Row],[NH Bed Change]]</f>
        <v>2</v>
      </c>
      <c r="L1185" s="47">
        <f t="shared" si="84"/>
        <v>0</v>
      </c>
      <c r="M1185" s="47">
        <f t="shared" si="85"/>
        <v>-2</v>
      </c>
      <c r="N1185" s="47">
        <f>+Data[[#This Row],[BC Active]]+Data[[#This Row],[NH Active]]</f>
        <v>-2</v>
      </c>
      <c r="O1185" s="47">
        <f t="shared" si="86"/>
        <v>0</v>
      </c>
      <c r="P1185" s="47">
        <f t="shared" si="87"/>
        <v>2</v>
      </c>
      <c r="Q1185" s="47">
        <f>+Data[[#This Row],[BC Layaway]]+Data[[#This Row],[NH Layaway]]</f>
        <v>2</v>
      </c>
      <c r="R1185" s="47">
        <f>+Data[[#This Row],[BC Active]]+Data[[#This Row],[BC Layaway]]</f>
        <v>0</v>
      </c>
      <c r="S1185" s="47">
        <f>+Data[[#This Row],[NH Active]]+Data[[#This Row],[NH Layaway]]</f>
        <v>0</v>
      </c>
      <c r="T1185" s="47">
        <f>+Data[[#This Row],[BC Total]]+Data[[#This Row],[NH Total]]</f>
        <v>0</v>
      </c>
      <c r="Y1185" s="53"/>
    </row>
    <row r="1186" spans="1:25" x14ac:dyDescent="0.25">
      <c r="A1186" s="47" t="str">
        <f>Data[[#This Row],[Text IID]]&amp;Data[[#This Row],[transaction number]]</f>
        <v>720016</v>
      </c>
      <c r="B1186" s="48">
        <v>6</v>
      </c>
      <c r="C1186" s="49">
        <v>72001</v>
      </c>
      <c r="D1186" s="50" t="str">
        <f>Data[[#This Row],[Text IID]]&amp;" - "&amp;Data[[#This Row],[Facility Name]]</f>
        <v>72001 - Oak Terrace Health Care Center</v>
      </c>
      <c r="E1186" s="46">
        <v>72001</v>
      </c>
      <c r="F1186" s="51" t="s">
        <v>325</v>
      </c>
      <c r="G1186" s="52">
        <v>43645</v>
      </c>
      <c r="H1186" s="51" t="s">
        <v>20</v>
      </c>
      <c r="I1186" s="47"/>
      <c r="J1186" s="47">
        <v>4</v>
      </c>
      <c r="K1186" s="47">
        <f>+Data[[#This Row],[BC Bed Change]]+Data[[#This Row],[NH Bed Change]]</f>
        <v>4</v>
      </c>
      <c r="L1186" s="47">
        <f t="shared" si="84"/>
        <v>0</v>
      </c>
      <c r="M1186" s="47">
        <f t="shared" si="85"/>
        <v>-4</v>
      </c>
      <c r="N1186" s="47">
        <f>+Data[[#This Row],[BC Active]]+Data[[#This Row],[NH Active]]</f>
        <v>-4</v>
      </c>
      <c r="O1186" s="47">
        <f t="shared" si="86"/>
        <v>0</v>
      </c>
      <c r="P1186" s="47">
        <f t="shared" si="87"/>
        <v>4</v>
      </c>
      <c r="Q1186" s="47">
        <f>+Data[[#This Row],[BC Layaway]]+Data[[#This Row],[NH Layaway]]</f>
        <v>4</v>
      </c>
      <c r="R1186" s="47">
        <f>+Data[[#This Row],[BC Active]]+Data[[#This Row],[BC Layaway]]</f>
        <v>0</v>
      </c>
      <c r="S1186" s="47">
        <f>+Data[[#This Row],[NH Active]]+Data[[#This Row],[NH Layaway]]</f>
        <v>0</v>
      </c>
      <c r="T1186" s="47">
        <f>+Data[[#This Row],[BC Total]]+Data[[#This Row],[NH Total]]</f>
        <v>0</v>
      </c>
      <c r="Y1186" s="53"/>
    </row>
    <row r="1187" spans="1:25" x14ac:dyDescent="0.25">
      <c r="A1187" s="47" t="str">
        <f>Data[[#This Row],[Text IID]]&amp;Data[[#This Row],[transaction number]]</f>
        <v>720021</v>
      </c>
      <c r="B1187" s="48">
        <v>1</v>
      </c>
      <c r="C1187" s="49">
        <v>72002</v>
      </c>
      <c r="D1187" s="50" t="str">
        <f>Data[[#This Row],[Text IID]]&amp;" - "&amp;Data[[#This Row],[Facility Name]]</f>
        <v>72002 - Good Sam Society Winthrop</v>
      </c>
      <c r="E1187" s="46">
        <v>72002</v>
      </c>
      <c r="F1187" s="51" t="s">
        <v>326</v>
      </c>
      <c r="G1187" s="52">
        <v>40451</v>
      </c>
      <c r="H1187" s="51" t="s">
        <v>17</v>
      </c>
      <c r="I1187" s="47">
        <v>0</v>
      </c>
      <c r="J1187" s="47">
        <v>39</v>
      </c>
      <c r="K1187" s="47">
        <f>+Data[[#This Row],[BC Bed Change]]+Data[[#This Row],[NH Bed Change]]</f>
        <v>39</v>
      </c>
      <c r="L1187" s="47">
        <f t="shared" si="84"/>
        <v>0</v>
      </c>
      <c r="M1187" s="47">
        <f t="shared" si="85"/>
        <v>39</v>
      </c>
      <c r="N1187" s="47">
        <f>+Data[[#This Row],[BC Active]]+Data[[#This Row],[NH Active]]</f>
        <v>39</v>
      </c>
      <c r="O1187" s="47">
        <f t="shared" si="86"/>
        <v>0</v>
      </c>
      <c r="P1187" s="47">
        <f t="shared" si="87"/>
        <v>0</v>
      </c>
      <c r="Q1187" s="47">
        <f>+Data[[#This Row],[BC Layaway]]+Data[[#This Row],[NH Layaway]]</f>
        <v>0</v>
      </c>
      <c r="R1187" s="47">
        <f>+Data[[#This Row],[BC Active]]+Data[[#This Row],[BC Layaway]]</f>
        <v>0</v>
      </c>
      <c r="S1187" s="47">
        <f>+Data[[#This Row],[NH Active]]+Data[[#This Row],[NH Layaway]]</f>
        <v>39</v>
      </c>
      <c r="T1187" s="47">
        <f>+Data[[#This Row],[BC Total]]+Data[[#This Row],[NH Total]]</f>
        <v>39</v>
      </c>
      <c r="Y1187" s="53"/>
    </row>
    <row r="1188" spans="1:25" x14ac:dyDescent="0.25">
      <c r="A1188" s="47" t="str">
        <f>Data[[#This Row],[Text IID]]&amp;Data[[#This Row],[transaction number]]</f>
        <v>720022</v>
      </c>
      <c r="B1188" s="48">
        <v>2</v>
      </c>
      <c r="C1188" s="49">
        <v>72002</v>
      </c>
      <c r="D1188" s="50" t="str">
        <f>Data[[#This Row],[Text IID]]&amp;" - "&amp;Data[[#This Row],[Facility Name]]</f>
        <v>72002 - Good Sam Society Winthrop</v>
      </c>
      <c r="E1188" s="46">
        <v>72002</v>
      </c>
      <c r="F1188" s="51" t="s">
        <v>326</v>
      </c>
      <c r="G1188" s="52">
        <v>41019</v>
      </c>
      <c r="H1188" s="51" t="s">
        <v>23</v>
      </c>
      <c r="I1188" s="47">
        <v>0</v>
      </c>
      <c r="J1188" s="47">
        <v>2</v>
      </c>
      <c r="K1188" s="47">
        <f>+Data[[#This Row],[BC Bed Change]]+Data[[#This Row],[NH Bed Change]]</f>
        <v>2</v>
      </c>
      <c r="L1188" s="47">
        <f t="shared" si="84"/>
        <v>0</v>
      </c>
      <c r="M1188" s="47">
        <f t="shared" si="85"/>
        <v>-2</v>
      </c>
      <c r="N1188" s="47">
        <f>+Data[[#This Row],[BC Active]]+Data[[#This Row],[NH Active]]</f>
        <v>-2</v>
      </c>
      <c r="O1188" s="47">
        <f t="shared" si="86"/>
        <v>0</v>
      </c>
      <c r="P1188" s="47">
        <f t="shared" si="87"/>
        <v>0</v>
      </c>
      <c r="Q1188" s="47">
        <f>+Data[[#This Row],[BC Layaway]]+Data[[#This Row],[NH Layaway]]</f>
        <v>0</v>
      </c>
      <c r="R1188" s="47">
        <f>+Data[[#This Row],[BC Active]]+Data[[#This Row],[BC Layaway]]</f>
        <v>0</v>
      </c>
      <c r="S1188" s="47">
        <f>+Data[[#This Row],[NH Active]]+Data[[#This Row],[NH Layaway]]</f>
        <v>-2</v>
      </c>
      <c r="T1188" s="47">
        <f>+Data[[#This Row],[BC Total]]+Data[[#This Row],[NH Total]]</f>
        <v>-2</v>
      </c>
      <c r="Y1188" s="53"/>
    </row>
    <row r="1189" spans="1:25" x14ac:dyDescent="0.25">
      <c r="A1189" s="47" t="str">
        <f>Data[[#This Row],[Text IID]]&amp;Data[[#This Row],[transaction number]]</f>
        <v>720023</v>
      </c>
      <c r="B1189" s="48">
        <v>3</v>
      </c>
      <c r="C1189" s="49">
        <v>72002</v>
      </c>
      <c r="D1189" s="50" t="str">
        <f>Data[[#This Row],[Text IID]]&amp;" - "&amp;Data[[#This Row],[Facility Name]]</f>
        <v>72002 - Good Sam Society Winthrop</v>
      </c>
      <c r="E1189" s="46">
        <v>72002</v>
      </c>
      <c r="F1189" s="51" t="s">
        <v>326</v>
      </c>
      <c r="G1189" s="52">
        <v>42426</v>
      </c>
      <c r="H1189" s="51" t="s">
        <v>20</v>
      </c>
      <c r="I1189" s="47">
        <v>0</v>
      </c>
      <c r="J1189" s="47">
        <v>1</v>
      </c>
      <c r="K1189" s="47">
        <f>+Data[[#This Row],[BC Bed Change]]+Data[[#This Row],[NH Bed Change]]</f>
        <v>1</v>
      </c>
      <c r="L1189" s="47">
        <f t="shared" si="84"/>
        <v>0</v>
      </c>
      <c r="M1189" s="47">
        <f t="shared" si="85"/>
        <v>-1</v>
      </c>
      <c r="N1189" s="47">
        <f>+Data[[#This Row],[BC Active]]+Data[[#This Row],[NH Active]]</f>
        <v>-1</v>
      </c>
      <c r="O1189" s="47">
        <f t="shared" si="86"/>
        <v>0</v>
      </c>
      <c r="P1189" s="47">
        <f t="shared" si="87"/>
        <v>1</v>
      </c>
      <c r="Q1189" s="47">
        <f>+Data[[#This Row],[BC Layaway]]+Data[[#This Row],[NH Layaway]]</f>
        <v>1</v>
      </c>
      <c r="R1189" s="47">
        <f>+Data[[#This Row],[BC Active]]+Data[[#This Row],[BC Layaway]]</f>
        <v>0</v>
      </c>
      <c r="S1189" s="47">
        <f>+Data[[#This Row],[NH Active]]+Data[[#This Row],[NH Layaway]]</f>
        <v>0</v>
      </c>
      <c r="T1189" s="47">
        <f>+Data[[#This Row],[BC Total]]+Data[[#This Row],[NH Total]]</f>
        <v>0</v>
      </c>
      <c r="Y1189" s="53"/>
    </row>
    <row r="1190" spans="1:25" x14ac:dyDescent="0.25">
      <c r="A1190" s="47" t="str">
        <f>Data[[#This Row],[Text IID]]&amp;Data[[#This Row],[transaction number]]</f>
        <v>720024</v>
      </c>
      <c r="B1190" s="48">
        <v>4</v>
      </c>
      <c r="C1190" s="49">
        <v>72002</v>
      </c>
      <c r="D1190" s="50" t="str">
        <f>Data[[#This Row],[Text IID]]&amp;" - "&amp;Data[[#This Row],[Facility Name]]</f>
        <v>72002 - Good Sam Society Winthrop</v>
      </c>
      <c r="E1190" s="46">
        <v>72002</v>
      </c>
      <c r="F1190" s="51" t="s">
        <v>326</v>
      </c>
      <c r="G1190" s="52">
        <v>42977</v>
      </c>
      <c r="H1190" s="51" t="s">
        <v>23</v>
      </c>
      <c r="I1190" s="47"/>
      <c r="J1190" s="47">
        <v>4</v>
      </c>
      <c r="K1190" s="47">
        <f>+Data[[#This Row],[BC Bed Change]]+Data[[#This Row],[NH Bed Change]]</f>
        <v>4</v>
      </c>
      <c r="L1190" s="47">
        <f t="shared" si="84"/>
        <v>0</v>
      </c>
      <c r="M1190" s="47">
        <f t="shared" si="85"/>
        <v>-4</v>
      </c>
      <c r="N1190" s="47">
        <f>+Data[[#This Row],[BC Active]]+Data[[#This Row],[NH Active]]</f>
        <v>-4</v>
      </c>
      <c r="O1190" s="47">
        <f t="shared" si="86"/>
        <v>0</v>
      </c>
      <c r="P1190" s="47">
        <f t="shared" si="87"/>
        <v>0</v>
      </c>
      <c r="Q1190" s="47">
        <f>+Data[[#This Row],[BC Layaway]]+Data[[#This Row],[NH Layaway]]</f>
        <v>0</v>
      </c>
      <c r="R1190" s="47">
        <f>+Data[[#This Row],[BC Active]]+Data[[#This Row],[BC Layaway]]</f>
        <v>0</v>
      </c>
      <c r="S1190" s="47">
        <f>+Data[[#This Row],[NH Active]]+Data[[#This Row],[NH Layaway]]</f>
        <v>-4</v>
      </c>
      <c r="T1190" s="47">
        <f>+Data[[#This Row],[BC Total]]+Data[[#This Row],[NH Total]]</f>
        <v>-4</v>
      </c>
      <c r="Y1190" s="53"/>
    </row>
    <row r="1191" spans="1:25" x14ac:dyDescent="0.25">
      <c r="A1191" s="47" t="str">
        <f>Data[[#This Row],[Text IID]]&amp;Data[[#This Row],[transaction number]]</f>
        <v>720025</v>
      </c>
      <c r="B1191" s="48">
        <v>5</v>
      </c>
      <c r="C1191" s="49">
        <v>72002</v>
      </c>
      <c r="D1191" s="50" t="str">
        <f>Data[[#This Row],[Text IID]]&amp;" - "&amp;Data[[#This Row],[Facility Name]]</f>
        <v>72002 - Good Sam Society Winthrop</v>
      </c>
      <c r="E1191" s="46">
        <v>72002</v>
      </c>
      <c r="F1191" s="51" t="s">
        <v>326</v>
      </c>
      <c r="G1191" s="52">
        <v>44197</v>
      </c>
      <c r="H1191" s="51" t="s">
        <v>22</v>
      </c>
      <c r="I1191" s="47"/>
      <c r="J1191" s="47">
        <v>1</v>
      </c>
      <c r="K1191" s="47">
        <f>+Data[[#This Row],[BC Bed Change]]+Data[[#This Row],[NH Bed Change]]</f>
        <v>1</v>
      </c>
      <c r="L1191" s="47">
        <f t="shared" si="84"/>
        <v>0</v>
      </c>
      <c r="M1191" s="47">
        <f t="shared" si="85"/>
        <v>1</v>
      </c>
      <c r="N1191" s="47">
        <f>+Data[[#This Row],[BC Active]]+Data[[#This Row],[NH Active]]</f>
        <v>1</v>
      </c>
      <c r="O1191" s="47">
        <f t="shared" si="86"/>
        <v>0</v>
      </c>
      <c r="P1191" s="47">
        <f t="shared" si="87"/>
        <v>-1</v>
      </c>
      <c r="Q1191" s="47">
        <f>+Data[[#This Row],[BC Layaway]]+Data[[#This Row],[NH Layaway]]</f>
        <v>-1</v>
      </c>
      <c r="R1191" s="47">
        <f>+Data[[#This Row],[BC Active]]+Data[[#This Row],[BC Layaway]]</f>
        <v>0</v>
      </c>
      <c r="S1191" s="47">
        <f>+Data[[#This Row],[NH Active]]+Data[[#This Row],[NH Layaway]]</f>
        <v>0</v>
      </c>
      <c r="T1191" s="47">
        <f>+Data[[#This Row],[BC Total]]+Data[[#This Row],[NH Total]]</f>
        <v>0</v>
      </c>
      <c r="Y1191" s="53"/>
    </row>
    <row r="1192" spans="1:25" x14ac:dyDescent="0.25">
      <c r="A1192" s="47" t="str">
        <f>Data[[#This Row],[Text IID]]&amp;Data[[#This Row],[transaction number]]</f>
        <v>720026</v>
      </c>
      <c r="B1192" s="48">
        <v>6</v>
      </c>
      <c r="C1192" s="49">
        <v>72002</v>
      </c>
      <c r="D1192" s="50" t="str">
        <f>Data[[#This Row],[Text IID]]&amp;" - "&amp;Data[[#This Row],[Facility Name]]</f>
        <v>72002 - Good Sam Society Winthrop</v>
      </c>
      <c r="E1192" s="46">
        <v>72002</v>
      </c>
      <c r="F1192" s="51" t="s">
        <v>326</v>
      </c>
      <c r="G1192" s="52">
        <v>44197</v>
      </c>
      <c r="H1192" s="51" t="s">
        <v>23</v>
      </c>
      <c r="I1192" s="47"/>
      <c r="J1192" s="47">
        <v>1</v>
      </c>
      <c r="K1192" s="47">
        <f>+Data[[#This Row],[BC Bed Change]]+Data[[#This Row],[NH Bed Change]]</f>
        <v>1</v>
      </c>
      <c r="L1192" s="47">
        <f t="shared" si="84"/>
        <v>0</v>
      </c>
      <c r="M1192" s="47">
        <f t="shared" si="85"/>
        <v>-1</v>
      </c>
      <c r="N1192" s="47">
        <f>+Data[[#This Row],[BC Active]]+Data[[#This Row],[NH Active]]</f>
        <v>-1</v>
      </c>
      <c r="O1192" s="47">
        <f t="shared" si="86"/>
        <v>0</v>
      </c>
      <c r="P1192" s="47">
        <f t="shared" si="87"/>
        <v>0</v>
      </c>
      <c r="Q1192" s="47">
        <f>+Data[[#This Row],[BC Layaway]]+Data[[#This Row],[NH Layaway]]</f>
        <v>0</v>
      </c>
      <c r="R1192" s="47">
        <f>+Data[[#This Row],[BC Active]]+Data[[#This Row],[BC Layaway]]</f>
        <v>0</v>
      </c>
      <c r="S1192" s="47">
        <f>+Data[[#This Row],[NH Active]]+Data[[#This Row],[NH Layaway]]</f>
        <v>-1</v>
      </c>
      <c r="T1192" s="47">
        <f>+Data[[#This Row],[BC Total]]+Data[[#This Row],[NH Total]]</f>
        <v>-1</v>
      </c>
      <c r="Y1192" s="53"/>
    </row>
    <row r="1193" spans="1:25" x14ac:dyDescent="0.25">
      <c r="A1193" s="47" t="str">
        <f>Data[[#This Row],[Text IID]]&amp;Data[[#This Row],[transaction number]]</f>
        <v>720031</v>
      </c>
      <c r="B1193" s="48">
        <v>1</v>
      </c>
      <c r="C1193" s="49">
        <v>72003</v>
      </c>
      <c r="D1193" s="50" t="str">
        <f>Data[[#This Row],[Text IID]]&amp;" - "&amp;Data[[#This Row],[Facility Name]]</f>
        <v>72003 - Good Sam Society Arlington</v>
      </c>
      <c r="E1193" s="46">
        <v>72003</v>
      </c>
      <c r="F1193" s="51" t="s">
        <v>327</v>
      </c>
      <c r="G1193" s="52">
        <v>40451</v>
      </c>
      <c r="H1193" s="51" t="s">
        <v>17</v>
      </c>
      <c r="I1193" s="47">
        <v>0</v>
      </c>
      <c r="J1193" s="47">
        <v>45</v>
      </c>
      <c r="K1193" s="47">
        <f>+Data[[#This Row],[BC Bed Change]]+Data[[#This Row],[NH Bed Change]]</f>
        <v>45</v>
      </c>
      <c r="L1193" s="47">
        <f t="shared" si="84"/>
        <v>0</v>
      </c>
      <c r="M1193" s="47">
        <f t="shared" si="85"/>
        <v>45</v>
      </c>
      <c r="N1193" s="47">
        <f>+Data[[#This Row],[BC Active]]+Data[[#This Row],[NH Active]]</f>
        <v>45</v>
      </c>
      <c r="O1193" s="47">
        <f t="shared" si="86"/>
        <v>0</v>
      </c>
      <c r="P1193" s="47">
        <f t="shared" si="87"/>
        <v>0</v>
      </c>
      <c r="Q1193" s="47">
        <f>+Data[[#This Row],[BC Layaway]]+Data[[#This Row],[NH Layaway]]</f>
        <v>0</v>
      </c>
      <c r="R1193" s="47">
        <f>+Data[[#This Row],[BC Active]]+Data[[#This Row],[BC Layaway]]</f>
        <v>0</v>
      </c>
      <c r="S1193" s="47">
        <f>+Data[[#This Row],[NH Active]]+Data[[#This Row],[NH Layaway]]</f>
        <v>45</v>
      </c>
      <c r="T1193" s="47">
        <f>+Data[[#This Row],[BC Total]]+Data[[#This Row],[NH Total]]</f>
        <v>45</v>
      </c>
      <c r="Y1193" s="53"/>
    </row>
    <row r="1194" spans="1:25" x14ac:dyDescent="0.25">
      <c r="A1194" s="47" t="str">
        <f>Data[[#This Row],[Text IID]]&amp;Data[[#This Row],[transaction number]]</f>
        <v>720032</v>
      </c>
      <c r="B1194" s="48">
        <v>2</v>
      </c>
      <c r="C1194" s="49">
        <v>72003</v>
      </c>
      <c r="D1194" s="50" t="str">
        <f>Data[[#This Row],[Text IID]]&amp;" - "&amp;Data[[#This Row],[Facility Name]]</f>
        <v>72003 - Good Sam Society Arlington</v>
      </c>
      <c r="E1194" s="46">
        <v>72003</v>
      </c>
      <c r="F1194" s="51" t="s">
        <v>327</v>
      </c>
      <c r="G1194" s="52">
        <v>41548</v>
      </c>
      <c r="H1194" s="51" t="s">
        <v>20</v>
      </c>
      <c r="I1194" s="47">
        <v>0</v>
      </c>
      <c r="J1194" s="47">
        <v>10</v>
      </c>
      <c r="K1194" s="47">
        <f>+Data[[#This Row],[BC Bed Change]]+Data[[#This Row],[NH Bed Change]]</f>
        <v>10</v>
      </c>
      <c r="L1194" s="47">
        <f t="shared" si="84"/>
        <v>0</v>
      </c>
      <c r="M1194" s="47">
        <f t="shared" si="85"/>
        <v>-10</v>
      </c>
      <c r="N1194" s="47">
        <f>+Data[[#This Row],[BC Active]]+Data[[#This Row],[NH Active]]</f>
        <v>-10</v>
      </c>
      <c r="O1194" s="47">
        <f t="shared" si="86"/>
        <v>0</v>
      </c>
      <c r="P1194" s="47">
        <f t="shared" si="87"/>
        <v>10</v>
      </c>
      <c r="Q1194" s="47">
        <f>+Data[[#This Row],[BC Layaway]]+Data[[#This Row],[NH Layaway]]</f>
        <v>10</v>
      </c>
      <c r="R1194" s="47">
        <f>+Data[[#This Row],[BC Active]]+Data[[#This Row],[BC Layaway]]</f>
        <v>0</v>
      </c>
      <c r="S1194" s="47">
        <f>+Data[[#This Row],[NH Active]]+Data[[#This Row],[NH Layaway]]</f>
        <v>0</v>
      </c>
      <c r="T1194" s="47">
        <f>+Data[[#This Row],[BC Total]]+Data[[#This Row],[NH Total]]</f>
        <v>0</v>
      </c>
      <c r="Y1194" s="53"/>
    </row>
    <row r="1195" spans="1:25" x14ac:dyDescent="0.25">
      <c r="A1195" s="47" t="str">
        <f>Data[[#This Row],[Text IID]]&amp;Data[[#This Row],[transaction number]]</f>
        <v>720033</v>
      </c>
      <c r="B1195" s="48">
        <v>3</v>
      </c>
      <c r="C1195" s="49">
        <v>72003</v>
      </c>
      <c r="D1195" s="50" t="str">
        <f>Data[[#This Row],[Text IID]]&amp;" - "&amp;Data[[#This Row],[Facility Name]]</f>
        <v>72003 - Good Sam Society Arlington</v>
      </c>
      <c r="E1195" s="46">
        <v>72003</v>
      </c>
      <c r="F1195" s="51" t="s">
        <v>327</v>
      </c>
      <c r="G1195" s="52">
        <v>43464</v>
      </c>
      <c r="H1195" s="51" t="s">
        <v>22</v>
      </c>
      <c r="I1195" s="47"/>
      <c r="J1195" s="47">
        <v>10</v>
      </c>
      <c r="K1195" s="47">
        <f>+Data[[#This Row],[BC Bed Change]]+Data[[#This Row],[NH Bed Change]]</f>
        <v>10</v>
      </c>
      <c r="L1195" s="47">
        <f t="shared" si="84"/>
        <v>0</v>
      </c>
      <c r="M1195" s="47">
        <f t="shared" si="85"/>
        <v>10</v>
      </c>
      <c r="N1195" s="47">
        <f>+Data[[#This Row],[BC Active]]+Data[[#This Row],[NH Active]]</f>
        <v>10</v>
      </c>
      <c r="O1195" s="47">
        <f t="shared" si="86"/>
        <v>0</v>
      </c>
      <c r="P1195" s="47">
        <f t="shared" si="87"/>
        <v>-10</v>
      </c>
      <c r="Q1195" s="47">
        <f>+Data[[#This Row],[BC Layaway]]+Data[[#This Row],[NH Layaway]]</f>
        <v>-10</v>
      </c>
      <c r="R1195" s="47">
        <f>+Data[[#This Row],[BC Active]]+Data[[#This Row],[BC Layaway]]</f>
        <v>0</v>
      </c>
      <c r="S1195" s="47">
        <f>+Data[[#This Row],[NH Active]]+Data[[#This Row],[NH Layaway]]</f>
        <v>0</v>
      </c>
      <c r="T1195" s="47">
        <f>+Data[[#This Row],[BC Total]]+Data[[#This Row],[NH Total]]</f>
        <v>0</v>
      </c>
      <c r="Y1195" s="53"/>
    </row>
    <row r="1196" spans="1:25" x14ac:dyDescent="0.25">
      <c r="A1196" s="47" t="str">
        <f>Data[[#This Row],[Text IID]]&amp;Data[[#This Row],[transaction number]]</f>
        <v>720034</v>
      </c>
      <c r="B1196" s="48">
        <v>4</v>
      </c>
      <c r="C1196" s="49">
        <v>72003</v>
      </c>
      <c r="D1196" s="50" t="str">
        <f>Data[[#This Row],[Text IID]]&amp;" - "&amp;Data[[#This Row],[Facility Name]]</f>
        <v>72003 - Good Sam Society Arlington</v>
      </c>
      <c r="E1196" s="46">
        <v>72003</v>
      </c>
      <c r="F1196" s="51" t="s">
        <v>327</v>
      </c>
      <c r="G1196" s="52">
        <v>43464</v>
      </c>
      <c r="H1196" s="51" t="s">
        <v>23</v>
      </c>
      <c r="I1196" s="47"/>
      <c r="J1196" s="47">
        <v>18</v>
      </c>
      <c r="K1196" s="47">
        <f>+Data[[#This Row],[BC Bed Change]]+Data[[#This Row],[NH Bed Change]]</f>
        <v>18</v>
      </c>
      <c r="L1196" s="47">
        <f t="shared" si="84"/>
        <v>0</v>
      </c>
      <c r="M1196" s="47">
        <f t="shared" si="85"/>
        <v>-18</v>
      </c>
      <c r="N1196" s="47">
        <f>+Data[[#This Row],[BC Active]]+Data[[#This Row],[NH Active]]</f>
        <v>-18</v>
      </c>
      <c r="O1196" s="47">
        <f t="shared" si="86"/>
        <v>0</v>
      </c>
      <c r="P1196" s="47">
        <f t="shared" si="87"/>
        <v>0</v>
      </c>
      <c r="Q1196" s="47">
        <f>+Data[[#This Row],[BC Layaway]]+Data[[#This Row],[NH Layaway]]</f>
        <v>0</v>
      </c>
      <c r="R1196" s="47">
        <f>+Data[[#This Row],[BC Active]]+Data[[#This Row],[BC Layaway]]</f>
        <v>0</v>
      </c>
      <c r="S1196" s="47">
        <f>+Data[[#This Row],[NH Active]]+Data[[#This Row],[NH Layaway]]</f>
        <v>-18</v>
      </c>
      <c r="T1196" s="47">
        <f>+Data[[#This Row],[BC Total]]+Data[[#This Row],[NH Total]]</f>
        <v>-18</v>
      </c>
      <c r="Y1196" s="53"/>
    </row>
    <row r="1197" spans="1:25" x14ac:dyDescent="0.25">
      <c r="A1197" s="47" t="str">
        <f>Data[[#This Row],[Text IID]]&amp;Data[[#This Row],[transaction number]]</f>
        <v>730011</v>
      </c>
      <c r="B1197" s="48">
        <v>1</v>
      </c>
      <c r="C1197" s="49">
        <v>73001</v>
      </c>
      <c r="D1197" s="50" t="str">
        <f>Data[[#This Row],[Text IID]]&amp;" - "&amp;Data[[#This Row],[Facility Name]]</f>
        <v>73001 - Belgrade Nursing Home</v>
      </c>
      <c r="E1197" s="46">
        <v>73001</v>
      </c>
      <c r="F1197" s="51" t="s">
        <v>328</v>
      </c>
      <c r="G1197" s="52">
        <v>40451</v>
      </c>
      <c r="H1197" s="51" t="s">
        <v>17</v>
      </c>
      <c r="I1197" s="47">
        <v>0</v>
      </c>
      <c r="J1197" s="47">
        <v>49</v>
      </c>
      <c r="K1197" s="47">
        <f>+Data[[#This Row],[BC Bed Change]]+Data[[#This Row],[NH Bed Change]]</f>
        <v>49</v>
      </c>
      <c r="L1197" s="47">
        <f t="shared" si="84"/>
        <v>0</v>
      </c>
      <c r="M1197" s="47">
        <f t="shared" si="85"/>
        <v>49</v>
      </c>
      <c r="N1197" s="47">
        <f>+Data[[#This Row],[BC Active]]+Data[[#This Row],[NH Active]]</f>
        <v>49</v>
      </c>
      <c r="O1197" s="47">
        <f t="shared" si="86"/>
        <v>0</v>
      </c>
      <c r="P1197" s="47">
        <f t="shared" si="87"/>
        <v>0</v>
      </c>
      <c r="Q1197" s="47">
        <f>+Data[[#This Row],[BC Layaway]]+Data[[#This Row],[NH Layaway]]</f>
        <v>0</v>
      </c>
      <c r="R1197" s="47">
        <f>+Data[[#This Row],[BC Active]]+Data[[#This Row],[BC Layaway]]</f>
        <v>0</v>
      </c>
      <c r="S1197" s="47">
        <f>+Data[[#This Row],[NH Active]]+Data[[#This Row],[NH Layaway]]</f>
        <v>49</v>
      </c>
      <c r="T1197" s="47">
        <f>+Data[[#This Row],[BC Total]]+Data[[#This Row],[NH Total]]</f>
        <v>49</v>
      </c>
      <c r="Y1197" s="53"/>
    </row>
    <row r="1198" spans="1:25" x14ac:dyDescent="0.25">
      <c r="A1198" s="47" t="str">
        <f>Data[[#This Row],[Text IID]]&amp;Data[[#This Row],[transaction number]]</f>
        <v>730012</v>
      </c>
      <c r="B1198" s="48">
        <v>2</v>
      </c>
      <c r="C1198" s="49">
        <v>73001</v>
      </c>
      <c r="D1198" s="50" t="str">
        <f>Data[[#This Row],[Text IID]]&amp;" - "&amp;Data[[#This Row],[Facility Name]]</f>
        <v>73001 - Belgrade Nursing Home</v>
      </c>
      <c r="E1198" s="46">
        <v>73001</v>
      </c>
      <c r="F1198" s="51" t="s">
        <v>328</v>
      </c>
      <c r="G1198" s="52">
        <v>40451</v>
      </c>
      <c r="H1198" s="51" t="s">
        <v>19</v>
      </c>
      <c r="I1198" s="47">
        <v>0</v>
      </c>
      <c r="J1198" s="47">
        <v>15</v>
      </c>
      <c r="K1198" s="47">
        <f>+Data[[#This Row],[BC Bed Change]]+Data[[#This Row],[NH Bed Change]]</f>
        <v>15</v>
      </c>
      <c r="L1198" s="47">
        <f t="shared" si="84"/>
        <v>0</v>
      </c>
      <c r="M1198" s="47">
        <f t="shared" si="85"/>
        <v>0</v>
      </c>
      <c r="N1198" s="47">
        <f>+Data[[#This Row],[BC Active]]+Data[[#This Row],[NH Active]]</f>
        <v>0</v>
      </c>
      <c r="O1198" s="47">
        <f t="shared" si="86"/>
        <v>0</v>
      </c>
      <c r="P1198" s="47">
        <f t="shared" si="87"/>
        <v>15</v>
      </c>
      <c r="Q1198" s="47">
        <f>+Data[[#This Row],[BC Layaway]]+Data[[#This Row],[NH Layaway]]</f>
        <v>15</v>
      </c>
      <c r="R1198" s="47">
        <f>+Data[[#This Row],[BC Active]]+Data[[#This Row],[BC Layaway]]</f>
        <v>0</v>
      </c>
      <c r="S1198" s="47">
        <f>+Data[[#This Row],[NH Active]]+Data[[#This Row],[NH Layaway]]</f>
        <v>15</v>
      </c>
      <c r="T1198" s="47">
        <f>+Data[[#This Row],[BC Total]]+Data[[#This Row],[NH Total]]</f>
        <v>15</v>
      </c>
      <c r="Y1198" s="53"/>
    </row>
    <row r="1199" spans="1:25" x14ac:dyDescent="0.25">
      <c r="A1199" s="47" t="str">
        <f>Data[[#This Row],[Text IID]]&amp;Data[[#This Row],[transaction number]]</f>
        <v>730013</v>
      </c>
      <c r="B1199" s="48">
        <v>3</v>
      </c>
      <c r="C1199" s="49">
        <v>73001</v>
      </c>
      <c r="D1199" s="50" t="str">
        <f>Data[[#This Row],[Text IID]]&amp;" - "&amp;Data[[#This Row],[Facility Name]]</f>
        <v>73001 - Belgrade Nursing Home</v>
      </c>
      <c r="E1199" s="46">
        <v>73001</v>
      </c>
      <c r="F1199" s="51" t="s">
        <v>328</v>
      </c>
      <c r="G1199" s="52">
        <v>42522</v>
      </c>
      <c r="H1199" s="51" t="s">
        <v>22</v>
      </c>
      <c r="I1199" s="47">
        <v>0</v>
      </c>
      <c r="J1199" s="47">
        <v>5</v>
      </c>
      <c r="K1199" s="47">
        <f>+Data[[#This Row],[BC Bed Change]]+Data[[#This Row],[NH Bed Change]]</f>
        <v>5</v>
      </c>
      <c r="L1199" s="47">
        <f t="shared" si="84"/>
        <v>0</v>
      </c>
      <c r="M1199" s="47">
        <f t="shared" si="85"/>
        <v>5</v>
      </c>
      <c r="N1199" s="47">
        <f>+Data[[#This Row],[BC Active]]+Data[[#This Row],[NH Active]]</f>
        <v>5</v>
      </c>
      <c r="O1199" s="47">
        <f t="shared" si="86"/>
        <v>0</v>
      </c>
      <c r="P1199" s="47">
        <f t="shared" si="87"/>
        <v>-5</v>
      </c>
      <c r="Q1199" s="47">
        <f>+Data[[#This Row],[BC Layaway]]+Data[[#This Row],[NH Layaway]]</f>
        <v>-5</v>
      </c>
      <c r="R1199" s="47">
        <f>+Data[[#This Row],[BC Active]]+Data[[#This Row],[BC Layaway]]</f>
        <v>0</v>
      </c>
      <c r="S1199" s="47">
        <f>+Data[[#This Row],[NH Active]]+Data[[#This Row],[NH Layaway]]</f>
        <v>0</v>
      </c>
      <c r="T1199" s="47">
        <f>+Data[[#This Row],[BC Total]]+Data[[#This Row],[NH Total]]</f>
        <v>0</v>
      </c>
      <c r="Y1199" s="53"/>
    </row>
    <row r="1200" spans="1:25" x14ac:dyDescent="0.25">
      <c r="A1200" s="47" t="str">
        <f>Data[[#This Row],[Text IID]]&amp;Data[[#This Row],[transaction number]]</f>
        <v>730014</v>
      </c>
      <c r="B1200" s="48">
        <v>4</v>
      </c>
      <c r="C1200" s="49">
        <v>73001</v>
      </c>
      <c r="D1200" s="50" t="str">
        <f>Data[[#This Row],[Text IID]]&amp;" - "&amp;Data[[#This Row],[Facility Name]]</f>
        <v>73001 - Belgrade Nursing Home</v>
      </c>
      <c r="E1200" s="46">
        <v>73001</v>
      </c>
      <c r="F1200" s="51" t="s">
        <v>328</v>
      </c>
      <c r="G1200" s="52">
        <v>43101</v>
      </c>
      <c r="H1200" s="51" t="s">
        <v>20</v>
      </c>
      <c r="I1200" s="47"/>
      <c r="J1200" s="47">
        <v>5</v>
      </c>
      <c r="K1200" s="47">
        <f>+Data[[#This Row],[BC Bed Change]]+Data[[#This Row],[NH Bed Change]]</f>
        <v>5</v>
      </c>
      <c r="L1200" s="47">
        <f t="shared" si="84"/>
        <v>0</v>
      </c>
      <c r="M1200" s="47">
        <f t="shared" si="85"/>
        <v>-5</v>
      </c>
      <c r="N1200" s="47">
        <f>+Data[[#This Row],[BC Active]]+Data[[#This Row],[NH Active]]</f>
        <v>-5</v>
      </c>
      <c r="O1200" s="47">
        <f t="shared" si="86"/>
        <v>0</v>
      </c>
      <c r="P1200" s="47">
        <f t="shared" si="87"/>
        <v>5</v>
      </c>
      <c r="Q1200" s="47">
        <f>+Data[[#This Row],[BC Layaway]]+Data[[#This Row],[NH Layaway]]</f>
        <v>5</v>
      </c>
      <c r="R1200" s="47">
        <f>+Data[[#This Row],[BC Active]]+Data[[#This Row],[BC Layaway]]</f>
        <v>0</v>
      </c>
      <c r="S1200" s="47">
        <f>+Data[[#This Row],[NH Active]]+Data[[#This Row],[NH Layaway]]</f>
        <v>0</v>
      </c>
      <c r="T1200" s="47">
        <f>+Data[[#This Row],[BC Total]]+Data[[#This Row],[NH Total]]</f>
        <v>0</v>
      </c>
      <c r="Y1200" s="53"/>
    </row>
    <row r="1201" spans="1:25" x14ac:dyDescent="0.25">
      <c r="A1201" s="47" t="str">
        <f>Data[[#This Row],[Text IID]]&amp;Data[[#This Row],[transaction number]]</f>
        <v>730015</v>
      </c>
      <c r="B1201" s="48">
        <v>5</v>
      </c>
      <c r="C1201" s="49">
        <v>73001</v>
      </c>
      <c r="D1201" s="50" t="str">
        <f>Data[[#This Row],[Text IID]]&amp;" - "&amp;Data[[#This Row],[Facility Name]]</f>
        <v>73001 - Belgrade Nursing Home</v>
      </c>
      <c r="E1201" s="46">
        <v>73001</v>
      </c>
      <c r="F1201" s="51" t="s">
        <v>328</v>
      </c>
      <c r="G1201" s="52">
        <v>43647</v>
      </c>
      <c r="H1201" s="51" t="s">
        <v>22</v>
      </c>
      <c r="I1201" s="47"/>
      <c r="J1201" s="47">
        <v>10</v>
      </c>
      <c r="K1201" s="47">
        <f>+Data[[#This Row],[BC Bed Change]]+Data[[#This Row],[NH Bed Change]]</f>
        <v>10</v>
      </c>
      <c r="L1201" s="47">
        <f t="shared" si="84"/>
        <v>0</v>
      </c>
      <c r="M1201" s="47">
        <f t="shared" si="85"/>
        <v>10</v>
      </c>
      <c r="N1201" s="47">
        <f>+Data[[#This Row],[BC Active]]+Data[[#This Row],[NH Active]]</f>
        <v>10</v>
      </c>
      <c r="O1201" s="47">
        <f t="shared" si="86"/>
        <v>0</v>
      </c>
      <c r="P1201" s="47">
        <f t="shared" si="87"/>
        <v>-10</v>
      </c>
      <c r="Q1201" s="47">
        <f>+Data[[#This Row],[BC Layaway]]+Data[[#This Row],[NH Layaway]]</f>
        <v>-10</v>
      </c>
      <c r="R1201" s="47">
        <f>+Data[[#This Row],[BC Active]]+Data[[#This Row],[BC Layaway]]</f>
        <v>0</v>
      </c>
      <c r="S1201" s="47">
        <f>+Data[[#This Row],[NH Active]]+Data[[#This Row],[NH Layaway]]</f>
        <v>0</v>
      </c>
      <c r="T1201" s="47">
        <f>+Data[[#This Row],[BC Total]]+Data[[#This Row],[NH Total]]</f>
        <v>0</v>
      </c>
      <c r="Y1201" s="53"/>
    </row>
    <row r="1202" spans="1:25" x14ac:dyDescent="0.25">
      <c r="A1202" s="47" t="str">
        <f>Data[[#This Row],[Text IID]]&amp;Data[[#This Row],[transaction number]]</f>
        <v>730016</v>
      </c>
      <c r="B1202" s="48">
        <v>6</v>
      </c>
      <c r="C1202" s="49">
        <v>73001</v>
      </c>
      <c r="D1202" s="50" t="str">
        <f>Data[[#This Row],[Text IID]]&amp;" - "&amp;Data[[#This Row],[Facility Name]]</f>
        <v>73001 - Belgrade Nursing Home</v>
      </c>
      <c r="E1202" s="46">
        <v>73001</v>
      </c>
      <c r="F1202" s="51" t="s">
        <v>328</v>
      </c>
      <c r="G1202" s="52">
        <v>43739</v>
      </c>
      <c r="H1202" s="51" t="s">
        <v>23</v>
      </c>
      <c r="I1202" s="47"/>
      <c r="J1202" s="47">
        <v>15</v>
      </c>
      <c r="K1202" s="47">
        <f>+Data[[#This Row],[BC Bed Change]]+Data[[#This Row],[NH Bed Change]]</f>
        <v>15</v>
      </c>
      <c r="L1202" s="47">
        <f t="shared" si="84"/>
        <v>0</v>
      </c>
      <c r="M1202" s="47">
        <f t="shared" si="85"/>
        <v>-15</v>
      </c>
      <c r="N1202" s="47">
        <f>+Data[[#This Row],[BC Active]]+Data[[#This Row],[NH Active]]</f>
        <v>-15</v>
      </c>
      <c r="O1202" s="47">
        <f t="shared" si="86"/>
        <v>0</v>
      </c>
      <c r="P1202" s="47">
        <f t="shared" si="87"/>
        <v>0</v>
      </c>
      <c r="Q1202" s="47">
        <f>+Data[[#This Row],[BC Layaway]]+Data[[#This Row],[NH Layaway]]</f>
        <v>0</v>
      </c>
      <c r="R1202" s="47">
        <f>+Data[[#This Row],[BC Active]]+Data[[#This Row],[BC Layaway]]</f>
        <v>0</v>
      </c>
      <c r="S1202" s="47">
        <f>+Data[[#This Row],[NH Active]]+Data[[#This Row],[NH Layaway]]</f>
        <v>-15</v>
      </c>
      <c r="T1202" s="47">
        <f>+Data[[#This Row],[BC Total]]+Data[[#This Row],[NH Total]]</f>
        <v>-15</v>
      </c>
      <c r="Y1202" s="53"/>
    </row>
    <row r="1203" spans="1:25" x14ac:dyDescent="0.25">
      <c r="A1203" s="47" t="str">
        <f>Data[[#This Row],[Text IID]]&amp;Data[[#This Row],[transaction number]]</f>
        <v>730021</v>
      </c>
      <c r="B1203" s="48">
        <v>1</v>
      </c>
      <c r="C1203" s="49">
        <v>73002</v>
      </c>
      <c r="D1203" s="50" t="str">
        <f>Data[[#This Row],[Text IID]]&amp;" - "&amp;Data[[#This Row],[Facility Name]]</f>
        <v>73002 - Assumption Home</v>
      </c>
      <c r="E1203" s="46">
        <v>73002</v>
      </c>
      <c r="F1203" s="51" t="s">
        <v>329</v>
      </c>
      <c r="G1203" s="52">
        <v>40451</v>
      </c>
      <c r="H1203" s="51" t="s">
        <v>17</v>
      </c>
      <c r="I1203" s="47">
        <v>0</v>
      </c>
      <c r="J1203" s="47">
        <v>82</v>
      </c>
      <c r="K1203" s="47">
        <f>+Data[[#This Row],[BC Bed Change]]+Data[[#This Row],[NH Bed Change]]</f>
        <v>82</v>
      </c>
      <c r="L1203" s="47">
        <f t="shared" si="84"/>
        <v>0</v>
      </c>
      <c r="M1203" s="47">
        <f t="shared" si="85"/>
        <v>82</v>
      </c>
      <c r="N1203" s="47">
        <f>+Data[[#This Row],[BC Active]]+Data[[#This Row],[NH Active]]</f>
        <v>82</v>
      </c>
      <c r="O1203" s="47">
        <f t="shared" si="86"/>
        <v>0</v>
      </c>
      <c r="P1203" s="47">
        <f t="shared" si="87"/>
        <v>0</v>
      </c>
      <c r="Q1203" s="47">
        <f>+Data[[#This Row],[BC Layaway]]+Data[[#This Row],[NH Layaway]]</f>
        <v>0</v>
      </c>
      <c r="R1203" s="47">
        <f>+Data[[#This Row],[BC Active]]+Data[[#This Row],[BC Layaway]]</f>
        <v>0</v>
      </c>
      <c r="S1203" s="47">
        <f>+Data[[#This Row],[NH Active]]+Data[[#This Row],[NH Layaway]]</f>
        <v>82</v>
      </c>
      <c r="T1203" s="47">
        <f>+Data[[#This Row],[BC Total]]+Data[[#This Row],[NH Total]]</f>
        <v>82</v>
      </c>
      <c r="Y1203" s="53"/>
    </row>
    <row r="1204" spans="1:25" x14ac:dyDescent="0.25">
      <c r="A1204" s="47" t="str">
        <f>Data[[#This Row],[Text IID]]&amp;Data[[#This Row],[transaction number]]</f>
        <v>730022</v>
      </c>
      <c r="B1204" s="48">
        <v>2</v>
      </c>
      <c r="C1204" s="49">
        <v>73002</v>
      </c>
      <c r="D1204" s="50" t="str">
        <f>Data[[#This Row],[Text IID]]&amp;" - "&amp;Data[[#This Row],[Facility Name]]</f>
        <v>73002 - Assumption Home</v>
      </c>
      <c r="E1204" s="46">
        <v>73002</v>
      </c>
      <c r="F1204" s="51" t="s">
        <v>329</v>
      </c>
      <c r="G1204" s="52">
        <v>43647</v>
      </c>
      <c r="H1204" s="51" t="s">
        <v>20</v>
      </c>
      <c r="I1204" s="47"/>
      <c r="J1204" s="47">
        <v>6</v>
      </c>
      <c r="K1204" s="47">
        <f>+Data[[#This Row],[BC Bed Change]]+Data[[#This Row],[NH Bed Change]]</f>
        <v>6</v>
      </c>
      <c r="L1204" s="47">
        <f t="shared" si="84"/>
        <v>0</v>
      </c>
      <c r="M1204" s="47">
        <f t="shared" si="85"/>
        <v>-6</v>
      </c>
      <c r="N1204" s="47">
        <f>+Data[[#This Row],[BC Active]]+Data[[#This Row],[NH Active]]</f>
        <v>-6</v>
      </c>
      <c r="O1204" s="47">
        <f t="shared" si="86"/>
        <v>0</v>
      </c>
      <c r="P1204" s="47">
        <f t="shared" si="87"/>
        <v>6</v>
      </c>
      <c r="Q1204" s="47">
        <f>+Data[[#This Row],[BC Layaway]]+Data[[#This Row],[NH Layaway]]</f>
        <v>6</v>
      </c>
      <c r="R1204" s="47">
        <f>+Data[[#This Row],[BC Active]]+Data[[#This Row],[BC Layaway]]</f>
        <v>0</v>
      </c>
      <c r="S1204" s="47">
        <f>+Data[[#This Row],[NH Active]]+Data[[#This Row],[NH Layaway]]</f>
        <v>0</v>
      </c>
      <c r="T1204" s="47">
        <f>+Data[[#This Row],[BC Total]]+Data[[#This Row],[NH Total]]</f>
        <v>0</v>
      </c>
      <c r="Y1204" s="53"/>
    </row>
    <row r="1205" spans="1:25" x14ac:dyDescent="0.25">
      <c r="A1205" s="47" t="str">
        <f>Data[[#This Row],[Text IID]]&amp;Data[[#This Row],[transaction number]]</f>
        <v>730031</v>
      </c>
      <c r="B1205" s="48">
        <v>1</v>
      </c>
      <c r="C1205" s="49">
        <v>73003</v>
      </c>
      <c r="D1205" s="50" t="str">
        <f>Data[[#This Row],[Text IID]]&amp;" - "&amp;Data[[#This Row],[Facility Name]]</f>
        <v>73003 - MOTHER OF MERCY SENIOR LIVING</v>
      </c>
      <c r="E1205" s="46">
        <v>73003</v>
      </c>
      <c r="F1205" s="51" t="s">
        <v>330</v>
      </c>
      <c r="G1205" s="52">
        <v>40451</v>
      </c>
      <c r="H1205" s="51" t="s">
        <v>17</v>
      </c>
      <c r="I1205" s="47">
        <v>0</v>
      </c>
      <c r="J1205" s="47">
        <v>76</v>
      </c>
      <c r="K1205" s="47">
        <f>+Data[[#This Row],[BC Bed Change]]+Data[[#This Row],[NH Bed Change]]</f>
        <v>76</v>
      </c>
      <c r="L1205" s="47">
        <f t="shared" si="84"/>
        <v>0</v>
      </c>
      <c r="M1205" s="47">
        <f t="shared" si="85"/>
        <v>76</v>
      </c>
      <c r="N1205" s="47">
        <f>+Data[[#This Row],[BC Active]]+Data[[#This Row],[NH Active]]</f>
        <v>76</v>
      </c>
      <c r="O1205" s="47">
        <f t="shared" si="86"/>
        <v>0</v>
      </c>
      <c r="P1205" s="47">
        <f t="shared" si="87"/>
        <v>0</v>
      </c>
      <c r="Q1205" s="47">
        <f>+Data[[#This Row],[BC Layaway]]+Data[[#This Row],[NH Layaway]]</f>
        <v>0</v>
      </c>
      <c r="R1205" s="47">
        <f>+Data[[#This Row],[BC Active]]+Data[[#This Row],[BC Layaway]]</f>
        <v>0</v>
      </c>
      <c r="S1205" s="47">
        <f>+Data[[#This Row],[NH Active]]+Data[[#This Row],[NH Layaway]]</f>
        <v>76</v>
      </c>
      <c r="T1205" s="47">
        <f>+Data[[#This Row],[BC Total]]+Data[[#This Row],[NH Total]]</f>
        <v>76</v>
      </c>
      <c r="Y1205" s="53"/>
    </row>
    <row r="1206" spans="1:25" x14ac:dyDescent="0.25">
      <c r="A1206" s="47" t="str">
        <f>Data[[#This Row],[Text IID]]&amp;Data[[#This Row],[transaction number]]</f>
        <v>730032</v>
      </c>
      <c r="B1206" s="48">
        <v>2</v>
      </c>
      <c r="C1206" s="49">
        <v>73003</v>
      </c>
      <c r="D1206" s="50" t="str">
        <f>Data[[#This Row],[Text IID]]&amp;" - "&amp;Data[[#This Row],[Facility Name]]</f>
        <v>73003 - MOTHER OF MERCY SENIOR LIVING</v>
      </c>
      <c r="E1206" s="46">
        <v>73003</v>
      </c>
      <c r="F1206" s="51" t="s">
        <v>330</v>
      </c>
      <c r="G1206" s="52">
        <v>42278</v>
      </c>
      <c r="H1206" s="51" t="s">
        <v>20</v>
      </c>
      <c r="I1206" s="47">
        <v>0</v>
      </c>
      <c r="J1206" s="47">
        <v>3</v>
      </c>
      <c r="K1206" s="47">
        <f>+Data[[#This Row],[BC Bed Change]]+Data[[#This Row],[NH Bed Change]]</f>
        <v>3</v>
      </c>
      <c r="L1206" s="47">
        <f t="shared" si="84"/>
        <v>0</v>
      </c>
      <c r="M1206" s="47">
        <f t="shared" si="85"/>
        <v>-3</v>
      </c>
      <c r="N1206" s="47">
        <f>+Data[[#This Row],[BC Active]]+Data[[#This Row],[NH Active]]</f>
        <v>-3</v>
      </c>
      <c r="O1206" s="47">
        <f t="shared" si="86"/>
        <v>0</v>
      </c>
      <c r="P1206" s="47">
        <f t="shared" si="87"/>
        <v>3</v>
      </c>
      <c r="Q1206" s="47">
        <f>+Data[[#This Row],[BC Layaway]]+Data[[#This Row],[NH Layaway]]</f>
        <v>3</v>
      </c>
      <c r="R1206" s="47">
        <f>+Data[[#This Row],[BC Active]]+Data[[#This Row],[BC Layaway]]</f>
        <v>0</v>
      </c>
      <c r="S1206" s="47">
        <f>+Data[[#This Row],[NH Active]]+Data[[#This Row],[NH Layaway]]</f>
        <v>0</v>
      </c>
      <c r="T1206" s="47">
        <f>+Data[[#This Row],[BC Total]]+Data[[#This Row],[NH Total]]</f>
        <v>0</v>
      </c>
      <c r="Y1206" s="53"/>
    </row>
    <row r="1207" spans="1:25" x14ac:dyDescent="0.25">
      <c r="A1207" s="47" t="str">
        <f>Data[[#This Row],[Text IID]]&amp;Data[[#This Row],[transaction number]]</f>
        <v>730033</v>
      </c>
      <c r="B1207" s="48">
        <v>3</v>
      </c>
      <c r="C1207" s="49">
        <v>73003</v>
      </c>
      <c r="D1207" s="50" t="str">
        <f>Data[[#This Row],[Text IID]]&amp;" - "&amp;Data[[#This Row],[Facility Name]]</f>
        <v>73003 - MOTHER OF MERCY SENIOR LIVING</v>
      </c>
      <c r="E1207" s="46">
        <v>73003</v>
      </c>
      <c r="F1207" s="51" t="s">
        <v>330</v>
      </c>
      <c r="G1207" s="52">
        <v>43466</v>
      </c>
      <c r="H1207" s="51" t="s">
        <v>20</v>
      </c>
      <c r="I1207" s="47"/>
      <c r="J1207" s="47">
        <v>3</v>
      </c>
      <c r="K1207" s="47">
        <f>+Data[[#This Row],[BC Bed Change]]+Data[[#This Row],[NH Bed Change]]</f>
        <v>3</v>
      </c>
      <c r="L1207" s="47">
        <f t="shared" si="84"/>
        <v>0</v>
      </c>
      <c r="M1207" s="47">
        <f t="shared" si="85"/>
        <v>-3</v>
      </c>
      <c r="N1207" s="47">
        <f>+Data[[#This Row],[BC Active]]+Data[[#This Row],[NH Active]]</f>
        <v>-3</v>
      </c>
      <c r="O1207" s="47">
        <f t="shared" si="86"/>
        <v>0</v>
      </c>
      <c r="P1207" s="47">
        <f t="shared" si="87"/>
        <v>3</v>
      </c>
      <c r="Q1207" s="47">
        <f>+Data[[#This Row],[BC Layaway]]+Data[[#This Row],[NH Layaway]]</f>
        <v>3</v>
      </c>
      <c r="R1207" s="47">
        <f>+Data[[#This Row],[BC Active]]+Data[[#This Row],[BC Layaway]]</f>
        <v>0</v>
      </c>
      <c r="S1207" s="47">
        <f>+Data[[#This Row],[NH Active]]+Data[[#This Row],[NH Layaway]]</f>
        <v>0</v>
      </c>
      <c r="T1207" s="47">
        <f>+Data[[#This Row],[BC Total]]+Data[[#This Row],[NH Total]]</f>
        <v>0</v>
      </c>
      <c r="Y1207" s="53"/>
    </row>
    <row r="1208" spans="1:25" x14ac:dyDescent="0.25">
      <c r="A1208" s="47" t="str">
        <f>Data[[#This Row],[Text IID]]&amp;Data[[#This Row],[transaction number]]</f>
        <v>730041</v>
      </c>
      <c r="B1208" s="48">
        <v>1</v>
      </c>
      <c r="C1208" s="49">
        <v>73004</v>
      </c>
      <c r="D1208" s="50" t="str">
        <f>Data[[#This Row],[Text IID]]&amp;" - "&amp;Data[[#This Row],[Facility Name]]</f>
        <v>73004 - Centracare Health System</v>
      </c>
      <c r="E1208" s="46">
        <v>73004</v>
      </c>
      <c r="F1208" s="51" t="s">
        <v>331</v>
      </c>
      <c r="G1208" s="52">
        <v>40451</v>
      </c>
      <c r="H1208" s="51" t="s">
        <v>17</v>
      </c>
      <c r="I1208" s="47">
        <v>0</v>
      </c>
      <c r="J1208" s="47">
        <v>60</v>
      </c>
      <c r="K1208" s="47">
        <f>+Data[[#This Row],[BC Bed Change]]+Data[[#This Row],[NH Bed Change]]</f>
        <v>60</v>
      </c>
      <c r="L1208" s="47">
        <f t="shared" si="84"/>
        <v>0</v>
      </c>
      <c r="M1208" s="47">
        <f t="shared" si="85"/>
        <v>60</v>
      </c>
      <c r="N1208" s="47">
        <f>+Data[[#This Row],[BC Active]]+Data[[#This Row],[NH Active]]</f>
        <v>60</v>
      </c>
      <c r="O1208" s="47">
        <f t="shared" si="86"/>
        <v>0</v>
      </c>
      <c r="P1208" s="47">
        <f t="shared" si="87"/>
        <v>0</v>
      </c>
      <c r="Q1208" s="47">
        <f>+Data[[#This Row],[BC Layaway]]+Data[[#This Row],[NH Layaway]]</f>
        <v>0</v>
      </c>
      <c r="R1208" s="47">
        <f>+Data[[#This Row],[BC Active]]+Data[[#This Row],[BC Layaway]]</f>
        <v>0</v>
      </c>
      <c r="S1208" s="47">
        <f>+Data[[#This Row],[NH Active]]+Data[[#This Row],[NH Layaway]]</f>
        <v>60</v>
      </c>
      <c r="T1208" s="47">
        <f>+Data[[#This Row],[BC Total]]+Data[[#This Row],[NH Total]]</f>
        <v>60</v>
      </c>
      <c r="Y1208" s="53"/>
    </row>
    <row r="1209" spans="1:25" x14ac:dyDescent="0.25">
      <c r="A1209" s="47" t="str">
        <f>Data[[#This Row],[Text IID]]&amp;Data[[#This Row],[transaction number]]</f>
        <v>730051</v>
      </c>
      <c r="B1209" s="48">
        <v>1</v>
      </c>
      <c r="C1209" s="49">
        <v>73005</v>
      </c>
      <c r="D1209" s="50" t="str">
        <f>Data[[#This Row],[Text IID]]&amp;" - "&amp;Data[[#This Row],[Facility Name]]</f>
        <v>73005 - Centracare Health Sys Melrose</v>
      </c>
      <c r="E1209" s="46">
        <v>73005</v>
      </c>
      <c r="F1209" s="51" t="s">
        <v>332</v>
      </c>
      <c r="G1209" s="52">
        <v>40451</v>
      </c>
      <c r="H1209" s="51" t="s">
        <v>17</v>
      </c>
      <c r="I1209" s="47">
        <v>0</v>
      </c>
      <c r="J1209" s="47">
        <v>75</v>
      </c>
      <c r="K1209" s="47">
        <f>+Data[[#This Row],[BC Bed Change]]+Data[[#This Row],[NH Bed Change]]</f>
        <v>75</v>
      </c>
      <c r="L1209" s="47">
        <f t="shared" si="84"/>
        <v>0</v>
      </c>
      <c r="M1209" s="47">
        <f t="shared" si="85"/>
        <v>75</v>
      </c>
      <c r="N1209" s="47">
        <f>+Data[[#This Row],[BC Active]]+Data[[#This Row],[NH Active]]</f>
        <v>75</v>
      </c>
      <c r="O1209" s="47">
        <f t="shared" si="86"/>
        <v>0</v>
      </c>
      <c r="P1209" s="47">
        <f t="shared" si="87"/>
        <v>0</v>
      </c>
      <c r="Q1209" s="47">
        <f>+Data[[#This Row],[BC Layaway]]+Data[[#This Row],[NH Layaway]]</f>
        <v>0</v>
      </c>
      <c r="R1209" s="47">
        <f>+Data[[#This Row],[BC Active]]+Data[[#This Row],[BC Layaway]]</f>
        <v>0</v>
      </c>
      <c r="S1209" s="47">
        <f>+Data[[#This Row],[NH Active]]+Data[[#This Row],[NH Layaway]]</f>
        <v>75</v>
      </c>
      <c r="T1209" s="47">
        <f>+Data[[#This Row],[BC Total]]+Data[[#This Row],[NH Total]]</f>
        <v>75</v>
      </c>
      <c r="Y1209" s="53"/>
    </row>
    <row r="1210" spans="1:25" x14ac:dyDescent="0.25">
      <c r="A1210" s="47" t="str">
        <f>Data[[#This Row],[Text IID]]&amp;Data[[#This Row],[transaction number]]</f>
        <v>730061</v>
      </c>
      <c r="B1210" s="48">
        <v>1</v>
      </c>
      <c r="C1210" s="49">
        <v>73006</v>
      </c>
      <c r="D1210" s="50" t="str">
        <f>Data[[#This Row],[Text IID]]&amp;" - "&amp;Data[[#This Row],[Facility Name]]</f>
        <v>73006 - Sterling Park HCC</v>
      </c>
      <c r="E1210" s="46">
        <v>73006</v>
      </c>
      <c r="F1210" s="51" t="s">
        <v>333</v>
      </c>
      <c r="G1210" s="52">
        <v>40451</v>
      </c>
      <c r="H1210" s="51" t="s">
        <v>17</v>
      </c>
      <c r="I1210" s="47">
        <v>0</v>
      </c>
      <c r="J1210" s="47">
        <v>60</v>
      </c>
      <c r="K1210" s="47">
        <f>+Data[[#This Row],[BC Bed Change]]+Data[[#This Row],[NH Bed Change]]</f>
        <v>60</v>
      </c>
      <c r="L1210" s="47">
        <f t="shared" si="84"/>
        <v>0</v>
      </c>
      <c r="M1210" s="47">
        <f t="shared" si="85"/>
        <v>60</v>
      </c>
      <c r="N1210" s="47">
        <f>+Data[[#This Row],[BC Active]]+Data[[#This Row],[NH Active]]</f>
        <v>60</v>
      </c>
      <c r="O1210" s="47">
        <f t="shared" si="86"/>
        <v>0</v>
      </c>
      <c r="P1210" s="47">
        <f t="shared" si="87"/>
        <v>0</v>
      </c>
      <c r="Q1210" s="47">
        <f>+Data[[#This Row],[BC Layaway]]+Data[[#This Row],[NH Layaway]]</f>
        <v>0</v>
      </c>
      <c r="R1210" s="47">
        <f>+Data[[#This Row],[BC Active]]+Data[[#This Row],[BC Layaway]]</f>
        <v>0</v>
      </c>
      <c r="S1210" s="47">
        <f>+Data[[#This Row],[NH Active]]+Data[[#This Row],[NH Layaway]]</f>
        <v>60</v>
      </c>
      <c r="T1210" s="47">
        <f>+Data[[#This Row],[BC Total]]+Data[[#This Row],[NH Total]]</f>
        <v>60</v>
      </c>
      <c r="Y1210" s="53"/>
    </row>
    <row r="1211" spans="1:25" x14ac:dyDescent="0.25">
      <c r="A1211" s="47" t="str">
        <f>Data[[#This Row],[Text IID]]&amp;Data[[#This Row],[transaction number]]</f>
        <v>730062</v>
      </c>
      <c r="B1211" s="48">
        <v>2</v>
      </c>
      <c r="C1211" s="49">
        <v>73006</v>
      </c>
      <c r="D1211" s="50" t="str">
        <f>Data[[#This Row],[Text IID]]&amp;" - "&amp;Data[[#This Row],[Facility Name]]</f>
        <v>73006 - Sterling Park HCC</v>
      </c>
      <c r="E1211" s="46">
        <v>73006</v>
      </c>
      <c r="F1211" s="51" t="s">
        <v>333</v>
      </c>
      <c r="G1211" s="52">
        <v>41791</v>
      </c>
      <c r="H1211" s="51" t="s">
        <v>20</v>
      </c>
      <c r="I1211" s="47">
        <v>0</v>
      </c>
      <c r="J1211" s="47">
        <v>7</v>
      </c>
      <c r="K1211" s="47">
        <f>+Data[[#This Row],[BC Bed Change]]+Data[[#This Row],[NH Bed Change]]</f>
        <v>7</v>
      </c>
      <c r="L1211" s="47">
        <f t="shared" si="84"/>
        <v>0</v>
      </c>
      <c r="M1211" s="47">
        <f t="shared" si="85"/>
        <v>-7</v>
      </c>
      <c r="N1211" s="47">
        <f>+Data[[#This Row],[BC Active]]+Data[[#This Row],[NH Active]]</f>
        <v>-7</v>
      </c>
      <c r="O1211" s="47">
        <f t="shared" si="86"/>
        <v>0</v>
      </c>
      <c r="P1211" s="47">
        <f t="shared" si="87"/>
        <v>7</v>
      </c>
      <c r="Q1211" s="47">
        <f>+Data[[#This Row],[BC Layaway]]+Data[[#This Row],[NH Layaway]]</f>
        <v>7</v>
      </c>
      <c r="R1211" s="47">
        <f>+Data[[#This Row],[BC Active]]+Data[[#This Row],[BC Layaway]]</f>
        <v>0</v>
      </c>
      <c r="S1211" s="47">
        <f>+Data[[#This Row],[NH Active]]+Data[[#This Row],[NH Layaway]]</f>
        <v>0</v>
      </c>
      <c r="T1211" s="47">
        <f>+Data[[#This Row],[BC Total]]+Data[[#This Row],[NH Total]]</f>
        <v>0</v>
      </c>
      <c r="Y1211" s="53"/>
    </row>
    <row r="1212" spans="1:25" x14ac:dyDescent="0.25">
      <c r="A1212" s="47" t="str">
        <f>Data[[#This Row],[Text IID]]&amp;Data[[#This Row],[transaction number]]</f>
        <v>730063</v>
      </c>
      <c r="B1212" s="48">
        <v>3</v>
      </c>
      <c r="C1212" s="49">
        <v>73006</v>
      </c>
      <c r="D1212" s="50" t="str">
        <f>Data[[#This Row],[Text IID]]&amp;" - "&amp;Data[[#This Row],[Facility Name]]</f>
        <v>73006 - Sterling Park HCC</v>
      </c>
      <c r="E1212" s="46">
        <v>73006</v>
      </c>
      <c r="F1212" s="51" t="s">
        <v>333</v>
      </c>
      <c r="G1212" s="52">
        <v>43264</v>
      </c>
      <c r="H1212" s="51" t="s">
        <v>20</v>
      </c>
      <c r="I1212" s="47"/>
      <c r="J1212" s="47">
        <v>13</v>
      </c>
      <c r="K1212" s="47">
        <f>+Data[[#This Row],[BC Bed Change]]+Data[[#This Row],[NH Bed Change]]</f>
        <v>13</v>
      </c>
      <c r="L1212" s="47">
        <f t="shared" si="84"/>
        <v>0</v>
      </c>
      <c r="M1212" s="47">
        <f t="shared" si="85"/>
        <v>-13</v>
      </c>
      <c r="N1212" s="47">
        <f>+Data[[#This Row],[BC Active]]+Data[[#This Row],[NH Active]]</f>
        <v>-13</v>
      </c>
      <c r="O1212" s="47">
        <f t="shared" si="86"/>
        <v>0</v>
      </c>
      <c r="P1212" s="47">
        <f t="shared" si="87"/>
        <v>13</v>
      </c>
      <c r="Q1212" s="47">
        <f>+Data[[#This Row],[BC Layaway]]+Data[[#This Row],[NH Layaway]]</f>
        <v>13</v>
      </c>
      <c r="R1212" s="47">
        <f>+Data[[#This Row],[BC Active]]+Data[[#This Row],[BC Layaway]]</f>
        <v>0</v>
      </c>
      <c r="S1212" s="47">
        <f>+Data[[#This Row],[NH Active]]+Data[[#This Row],[NH Layaway]]</f>
        <v>0</v>
      </c>
      <c r="T1212" s="47">
        <f>+Data[[#This Row],[BC Total]]+Data[[#This Row],[NH Total]]</f>
        <v>0</v>
      </c>
      <c r="Y1212" s="53"/>
    </row>
    <row r="1213" spans="1:25" x14ac:dyDescent="0.25">
      <c r="A1213" s="47" t="str">
        <f>Data[[#This Row],[Text IID]]&amp;Data[[#This Row],[transaction number]]</f>
        <v>730071</v>
      </c>
      <c r="B1213" s="48">
        <v>1</v>
      </c>
      <c r="C1213" s="49">
        <v>73007</v>
      </c>
      <c r="D1213" s="50" t="str">
        <f>Data[[#This Row],[Text IID]]&amp;" - "&amp;Data[[#This Row],[Facility Name]]</f>
        <v>73007 - Centracare Health Paynesville</v>
      </c>
      <c r="E1213" s="46">
        <v>73007</v>
      </c>
      <c r="F1213" s="51" t="s">
        <v>334</v>
      </c>
      <c r="G1213" s="52">
        <v>40451</v>
      </c>
      <c r="H1213" s="51" t="s">
        <v>17</v>
      </c>
      <c r="I1213" s="47">
        <v>0</v>
      </c>
      <c r="J1213" s="47">
        <v>52</v>
      </c>
      <c r="K1213" s="47">
        <f>+Data[[#This Row],[BC Bed Change]]+Data[[#This Row],[NH Bed Change]]</f>
        <v>52</v>
      </c>
      <c r="L1213" s="47">
        <f t="shared" si="84"/>
        <v>0</v>
      </c>
      <c r="M1213" s="47">
        <f t="shared" si="85"/>
        <v>52</v>
      </c>
      <c r="N1213" s="47">
        <f>+Data[[#This Row],[BC Active]]+Data[[#This Row],[NH Active]]</f>
        <v>52</v>
      </c>
      <c r="O1213" s="47">
        <f t="shared" si="86"/>
        <v>0</v>
      </c>
      <c r="P1213" s="47">
        <f t="shared" si="87"/>
        <v>0</v>
      </c>
      <c r="Q1213" s="47">
        <f>+Data[[#This Row],[BC Layaway]]+Data[[#This Row],[NH Layaway]]</f>
        <v>0</v>
      </c>
      <c r="R1213" s="47">
        <f>+Data[[#This Row],[BC Active]]+Data[[#This Row],[BC Layaway]]</f>
        <v>0</v>
      </c>
      <c r="S1213" s="47">
        <f>+Data[[#This Row],[NH Active]]+Data[[#This Row],[NH Layaway]]</f>
        <v>52</v>
      </c>
      <c r="T1213" s="47">
        <f>+Data[[#This Row],[BC Total]]+Data[[#This Row],[NH Total]]</f>
        <v>52</v>
      </c>
      <c r="Y1213" s="53"/>
    </row>
    <row r="1214" spans="1:25" x14ac:dyDescent="0.25">
      <c r="A1214" s="47" t="str">
        <f>Data[[#This Row],[Text IID]]&amp;Data[[#This Row],[transaction number]]</f>
        <v>730072</v>
      </c>
      <c r="B1214" s="48">
        <v>2</v>
      </c>
      <c r="C1214" s="49">
        <v>73007</v>
      </c>
      <c r="D1214" s="50" t="str">
        <f>Data[[#This Row],[Text IID]]&amp;" - "&amp;Data[[#This Row],[Facility Name]]</f>
        <v>73007 - Centracare Health Paynesville</v>
      </c>
      <c r="E1214" s="46">
        <v>73007</v>
      </c>
      <c r="F1214" s="51" t="s">
        <v>334</v>
      </c>
      <c r="G1214" s="52">
        <v>40451</v>
      </c>
      <c r="H1214" s="51" t="s">
        <v>19</v>
      </c>
      <c r="I1214" s="47">
        <v>0</v>
      </c>
      <c r="J1214" s="47">
        <v>5</v>
      </c>
      <c r="K1214" s="47">
        <f>+Data[[#This Row],[BC Bed Change]]+Data[[#This Row],[NH Bed Change]]</f>
        <v>5</v>
      </c>
      <c r="L1214" s="47">
        <f t="shared" si="84"/>
        <v>0</v>
      </c>
      <c r="M1214" s="47">
        <f t="shared" si="85"/>
        <v>0</v>
      </c>
      <c r="N1214" s="47">
        <f>+Data[[#This Row],[BC Active]]+Data[[#This Row],[NH Active]]</f>
        <v>0</v>
      </c>
      <c r="O1214" s="47">
        <f t="shared" si="86"/>
        <v>0</v>
      </c>
      <c r="P1214" s="47">
        <f t="shared" si="87"/>
        <v>5</v>
      </c>
      <c r="Q1214" s="47">
        <f>+Data[[#This Row],[BC Layaway]]+Data[[#This Row],[NH Layaway]]</f>
        <v>5</v>
      </c>
      <c r="R1214" s="47">
        <f>+Data[[#This Row],[BC Active]]+Data[[#This Row],[BC Layaway]]</f>
        <v>0</v>
      </c>
      <c r="S1214" s="47">
        <f>+Data[[#This Row],[NH Active]]+Data[[#This Row],[NH Layaway]]</f>
        <v>5</v>
      </c>
      <c r="T1214" s="47">
        <f>+Data[[#This Row],[BC Total]]+Data[[#This Row],[NH Total]]</f>
        <v>5</v>
      </c>
      <c r="Y1214" s="53"/>
    </row>
    <row r="1215" spans="1:25" x14ac:dyDescent="0.25">
      <c r="A1215" s="47" t="str">
        <f>Data[[#This Row],[Text IID]]&amp;Data[[#This Row],[transaction number]]</f>
        <v>730073</v>
      </c>
      <c r="B1215" s="48">
        <v>3</v>
      </c>
      <c r="C1215" s="49">
        <v>73007</v>
      </c>
      <c r="D1215" s="50" t="str">
        <f>Data[[#This Row],[Text IID]]&amp;" - "&amp;Data[[#This Row],[Facility Name]]</f>
        <v>73007 - Centracare Health Paynesville</v>
      </c>
      <c r="E1215" s="46">
        <v>73007</v>
      </c>
      <c r="F1215" s="51" t="s">
        <v>334</v>
      </c>
      <c r="G1215" s="52">
        <v>42591</v>
      </c>
      <c r="H1215" s="51" t="s">
        <v>20</v>
      </c>
      <c r="I1215" s="47">
        <v>0</v>
      </c>
      <c r="J1215" s="47">
        <v>1</v>
      </c>
      <c r="K1215" s="47">
        <f>+Data[[#This Row],[BC Bed Change]]+Data[[#This Row],[NH Bed Change]]</f>
        <v>1</v>
      </c>
      <c r="L1215" s="47">
        <f t="shared" si="84"/>
        <v>0</v>
      </c>
      <c r="M1215" s="47">
        <f t="shared" si="85"/>
        <v>-1</v>
      </c>
      <c r="N1215" s="47">
        <f>+Data[[#This Row],[BC Active]]+Data[[#This Row],[NH Active]]</f>
        <v>-1</v>
      </c>
      <c r="O1215" s="47">
        <f t="shared" si="86"/>
        <v>0</v>
      </c>
      <c r="P1215" s="47">
        <f t="shared" si="87"/>
        <v>1</v>
      </c>
      <c r="Q1215" s="47">
        <f>+Data[[#This Row],[BC Layaway]]+Data[[#This Row],[NH Layaway]]</f>
        <v>1</v>
      </c>
      <c r="R1215" s="47">
        <f>+Data[[#This Row],[BC Active]]+Data[[#This Row],[BC Layaway]]</f>
        <v>0</v>
      </c>
      <c r="S1215" s="47">
        <f>+Data[[#This Row],[NH Active]]+Data[[#This Row],[NH Layaway]]</f>
        <v>0</v>
      </c>
      <c r="T1215" s="47">
        <f>+Data[[#This Row],[BC Total]]+Data[[#This Row],[NH Total]]</f>
        <v>0</v>
      </c>
      <c r="Y1215" s="53"/>
    </row>
    <row r="1216" spans="1:25" x14ac:dyDescent="0.25">
      <c r="A1216" s="47" t="str">
        <f>Data[[#This Row],[Text IID]]&amp;Data[[#This Row],[transaction number]]</f>
        <v>730074</v>
      </c>
      <c r="B1216" s="48">
        <v>4</v>
      </c>
      <c r="C1216" s="49">
        <v>73007</v>
      </c>
      <c r="D1216" s="50" t="str">
        <f>Data[[#This Row],[Text IID]]&amp;" - "&amp;Data[[#This Row],[Facility Name]]</f>
        <v>73007 - Centracare Health Paynesville</v>
      </c>
      <c r="E1216" s="46">
        <v>73007</v>
      </c>
      <c r="F1216" s="51" t="s">
        <v>334</v>
      </c>
      <c r="G1216" s="52">
        <v>43797</v>
      </c>
      <c r="H1216" s="51" t="s">
        <v>22</v>
      </c>
      <c r="I1216" s="47"/>
      <c r="J1216" s="47">
        <v>5</v>
      </c>
      <c r="K1216" s="47">
        <f>+Data[[#This Row],[BC Bed Change]]+Data[[#This Row],[NH Bed Change]]</f>
        <v>5</v>
      </c>
      <c r="L1216" s="47">
        <f t="shared" si="84"/>
        <v>0</v>
      </c>
      <c r="M1216" s="47">
        <f t="shared" si="85"/>
        <v>5</v>
      </c>
      <c r="N1216" s="47">
        <f>+Data[[#This Row],[BC Active]]+Data[[#This Row],[NH Active]]</f>
        <v>5</v>
      </c>
      <c r="O1216" s="47">
        <f t="shared" si="86"/>
        <v>0</v>
      </c>
      <c r="P1216" s="47">
        <f t="shared" si="87"/>
        <v>-5</v>
      </c>
      <c r="Q1216" s="47">
        <f>+Data[[#This Row],[BC Layaway]]+Data[[#This Row],[NH Layaway]]</f>
        <v>-5</v>
      </c>
      <c r="R1216" s="47">
        <f>+Data[[#This Row],[BC Active]]+Data[[#This Row],[BC Layaway]]</f>
        <v>0</v>
      </c>
      <c r="S1216" s="47">
        <f>+Data[[#This Row],[NH Active]]+Data[[#This Row],[NH Layaway]]</f>
        <v>0</v>
      </c>
      <c r="T1216" s="47">
        <f>+Data[[#This Row],[BC Total]]+Data[[#This Row],[NH Total]]</f>
        <v>0</v>
      </c>
      <c r="Y1216" s="53"/>
    </row>
    <row r="1217" spans="1:25" x14ac:dyDescent="0.25">
      <c r="A1217" s="47" t="str">
        <f>Data[[#This Row],[Text IID]]&amp;Data[[#This Row],[transaction number]]</f>
        <v>730075</v>
      </c>
      <c r="B1217" s="48">
        <v>5</v>
      </c>
      <c r="C1217" s="49">
        <v>73007</v>
      </c>
      <c r="D1217" s="50" t="str">
        <f>Data[[#This Row],[Text IID]]&amp;" - "&amp;Data[[#This Row],[Facility Name]]</f>
        <v>73007 - Centracare Health Paynesville</v>
      </c>
      <c r="E1217" s="46">
        <v>73007</v>
      </c>
      <c r="F1217" s="51" t="s">
        <v>334</v>
      </c>
      <c r="G1217" s="52">
        <v>43797</v>
      </c>
      <c r="H1217" s="51" t="s">
        <v>23</v>
      </c>
      <c r="I1217" s="47"/>
      <c r="J1217" s="47">
        <v>5</v>
      </c>
      <c r="K1217" s="47">
        <f>+Data[[#This Row],[BC Bed Change]]+Data[[#This Row],[NH Bed Change]]</f>
        <v>5</v>
      </c>
      <c r="L1217" s="47">
        <f t="shared" si="84"/>
        <v>0</v>
      </c>
      <c r="M1217" s="47">
        <f t="shared" si="85"/>
        <v>-5</v>
      </c>
      <c r="N1217" s="47">
        <f>+Data[[#This Row],[BC Active]]+Data[[#This Row],[NH Active]]</f>
        <v>-5</v>
      </c>
      <c r="O1217" s="47">
        <f t="shared" si="86"/>
        <v>0</v>
      </c>
      <c r="P1217" s="47">
        <f t="shared" si="87"/>
        <v>0</v>
      </c>
      <c r="Q1217" s="47">
        <f>+Data[[#This Row],[BC Layaway]]+Data[[#This Row],[NH Layaway]]</f>
        <v>0</v>
      </c>
      <c r="R1217" s="47">
        <f>+Data[[#This Row],[BC Active]]+Data[[#This Row],[BC Layaway]]</f>
        <v>0</v>
      </c>
      <c r="S1217" s="47">
        <f>+Data[[#This Row],[NH Active]]+Data[[#This Row],[NH Layaway]]</f>
        <v>-5</v>
      </c>
      <c r="T1217" s="47">
        <f>+Data[[#This Row],[BC Total]]+Data[[#This Row],[NH Total]]</f>
        <v>-5</v>
      </c>
      <c r="Y1217" s="53"/>
    </row>
    <row r="1218" spans="1:25" x14ac:dyDescent="0.25">
      <c r="A1218" s="47" t="str">
        <f>Data[[#This Row],[Text IID]]&amp;Data[[#This Row],[transaction number]]</f>
        <v>730076</v>
      </c>
      <c r="B1218" s="48">
        <v>6</v>
      </c>
      <c r="C1218" s="49">
        <v>73007</v>
      </c>
      <c r="D1218" s="50" t="str">
        <f>Data[[#This Row],[Text IID]]&amp;" - "&amp;Data[[#This Row],[Facility Name]]</f>
        <v>73007 - Centracare Health Paynesville</v>
      </c>
      <c r="E1218" s="46">
        <v>73007</v>
      </c>
      <c r="F1218" s="51" t="s">
        <v>334</v>
      </c>
      <c r="G1218" s="52">
        <v>43830</v>
      </c>
      <c r="H1218" s="51" t="s">
        <v>20</v>
      </c>
      <c r="I1218" s="47"/>
      <c r="J1218" s="47">
        <v>10</v>
      </c>
      <c r="K1218" s="47">
        <f>+Data[[#This Row],[BC Bed Change]]+Data[[#This Row],[NH Bed Change]]</f>
        <v>10</v>
      </c>
      <c r="L1218" s="47">
        <f t="shared" si="84"/>
        <v>0</v>
      </c>
      <c r="M1218" s="47">
        <f t="shared" si="85"/>
        <v>-10</v>
      </c>
      <c r="N1218" s="47">
        <f>+Data[[#This Row],[BC Active]]+Data[[#This Row],[NH Active]]</f>
        <v>-10</v>
      </c>
      <c r="O1218" s="47">
        <f t="shared" si="86"/>
        <v>0</v>
      </c>
      <c r="P1218" s="47">
        <f t="shared" si="87"/>
        <v>10</v>
      </c>
      <c r="Q1218" s="47">
        <f>+Data[[#This Row],[BC Layaway]]+Data[[#This Row],[NH Layaway]]</f>
        <v>10</v>
      </c>
      <c r="R1218" s="47">
        <f>+Data[[#This Row],[BC Active]]+Data[[#This Row],[BC Layaway]]</f>
        <v>0</v>
      </c>
      <c r="S1218" s="47">
        <f>+Data[[#This Row],[NH Active]]+Data[[#This Row],[NH Layaway]]</f>
        <v>0</v>
      </c>
      <c r="T1218" s="47">
        <f>+Data[[#This Row],[BC Total]]+Data[[#This Row],[NH Total]]</f>
        <v>0</v>
      </c>
      <c r="Y1218" s="53"/>
    </row>
    <row r="1219" spans="1:25" x14ac:dyDescent="0.25">
      <c r="A1219" s="47" t="str">
        <f>Data[[#This Row],[Text IID]]&amp;Data[[#This Row],[transaction number]]</f>
        <v>730077</v>
      </c>
      <c r="B1219" s="48">
        <v>7</v>
      </c>
      <c r="C1219" s="49">
        <v>73007</v>
      </c>
      <c r="D1219" s="50" t="str">
        <f>Data[[#This Row],[Text IID]]&amp;" - "&amp;Data[[#This Row],[Facility Name]]</f>
        <v>73007 - Centracare Health Paynesville</v>
      </c>
      <c r="E1219" s="46">
        <v>73007</v>
      </c>
      <c r="F1219" s="51" t="s">
        <v>334</v>
      </c>
      <c r="G1219" s="52">
        <v>43851</v>
      </c>
      <c r="H1219" s="51" t="s">
        <v>20</v>
      </c>
      <c r="I1219" s="47"/>
      <c r="J1219" s="47">
        <v>1</v>
      </c>
      <c r="K1219" s="47">
        <f>+Data[[#This Row],[BC Bed Change]]+Data[[#This Row],[NH Bed Change]]</f>
        <v>1</v>
      </c>
      <c r="L1219" s="47">
        <f t="shared" si="84"/>
        <v>0</v>
      </c>
      <c r="M1219" s="47">
        <f t="shared" si="85"/>
        <v>-1</v>
      </c>
      <c r="N1219" s="47">
        <f>+Data[[#This Row],[BC Active]]+Data[[#This Row],[NH Active]]</f>
        <v>-1</v>
      </c>
      <c r="O1219" s="47">
        <f t="shared" si="86"/>
        <v>0</v>
      </c>
      <c r="P1219" s="47">
        <f t="shared" si="87"/>
        <v>1</v>
      </c>
      <c r="Q1219" s="47">
        <f>+Data[[#This Row],[BC Layaway]]+Data[[#This Row],[NH Layaway]]</f>
        <v>1</v>
      </c>
      <c r="R1219" s="47">
        <f>+Data[[#This Row],[BC Active]]+Data[[#This Row],[BC Layaway]]</f>
        <v>0</v>
      </c>
      <c r="S1219" s="47">
        <f>+Data[[#This Row],[NH Active]]+Data[[#This Row],[NH Layaway]]</f>
        <v>0</v>
      </c>
      <c r="T1219" s="47">
        <f>+Data[[#This Row],[BC Total]]+Data[[#This Row],[NH Total]]</f>
        <v>0</v>
      </c>
      <c r="Y1219" s="53"/>
    </row>
    <row r="1220" spans="1:25" x14ac:dyDescent="0.25">
      <c r="A1220" s="47" t="str">
        <f>Data[[#This Row],[Text IID]]&amp;Data[[#This Row],[transaction number]]</f>
        <v>730091</v>
      </c>
      <c r="B1220" s="48">
        <v>1</v>
      </c>
      <c r="C1220" s="49">
        <v>73009</v>
      </c>
      <c r="D1220" s="50" t="str">
        <f>Data[[#This Row],[Text IID]]&amp;" - "&amp;Data[[#This Row],[Facility Name]]</f>
        <v>73009 - St Benedicts Senior Community Therapy Suites Sartell</v>
      </c>
      <c r="E1220" s="46">
        <v>73009</v>
      </c>
      <c r="F1220" s="51" t="s">
        <v>335</v>
      </c>
      <c r="G1220" s="52">
        <v>42669</v>
      </c>
      <c r="H1220" s="51" t="s">
        <v>27</v>
      </c>
      <c r="I1220" s="47"/>
      <c r="J1220" s="47">
        <v>24</v>
      </c>
      <c r="K1220" s="47">
        <f>+Data[[#This Row],[BC Bed Change]]+Data[[#This Row],[NH Bed Change]]</f>
        <v>24</v>
      </c>
      <c r="L1220" s="47">
        <f t="shared" si="84"/>
        <v>0</v>
      </c>
      <c r="M1220" s="47">
        <f t="shared" si="85"/>
        <v>24</v>
      </c>
      <c r="N1220" s="47">
        <f>+Data[[#This Row],[BC Active]]+Data[[#This Row],[NH Active]]</f>
        <v>24</v>
      </c>
      <c r="O1220" s="47">
        <f t="shared" si="86"/>
        <v>0</v>
      </c>
      <c r="P1220" s="47">
        <f t="shared" si="87"/>
        <v>0</v>
      </c>
      <c r="Q1220" s="47">
        <f>+Data[[#This Row],[BC Layaway]]+Data[[#This Row],[NH Layaway]]</f>
        <v>0</v>
      </c>
      <c r="R1220" s="47">
        <f>+Data[[#This Row],[BC Active]]+Data[[#This Row],[BC Layaway]]</f>
        <v>0</v>
      </c>
      <c r="S1220" s="47">
        <f>+Data[[#This Row],[NH Active]]+Data[[#This Row],[NH Layaway]]</f>
        <v>24</v>
      </c>
      <c r="T1220" s="47">
        <f>+Data[[#This Row],[BC Total]]+Data[[#This Row],[NH Total]]</f>
        <v>24</v>
      </c>
      <c r="Y1220" s="53"/>
    </row>
    <row r="1221" spans="1:25" x14ac:dyDescent="0.25">
      <c r="A1221" s="47" t="str">
        <f>Data[[#This Row],[Text IID]]&amp;Data[[#This Row],[transaction number]]</f>
        <v>740011</v>
      </c>
      <c r="B1221" s="48">
        <v>1</v>
      </c>
      <c r="C1221" s="49">
        <v>74001</v>
      </c>
      <c r="D1221" s="50" t="str">
        <f>Data[[#This Row],[Text IID]]&amp;" - "&amp;Data[[#This Row],[Facility Name]]</f>
        <v>74001 - Prairie Manor Care Center</v>
      </c>
      <c r="E1221" s="46">
        <v>74001</v>
      </c>
      <c r="F1221" s="51" t="s">
        <v>336</v>
      </c>
      <c r="G1221" s="52">
        <v>40451</v>
      </c>
      <c r="H1221" s="51" t="s">
        <v>17</v>
      </c>
      <c r="I1221" s="47">
        <v>0</v>
      </c>
      <c r="J1221" s="47">
        <v>60</v>
      </c>
      <c r="K1221" s="47">
        <f>+Data[[#This Row],[BC Bed Change]]+Data[[#This Row],[NH Bed Change]]</f>
        <v>60</v>
      </c>
      <c r="L1221" s="47">
        <f t="shared" ref="L1221:L1284" si="88">IF(OR($H1221=$W$1,$H1221=$W$4,$H1221=$W$6),I1221,IF($H1221=$W$2,0,-I1221))</f>
        <v>0</v>
      </c>
      <c r="M1221" s="47">
        <f t="shared" ref="M1221:M1284" si="89">IF(OR($H1221=$W$1,$H1221=$W$4,$H1221=$W$6),J1221,IF($H1221=$W$2,0,-J1221))</f>
        <v>60</v>
      </c>
      <c r="N1221" s="47">
        <f>+Data[[#This Row],[BC Active]]+Data[[#This Row],[NH Active]]</f>
        <v>60</v>
      </c>
      <c r="O1221" s="47">
        <f t="shared" ref="O1221:O1284" si="90">IF(OR($H1221=$W$3,$H1221=$W$2),I1221,IF($H1221=$W$4,-I1221,0))</f>
        <v>0</v>
      </c>
      <c r="P1221" s="47">
        <f t="shared" ref="P1221:P1284" si="91">IF(OR($H1221=$W$3,$H1221=$W$2),J1221,IF($H1221=$W$4,-J1221,0))</f>
        <v>0</v>
      </c>
      <c r="Q1221" s="47">
        <f>+Data[[#This Row],[BC Layaway]]+Data[[#This Row],[NH Layaway]]</f>
        <v>0</v>
      </c>
      <c r="R1221" s="47">
        <f>+Data[[#This Row],[BC Active]]+Data[[#This Row],[BC Layaway]]</f>
        <v>0</v>
      </c>
      <c r="S1221" s="47">
        <f>+Data[[#This Row],[NH Active]]+Data[[#This Row],[NH Layaway]]</f>
        <v>60</v>
      </c>
      <c r="T1221" s="47">
        <f>+Data[[#This Row],[BC Total]]+Data[[#This Row],[NH Total]]</f>
        <v>60</v>
      </c>
      <c r="Y1221" s="53"/>
    </row>
    <row r="1222" spans="1:25" x14ac:dyDescent="0.25">
      <c r="A1222" s="47" t="str">
        <f>Data[[#This Row],[Text IID]]&amp;Data[[#This Row],[transaction number]]</f>
        <v>740012</v>
      </c>
      <c r="B1222" s="48">
        <v>2</v>
      </c>
      <c r="C1222" s="49">
        <v>74001</v>
      </c>
      <c r="D1222" s="50" t="str">
        <f>Data[[#This Row],[Text IID]]&amp;" - "&amp;Data[[#This Row],[Facility Name]]</f>
        <v>74001 - Prairie Manor Care Center</v>
      </c>
      <c r="E1222" s="46">
        <v>74001</v>
      </c>
      <c r="F1222" s="51" t="s">
        <v>336</v>
      </c>
      <c r="G1222" s="52">
        <v>40452</v>
      </c>
      <c r="H1222" s="51" t="s">
        <v>20</v>
      </c>
      <c r="I1222" s="47">
        <v>0</v>
      </c>
      <c r="J1222" s="47">
        <v>4</v>
      </c>
      <c r="K1222" s="47">
        <f>+Data[[#This Row],[BC Bed Change]]+Data[[#This Row],[NH Bed Change]]</f>
        <v>4</v>
      </c>
      <c r="L1222" s="47">
        <f t="shared" si="88"/>
        <v>0</v>
      </c>
      <c r="M1222" s="47">
        <f t="shared" si="89"/>
        <v>-4</v>
      </c>
      <c r="N1222" s="47">
        <f>+Data[[#This Row],[BC Active]]+Data[[#This Row],[NH Active]]</f>
        <v>-4</v>
      </c>
      <c r="O1222" s="47">
        <f t="shared" si="90"/>
        <v>0</v>
      </c>
      <c r="P1222" s="47">
        <f t="shared" si="91"/>
        <v>4</v>
      </c>
      <c r="Q1222" s="47">
        <f>+Data[[#This Row],[BC Layaway]]+Data[[#This Row],[NH Layaway]]</f>
        <v>4</v>
      </c>
      <c r="R1222" s="47">
        <f>+Data[[#This Row],[BC Active]]+Data[[#This Row],[BC Layaway]]</f>
        <v>0</v>
      </c>
      <c r="S1222" s="47">
        <f>+Data[[#This Row],[NH Active]]+Data[[#This Row],[NH Layaway]]</f>
        <v>0</v>
      </c>
      <c r="T1222" s="47">
        <f>+Data[[#This Row],[BC Total]]+Data[[#This Row],[NH Total]]</f>
        <v>0</v>
      </c>
      <c r="Y1222" s="53"/>
    </row>
    <row r="1223" spans="1:25" x14ac:dyDescent="0.25">
      <c r="A1223" s="47" t="str">
        <f>Data[[#This Row],[Text IID]]&amp;Data[[#This Row],[transaction number]]</f>
        <v>740013</v>
      </c>
      <c r="B1223" s="48">
        <v>3</v>
      </c>
      <c r="C1223" s="49">
        <v>74001</v>
      </c>
      <c r="D1223" s="50" t="str">
        <f>Data[[#This Row],[Text IID]]&amp;" - "&amp;Data[[#This Row],[Facility Name]]</f>
        <v>74001 - Prairie Manor Care Center</v>
      </c>
      <c r="E1223" s="46">
        <v>74001</v>
      </c>
      <c r="F1223" s="51" t="s">
        <v>336</v>
      </c>
      <c r="G1223" s="52">
        <v>41791</v>
      </c>
      <c r="H1223" s="51" t="s">
        <v>20</v>
      </c>
      <c r="I1223" s="47">
        <v>0</v>
      </c>
      <c r="J1223" s="47">
        <v>4</v>
      </c>
      <c r="K1223" s="47">
        <f>+Data[[#This Row],[BC Bed Change]]+Data[[#This Row],[NH Bed Change]]</f>
        <v>4</v>
      </c>
      <c r="L1223" s="47">
        <f t="shared" si="88"/>
        <v>0</v>
      </c>
      <c r="M1223" s="47">
        <f t="shared" si="89"/>
        <v>-4</v>
      </c>
      <c r="N1223" s="47">
        <f>+Data[[#This Row],[BC Active]]+Data[[#This Row],[NH Active]]</f>
        <v>-4</v>
      </c>
      <c r="O1223" s="47">
        <f t="shared" si="90"/>
        <v>0</v>
      </c>
      <c r="P1223" s="47">
        <f t="shared" si="91"/>
        <v>4</v>
      </c>
      <c r="Q1223" s="47">
        <f>+Data[[#This Row],[BC Layaway]]+Data[[#This Row],[NH Layaway]]</f>
        <v>4</v>
      </c>
      <c r="R1223" s="47">
        <f>+Data[[#This Row],[BC Active]]+Data[[#This Row],[BC Layaway]]</f>
        <v>0</v>
      </c>
      <c r="S1223" s="47">
        <f>+Data[[#This Row],[NH Active]]+Data[[#This Row],[NH Layaway]]</f>
        <v>0</v>
      </c>
      <c r="T1223" s="47">
        <f>+Data[[#This Row],[BC Total]]+Data[[#This Row],[NH Total]]</f>
        <v>0</v>
      </c>
      <c r="Y1223" s="53"/>
    </row>
    <row r="1224" spans="1:25" x14ac:dyDescent="0.25">
      <c r="A1224" s="47" t="str">
        <f>Data[[#This Row],[Text IID]]&amp;Data[[#This Row],[transaction number]]</f>
        <v>740014</v>
      </c>
      <c r="B1224" s="48">
        <v>4</v>
      </c>
      <c r="C1224" s="49">
        <v>74001</v>
      </c>
      <c r="D1224" s="50" t="str">
        <f>Data[[#This Row],[Text IID]]&amp;" - "&amp;Data[[#This Row],[Facility Name]]</f>
        <v>74001 - Prairie Manor Care Center</v>
      </c>
      <c r="E1224" s="46">
        <v>74001</v>
      </c>
      <c r="F1224" s="51" t="s">
        <v>336</v>
      </c>
      <c r="G1224" s="52">
        <v>42795</v>
      </c>
      <c r="H1224" s="51" t="s">
        <v>20</v>
      </c>
      <c r="I1224" s="47"/>
      <c r="J1224" s="47">
        <v>6</v>
      </c>
      <c r="K1224" s="47">
        <f>+Data[[#This Row],[BC Bed Change]]+Data[[#This Row],[NH Bed Change]]</f>
        <v>6</v>
      </c>
      <c r="L1224" s="47">
        <f t="shared" si="88"/>
        <v>0</v>
      </c>
      <c r="M1224" s="47">
        <f t="shared" si="89"/>
        <v>-6</v>
      </c>
      <c r="N1224" s="47">
        <f>+Data[[#This Row],[BC Active]]+Data[[#This Row],[NH Active]]</f>
        <v>-6</v>
      </c>
      <c r="O1224" s="47">
        <f t="shared" si="90"/>
        <v>0</v>
      </c>
      <c r="P1224" s="47">
        <f t="shared" si="91"/>
        <v>6</v>
      </c>
      <c r="Q1224" s="47">
        <f>+Data[[#This Row],[BC Layaway]]+Data[[#This Row],[NH Layaway]]</f>
        <v>6</v>
      </c>
      <c r="R1224" s="47">
        <f>+Data[[#This Row],[BC Active]]+Data[[#This Row],[BC Layaway]]</f>
        <v>0</v>
      </c>
      <c r="S1224" s="47">
        <f>+Data[[#This Row],[NH Active]]+Data[[#This Row],[NH Layaway]]</f>
        <v>0</v>
      </c>
      <c r="T1224" s="47">
        <f>+Data[[#This Row],[BC Total]]+Data[[#This Row],[NH Total]]</f>
        <v>0</v>
      </c>
      <c r="Y1224" s="53"/>
    </row>
    <row r="1225" spans="1:25" x14ac:dyDescent="0.25">
      <c r="A1225" s="47" t="str">
        <f>Data[[#This Row],[Text IID]]&amp;Data[[#This Row],[transaction number]]</f>
        <v>740015</v>
      </c>
      <c r="B1225" s="48">
        <v>5</v>
      </c>
      <c r="C1225" s="49">
        <v>74001</v>
      </c>
      <c r="D1225" s="50" t="str">
        <f>Data[[#This Row],[Text IID]]&amp;" - "&amp;Data[[#This Row],[Facility Name]]</f>
        <v>74001 - Prairie Manor Care Center</v>
      </c>
      <c r="E1225" s="46">
        <v>74001</v>
      </c>
      <c r="F1225" s="51" t="s">
        <v>336</v>
      </c>
      <c r="G1225" s="52">
        <v>43380</v>
      </c>
      <c r="H1225" s="51" t="s">
        <v>20</v>
      </c>
      <c r="I1225" s="47"/>
      <c r="J1225" s="47">
        <v>6</v>
      </c>
      <c r="K1225" s="47">
        <f>+Data[[#This Row],[BC Bed Change]]+Data[[#This Row],[NH Bed Change]]</f>
        <v>6</v>
      </c>
      <c r="L1225" s="47">
        <f t="shared" si="88"/>
        <v>0</v>
      </c>
      <c r="M1225" s="47">
        <f t="shared" si="89"/>
        <v>-6</v>
      </c>
      <c r="N1225" s="47">
        <f>+Data[[#This Row],[BC Active]]+Data[[#This Row],[NH Active]]</f>
        <v>-6</v>
      </c>
      <c r="O1225" s="47">
        <f t="shared" si="90"/>
        <v>0</v>
      </c>
      <c r="P1225" s="47">
        <f t="shared" si="91"/>
        <v>6</v>
      </c>
      <c r="Q1225" s="47">
        <f>+Data[[#This Row],[BC Layaway]]+Data[[#This Row],[NH Layaway]]</f>
        <v>6</v>
      </c>
      <c r="R1225" s="47">
        <f>+Data[[#This Row],[BC Active]]+Data[[#This Row],[BC Layaway]]</f>
        <v>0</v>
      </c>
      <c r="S1225" s="47">
        <f>+Data[[#This Row],[NH Active]]+Data[[#This Row],[NH Layaway]]</f>
        <v>0</v>
      </c>
      <c r="T1225" s="47">
        <f>+Data[[#This Row],[BC Total]]+Data[[#This Row],[NH Total]]</f>
        <v>0</v>
      </c>
      <c r="Y1225" s="53"/>
    </row>
    <row r="1226" spans="1:25" x14ac:dyDescent="0.25">
      <c r="A1226" s="47" t="str">
        <f>Data[[#This Row],[Text IID]]&amp;Data[[#This Row],[transaction number]]</f>
        <v>740016</v>
      </c>
      <c r="B1226" s="48">
        <v>6</v>
      </c>
      <c r="C1226" s="49">
        <v>74001</v>
      </c>
      <c r="D1226" s="50" t="str">
        <f>Data[[#This Row],[Text IID]]&amp;" - "&amp;Data[[#This Row],[Facility Name]]</f>
        <v>74001 - Prairie Manor Care Center</v>
      </c>
      <c r="E1226" s="46">
        <v>74001</v>
      </c>
      <c r="F1226" s="51" t="s">
        <v>336</v>
      </c>
      <c r="G1226" s="52">
        <v>44105</v>
      </c>
      <c r="H1226" s="51" t="s">
        <v>22</v>
      </c>
      <c r="I1226" s="47"/>
      <c r="J1226" s="47">
        <v>4</v>
      </c>
      <c r="K1226" s="47">
        <f>+Data[[#This Row],[BC Bed Change]]+Data[[#This Row],[NH Bed Change]]</f>
        <v>4</v>
      </c>
      <c r="L1226" s="47">
        <f t="shared" si="88"/>
        <v>0</v>
      </c>
      <c r="M1226" s="47">
        <f t="shared" si="89"/>
        <v>4</v>
      </c>
      <c r="N1226" s="47">
        <f>+Data[[#This Row],[BC Active]]+Data[[#This Row],[NH Active]]</f>
        <v>4</v>
      </c>
      <c r="O1226" s="47">
        <f t="shared" si="90"/>
        <v>0</v>
      </c>
      <c r="P1226" s="47">
        <f t="shared" si="91"/>
        <v>-4</v>
      </c>
      <c r="Q1226" s="47">
        <f>+Data[[#This Row],[BC Layaway]]+Data[[#This Row],[NH Layaway]]</f>
        <v>-4</v>
      </c>
      <c r="R1226" s="47">
        <f>+Data[[#This Row],[BC Active]]+Data[[#This Row],[BC Layaway]]</f>
        <v>0</v>
      </c>
      <c r="S1226" s="47">
        <f>+Data[[#This Row],[NH Active]]+Data[[#This Row],[NH Layaway]]</f>
        <v>0</v>
      </c>
      <c r="T1226" s="47">
        <f>+Data[[#This Row],[BC Total]]+Data[[#This Row],[NH Total]]</f>
        <v>0</v>
      </c>
      <c r="Y1226" s="53"/>
    </row>
    <row r="1227" spans="1:25" x14ac:dyDescent="0.25">
      <c r="A1227" s="47" t="str">
        <f>Data[[#This Row],[Text IID]]&amp;Data[[#This Row],[transaction number]]</f>
        <v>740017</v>
      </c>
      <c r="B1227" s="48">
        <v>7</v>
      </c>
      <c r="C1227" s="49">
        <v>74001</v>
      </c>
      <c r="D1227" s="50" t="str">
        <f>Data[[#This Row],[Text IID]]&amp;" - "&amp;Data[[#This Row],[Facility Name]]</f>
        <v>74001 - Prairie Manor Care Center</v>
      </c>
      <c r="E1227" s="46">
        <v>74001</v>
      </c>
      <c r="F1227" s="51" t="s">
        <v>336</v>
      </c>
      <c r="G1227" s="52">
        <v>44105</v>
      </c>
      <c r="H1227" s="51" t="s">
        <v>23</v>
      </c>
      <c r="I1227" s="47"/>
      <c r="J1227" s="47">
        <v>4</v>
      </c>
      <c r="K1227" s="47">
        <f>+Data[[#This Row],[BC Bed Change]]+Data[[#This Row],[NH Bed Change]]</f>
        <v>4</v>
      </c>
      <c r="L1227" s="47">
        <f t="shared" si="88"/>
        <v>0</v>
      </c>
      <c r="M1227" s="47">
        <f t="shared" si="89"/>
        <v>-4</v>
      </c>
      <c r="N1227" s="47">
        <f>+Data[[#This Row],[BC Active]]+Data[[#This Row],[NH Active]]</f>
        <v>-4</v>
      </c>
      <c r="O1227" s="47">
        <f t="shared" si="90"/>
        <v>0</v>
      </c>
      <c r="P1227" s="47">
        <f t="shared" si="91"/>
        <v>0</v>
      </c>
      <c r="Q1227" s="47">
        <f>+Data[[#This Row],[BC Layaway]]+Data[[#This Row],[NH Layaway]]</f>
        <v>0</v>
      </c>
      <c r="R1227" s="47">
        <f>+Data[[#This Row],[BC Active]]+Data[[#This Row],[BC Layaway]]</f>
        <v>0</v>
      </c>
      <c r="S1227" s="47">
        <f>+Data[[#This Row],[NH Active]]+Data[[#This Row],[NH Layaway]]</f>
        <v>-4</v>
      </c>
      <c r="T1227" s="47">
        <f>+Data[[#This Row],[BC Total]]+Data[[#This Row],[NH Total]]</f>
        <v>-4</v>
      </c>
      <c r="Y1227" s="53"/>
    </row>
    <row r="1228" spans="1:25" x14ac:dyDescent="0.25">
      <c r="A1228" s="47" t="str">
        <f>Data[[#This Row],[Text IID]]&amp;Data[[#This Row],[transaction number]]</f>
        <v>740031</v>
      </c>
      <c r="B1228" s="48">
        <v>1</v>
      </c>
      <c r="C1228" s="49">
        <v>74003</v>
      </c>
      <c r="D1228" s="50" t="str">
        <f>Data[[#This Row],[Text IID]]&amp;" - "&amp;Data[[#This Row],[Facility Name]]</f>
        <v>74003 - Koda Living Community</v>
      </c>
      <c r="E1228" s="46">
        <v>74003</v>
      </c>
      <c r="F1228" s="51" t="s">
        <v>337</v>
      </c>
      <c r="G1228" s="52">
        <v>40451</v>
      </c>
      <c r="H1228" s="51" t="s">
        <v>17</v>
      </c>
      <c r="I1228" s="47">
        <v>0</v>
      </c>
      <c r="J1228" s="47">
        <v>108</v>
      </c>
      <c r="K1228" s="47">
        <f>+Data[[#This Row],[BC Bed Change]]+Data[[#This Row],[NH Bed Change]]</f>
        <v>108</v>
      </c>
      <c r="L1228" s="47">
        <f t="shared" si="88"/>
        <v>0</v>
      </c>
      <c r="M1228" s="47">
        <f t="shared" si="89"/>
        <v>108</v>
      </c>
      <c r="N1228" s="47">
        <f>+Data[[#This Row],[BC Active]]+Data[[#This Row],[NH Active]]</f>
        <v>108</v>
      </c>
      <c r="O1228" s="47">
        <f t="shared" si="90"/>
        <v>0</v>
      </c>
      <c r="P1228" s="47">
        <f t="shared" si="91"/>
        <v>0</v>
      </c>
      <c r="Q1228" s="47">
        <f>+Data[[#This Row],[BC Layaway]]+Data[[#This Row],[NH Layaway]]</f>
        <v>0</v>
      </c>
      <c r="R1228" s="47">
        <f>+Data[[#This Row],[BC Active]]+Data[[#This Row],[BC Layaway]]</f>
        <v>0</v>
      </c>
      <c r="S1228" s="47">
        <f>+Data[[#This Row],[NH Active]]+Data[[#This Row],[NH Layaway]]</f>
        <v>108</v>
      </c>
      <c r="T1228" s="47">
        <f>+Data[[#This Row],[BC Total]]+Data[[#This Row],[NH Total]]</f>
        <v>108</v>
      </c>
      <c r="Y1228" s="53"/>
    </row>
    <row r="1229" spans="1:25" x14ac:dyDescent="0.25">
      <c r="A1229" s="47" t="str">
        <f>Data[[#This Row],[Text IID]]&amp;Data[[#This Row],[transaction number]]</f>
        <v>740032</v>
      </c>
      <c r="B1229" s="48">
        <v>2</v>
      </c>
      <c r="C1229" s="49">
        <v>74003</v>
      </c>
      <c r="D1229" s="50" t="str">
        <f>Data[[#This Row],[Text IID]]&amp;" - "&amp;Data[[#This Row],[Facility Name]]</f>
        <v>74003 - Koda Living Community</v>
      </c>
      <c r="E1229" s="46">
        <v>74003</v>
      </c>
      <c r="F1229" s="51" t="s">
        <v>337</v>
      </c>
      <c r="G1229" s="52">
        <v>41316</v>
      </c>
      <c r="H1229" s="51" t="s">
        <v>23</v>
      </c>
      <c r="I1229" s="47">
        <v>0</v>
      </c>
      <c r="J1229" s="47">
        <v>28</v>
      </c>
      <c r="K1229" s="47">
        <f>+Data[[#This Row],[BC Bed Change]]+Data[[#This Row],[NH Bed Change]]</f>
        <v>28</v>
      </c>
      <c r="L1229" s="47">
        <f t="shared" si="88"/>
        <v>0</v>
      </c>
      <c r="M1229" s="47">
        <f t="shared" si="89"/>
        <v>-28</v>
      </c>
      <c r="N1229" s="47">
        <f>+Data[[#This Row],[BC Active]]+Data[[#This Row],[NH Active]]</f>
        <v>-28</v>
      </c>
      <c r="O1229" s="47">
        <f t="shared" si="90"/>
        <v>0</v>
      </c>
      <c r="P1229" s="47">
        <f t="shared" si="91"/>
        <v>0</v>
      </c>
      <c r="Q1229" s="47">
        <f>+Data[[#This Row],[BC Layaway]]+Data[[#This Row],[NH Layaway]]</f>
        <v>0</v>
      </c>
      <c r="R1229" s="47">
        <f>+Data[[#This Row],[BC Active]]+Data[[#This Row],[BC Layaway]]</f>
        <v>0</v>
      </c>
      <c r="S1229" s="47">
        <f>+Data[[#This Row],[NH Active]]+Data[[#This Row],[NH Layaway]]</f>
        <v>-28</v>
      </c>
      <c r="T1229" s="47">
        <f>+Data[[#This Row],[BC Total]]+Data[[#This Row],[NH Total]]</f>
        <v>-28</v>
      </c>
      <c r="Y1229" s="53"/>
    </row>
    <row r="1230" spans="1:25" x14ac:dyDescent="0.25">
      <c r="A1230" s="47" t="str">
        <f>Data[[#This Row],[Text IID]]&amp;Data[[#This Row],[transaction number]]</f>
        <v>740033</v>
      </c>
      <c r="B1230" s="48">
        <v>3</v>
      </c>
      <c r="C1230" s="49">
        <v>74003</v>
      </c>
      <c r="D1230" s="50" t="str">
        <f>Data[[#This Row],[Text IID]]&amp;" - "&amp;Data[[#This Row],[Facility Name]]</f>
        <v>74003 - Koda Living Community</v>
      </c>
      <c r="E1230" s="46">
        <v>74003</v>
      </c>
      <c r="F1230" s="51" t="s">
        <v>337</v>
      </c>
      <c r="G1230" s="52">
        <v>41760</v>
      </c>
      <c r="H1230" s="51" t="s">
        <v>20</v>
      </c>
      <c r="I1230" s="47">
        <v>0</v>
      </c>
      <c r="J1230" s="47">
        <v>1</v>
      </c>
      <c r="K1230" s="47">
        <f>+Data[[#This Row],[BC Bed Change]]+Data[[#This Row],[NH Bed Change]]</f>
        <v>1</v>
      </c>
      <c r="L1230" s="47">
        <f t="shared" si="88"/>
        <v>0</v>
      </c>
      <c r="M1230" s="47">
        <f t="shared" si="89"/>
        <v>-1</v>
      </c>
      <c r="N1230" s="47">
        <f>+Data[[#This Row],[BC Active]]+Data[[#This Row],[NH Active]]</f>
        <v>-1</v>
      </c>
      <c r="O1230" s="47">
        <f t="shared" si="90"/>
        <v>0</v>
      </c>
      <c r="P1230" s="47">
        <f t="shared" si="91"/>
        <v>1</v>
      </c>
      <c r="Q1230" s="47">
        <f>+Data[[#This Row],[BC Layaway]]+Data[[#This Row],[NH Layaway]]</f>
        <v>1</v>
      </c>
      <c r="R1230" s="47">
        <f>+Data[[#This Row],[BC Active]]+Data[[#This Row],[BC Layaway]]</f>
        <v>0</v>
      </c>
      <c r="S1230" s="47">
        <f>+Data[[#This Row],[NH Active]]+Data[[#This Row],[NH Layaway]]</f>
        <v>0</v>
      </c>
      <c r="T1230" s="47">
        <f>+Data[[#This Row],[BC Total]]+Data[[#This Row],[NH Total]]</f>
        <v>0</v>
      </c>
      <c r="Y1230" s="53"/>
    </row>
    <row r="1231" spans="1:25" x14ac:dyDescent="0.25">
      <c r="A1231" s="47" t="str">
        <f>Data[[#This Row],[Text IID]]&amp;Data[[#This Row],[transaction number]]</f>
        <v>750011</v>
      </c>
      <c r="B1231" s="48">
        <v>1</v>
      </c>
      <c r="C1231" s="49">
        <v>75001</v>
      </c>
      <c r="D1231" s="50" t="str">
        <f>Data[[#This Row],[Text IID]]&amp;" - "&amp;Data[[#This Row],[Facility Name]]</f>
        <v>75001 - West Wind Village</v>
      </c>
      <c r="E1231" s="46">
        <v>75001</v>
      </c>
      <c r="F1231" s="51" t="s">
        <v>338</v>
      </c>
      <c r="G1231" s="52">
        <v>40451</v>
      </c>
      <c r="H1231" s="51" t="s">
        <v>17</v>
      </c>
      <c r="I1231" s="47">
        <v>0</v>
      </c>
      <c r="J1231" s="47">
        <v>85</v>
      </c>
      <c r="K1231" s="47">
        <f>+Data[[#This Row],[BC Bed Change]]+Data[[#This Row],[NH Bed Change]]</f>
        <v>85</v>
      </c>
      <c r="L1231" s="47">
        <f t="shared" si="88"/>
        <v>0</v>
      </c>
      <c r="M1231" s="47">
        <f t="shared" si="89"/>
        <v>85</v>
      </c>
      <c r="N1231" s="47">
        <f>+Data[[#This Row],[BC Active]]+Data[[#This Row],[NH Active]]</f>
        <v>85</v>
      </c>
      <c r="O1231" s="47">
        <f t="shared" si="90"/>
        <v>0</v>
      </c>
      <c r="P1231" s="47">
        <f t="shared" si="91"/>
        <v>0</v>
      </c>
      <c r="Q1231" s="47">
        <f>+Data[[#This Row],[BC Layaway]]+Data[[#This Row],[NH Layaway]]</f>
        <v>0</v>
      </c>
      <c r="R1231" s="47">
        <f>+Data[[#This Row],[BC Active]]+Data[[#This Row],[BC Layaway]]</f>
        <v>0</v>
      </c>
      <c r="S1231" s="47">
        <f>+Data[[#This Row],[NH Active]]+Data[[#This Row],[NH Layaway]]</f>
        <v>85</v>
      </c>
      <c r="T1231" s="47">
        <f>+Data[[#This Row],[BC Total]]+Data[[#This Row],[NH Total]]</f>
        <v>85</v>
      </c>
      <c r="Y1231" s="53"/>
    </row>
    <row r="1232" spans="1:25" x14ac:dyDescent="0.25">
      <c r="A1232" s="47" t="str">
        <f>Data[[#This Row],[Text IID]]&amp;Data[[#This Row],[transaction number]]</f>
        <v>750012</v>
      </c>
      <c r="B1232" s="48">
        <v>2</v>
      </c>
      <c r="C1232" s="49">
        <v>75001</v>
      </c>
      <c r="D1232" s="50" t="str">
        <f>Data[[#This Row],[Text IID]]&amp;" - "&amp;Data[[#This Row],[Facility Name]]</f>
        <v>75001 - West Wind Village</v>
      </c>
      <c r="E1232" s="46">
        <v>75001</v>
      </c>
      <c r="F1232" s="51" t="s">
        <v>338</v>
      </c>
      <c r="G1232" s="52">
        <v>40451</v>
      </c>
      <c r="H1232" s="51" t="s">
        <v>19</v>
      </c>
      <c r="I1232" s="47">
        <v>0</v>
      </c>
      <c r="J1232" s="47">
        <v>19</v>
      </c>
      <c r="K1232" s="47">
        <f>+Data[[#This Row],[BC Bed Change]]+Data[[#This Row],[NH Bed Change]]</f>
        <v>19</v>
      </c>
      <c r="L1232" s="47">
        <f t="shared" si="88"/>
        <v>0</v>
      </c>
      <c r="M1232" s="47">
        <f t="shared" si="89"/>
        <v>0</v>
      </c>
      <c r="N1232" s="47">
        <f>+Data[[#This Row],[BC Active]]+Data[[#This Row],[NH Active]]</f>
        <v>0</v>
      </c>
      <c r="O1232" s="47">
        <f t="shared" si="90"/>
        <v>0</v>
      </c>
      <c r="P1232" s="47">
        <f t="shared" si="91"/>
        <v>19</v>
      </c>
      <c r="Q1232" s="47">
        <f>+Data[[#This Row],[BC Layaway]]+Data[[#This Row],[NH Layaway]]</f>
        <v>19</v>
      </c>
      <c r="R1232" s="47">
        <f>+Data[[#This Row],[BC Active]]+Data[[#This Row],[BC Layaway]]</f>
        <v>0</v>
      </c>
      <c r="S1232" s="47">
        <f>+Data[[#This Row],[NH Active]]+Data[[#This Row],[NH Layaway]]</f>
        <v>19</v>
      </c>
      <c r="T1232" s="47">
        <f>+Data[[#This Row],[BC Total]]+Data[[#This Row],[NH Total]]</f>
        <v>19</v>
      </c>
      <c r="Y1232" s="53"/>
    </row>
    <row r="1233" spans="1:25" x14ac:dyDescent="0.25">
      <c r="A1233" s="47" t="str">
        <f>Data[[#This Row],[Text IID]]&amp;Data[[#This Row],[transaction number]]</f>
        <v>750013</v>
      </c>
      <c r="B1233" s="48">
        <v>3</v>
      </c>
      <c r="C1233" s="49">
        <v>75001</v>
      </c>
      <c r="D1233" s="50" t="str">
        <f>Data[[#This Row],[Text IID]]&amp;" - "&amp;Data[[#This Row],[Facility Name]]</f>
        <v>75001 - West Wind Village</v>
      </c>
      <c r="E1233" s="46">
        <v>75001</v>
      </c>
      <c r="F1233" s="51" t="s">
        <v>338</v>
      </c>
      <c r="G1233" s="52">
        <v>40729</v>
      </c>
      <c r="H1233" s="51" t="s">
        <v>22</v>
      </c>
      <c r="I1233" s="47">
        <v>0</v>
      </c>
      <c r="J1233" s="47">
        <v>3</v>
      </c>
      <c r="K1233" s="47">
        <f>+Data[[#This Row],[BC Bed Change]]+Data[[#This Row],[NH Bed Change]]</f>
        <v>3</v>
      </c>
      <c r="L1233" s="47">
        <f t="shared" si="88"/>
        <v>0</v>
      </c>
      <c r="M1233" s="47">
        <f t="shared" si="89"/>
        <v>3</v>
      </c>
      <c r="N1233" s="47">
        <f>+Data[[#This Row],[BC Active]]+Data[[#This Row],[NH Active]]</f>
        <v>3</v>
      </c>
      <c r="O1233" s="47">
        <f t="shared" si="90"/>
        <v>0</v>
      </c>
      <c r="P1233" s="47">
        <f t="shared" si="91"/>
        <v>-3</v>
      </c>
      <c r="Q1233" s="47">
        <f>+Data[[#This Row],[BC Layaway]]+Data[[#This Row],[NH Layaway]]</f>
        <v>-3</v>
      </c>
      <c r="R1233" s="47">
        <f>+Data[[#This Row],[BC Active]]+Data[[#This Row],[BC Layaway]]</f>
        <v>0</v>
      </c>
      <c r="S1233" s="47">
        <f>+Data[[#This Row],[NH Active]]+Data[[#This Row],[NH Layaway]]</f>
        <v>0</v>
      </c>
      <c r="T1233" s="47">
        <f>+Data[[#This Row],[BC Total]]+Data[[#This Row],[NH Total]]</f>
        <v>0</v>
      </c>
      <c r="Y1233" s="53"/>
    </row>
    <row r="1234" spans="1:25" x14ac:dyDescent="0.25">
      <c r="A1234" s="47" t="str">
        <f>Data[[#This Row],[Text IID]]&amp;Data[[#This Row],[transaction number]]</f>
        <v>750014</v>
      </c>
      <c r="B1234" s="48">
        <v>4</v>
      </c>
      <c r="C1234" s="49">
        <v>75001</v>
      </c>
      <c r="D1234" s="50" t="str">
        <f>Data[[#This Row],[Text IID]]&amp;" - "&amp;Data[[#This Row],[Facility Name]]</f>
        <v>75001 - West Wind Village</v>
      </c>
      <c r="E1234" s="46">
        <v>75001</v>
      </c>
      <c r="F1234" s="51" t="s">
        <v>338</v>
      </c>
      <c r="G1234" s="52">
        <v>41791</v>
      </c>
      <c r="H1234" s="51" t="s">
        <v>20</v>
      </c>
      <c r="I1234" s="47">
        <v>0</v>
      </c>
      <c r="J1234" s="47">
        <v>8</v>
      </c>
      <c r="K1234" s="47">
        <f>+Data[[#This Row],[BC Bed Change]]+Data[[#This Row],[NH Bed Change]]</f>
        <v>8</v>
      </c>
      <c r="L1234" s="47">
        <f t="shared" si="88"/>
        <v>0</v>
      </c>
      <c r="M1234" s="47">
        <f t="shared" si="89"/>
        <v>-8</v>
      </c>
      <c r="N1234" s="47">
        <f>+Data[[#This Row],[BC Active]]+Data[[#This Row],[NH Active]]</f>
        <v>-8</v>
      </c>
      <c r="O1234" s="47">
        <f t="shared" si="90"/>
        <v>0</v>
      </c>
      <c r="P1234" s="47">
        <f t="shared" si="91"/>
        <v>8</v>
      </c>
      <c r="Q1234" s="47">
        <f>+Data[[#This Row],[BC Layaway]]+Data[[#This Row],[NH Layaway]]</f>
        <v>8</v>
      </c>
      <c r="R1234" s="47">
        <f>+Data[[#This Row],[BC Active]]+Data[[#This Row],[BC Layaway]]</f>
        <v>0</v>
      </c>
      <c r="S1234" s="47">
        <f>+Data[[#This Row],[NH Active]]+Data[[#This Row],[NH Layaway]]</f>
        <v>0</v>
      </c>
      <c r="T1234" s="47">
        <f>+Data[[#This Row],[BC Total]]+Data[[#This Row],[NH Total]]</f>
        <v>0</v>
      </c>
      <c r="Y1234" s="53"/>
    </row>
    <row r="1235" spans="1:25" x14ac:dyDescent="0.25">
      <c r="A1235" s="47" t="str">
        <f>Data[[#This Row],[Text IID]]&amp;Data[[#This Row],[transaction number]]</f>
        <v>750015</v>
      </c>
      <c r="B1235" s="48">
        <v>5</v>
      </c>
      <c r="C1235" s="49">
        <v>75001</v>
      </c>
      <c r="D1235" s="50" t="str">
        <f>Data[[#This Row],[Text IID]]&amp;" - "&amp;Data[[#This Row],[Facility Name]]</f>
        <v>75001 - West Wind Village</v>
      </c>
      <c r="E1235" s="46">
        <v>75001</v>
      </c>
      <c r="F1235" s="51" t="s">
        <v>338</v>
      </c>
      <c r="G1235" s="52">
        <v>42087</v>
      </c>
      <c r="H1235" s="51" t="s">
        <v>22</v>
      </c>
      <c r="I1235" s="47">
        <v>0</v>
      </c>
      <c r="J1235" s="47">
        <v>11</v>
      </c>
      <c r="K1235" s="47">
        <f>+Data[[#This Row],[BC Bed Change]]+Data[[#This Row],[NH Bed Change]]</f>
        <v>11</v>
      </c>
      <c r="L1235" s="47">
        <f t="shared" si="88"/>
        <v>0</v>
      </c>
      <c r="M1235" s="47">
        <f t="shared" si="89"/>
        <v>11</v>
      </c>
      <c r="N1235" s="47">
        <f>+Data[[#This Row],[BC Active]]+Data[[#This Row],[NH Active]]</f>
        <v>11</v>
      </c>
      <c r="O1235" s="47">
        <f t="shared" si="90"/>
        <v>0</v>
      </c>
      <c r="P1235" s="47">
        <f t="shared" si="91"/>
        <v>-11</v>
      </c>
      <c r="Q1235" s="47">
        <f>+Data[[#This Row],[BC Layaway]]+Data[[#This Row],[NH Layaway]]</f>
        <v>-11</v>
      </c>
      <c r="R1235" s="47">
        <f>+Data[[#This Row],[BC Active]]+Data[[#This Row],[BC Layaway]]</f>
        <v>0</v>
      </c>
      <c r="S1235" s="47">
        <f>+Data[[#This Row],[NH Active]]+Data[[#This Row],[NH Layaway]]</f>
        <v>0</v>
      </c>
      <c r="T1235" s="47">
        <f>+Data[[#This Row],[BC Total]]+Data[[#This Row],[NH Total]]</f>
        <v>0</v>
      </c>
      <c r="Y1235" s="53"/>
    </row>
    <row r="1236" spans="1:25" x14ac:dyDescent="0.25">
      <c r="A1236" s="47" t="str">
        <f>Data[[#This Row],[Text IID]]&amp;Data[[#This Row],[transaction number]]</f>
        <v>750016</v>
      </c>
      <c r="B1236" s="48">
        <v>6</v>
      </c>
      <c r="C1236" s="49">
        <v>75001</v>
      </c>
      <c r="D1236" s="50" t="str">
        <f>Data[[#This Row],[Text IID]]&amp;" - "&amp;Data[[#This Row],[Facility Name]]</f>
        <v>75001 - West Wind Village</v>
      </c>
      <c r="E1236" s="46">
        <v>75001</v>
      </c>
      <c r="F1236" s="51" t="s">
        <v>338</v>
      </c>
      <c r="G1236" s="52">
        <v>42087</v>
      </c>
      <c r="H1236" s="51" t="s">
        <v>23</v>
      </c>
      <c r="I1236" s="47">
        <v>0</v>
      </c>
      <c r="J1236" s="47">
        <v>11</v>
      </c>
      <c r="K1236" s="47">
        <f>+Data[[#This Row],[BC Bed Change]]+Data[[#This Row],[NH Bed Change]]</f>
        <v>11</v>
      </c>
      <c r="L1236" s="47">
        <f t="shared" si="88"/>
        <v>0</v>
      </c>
      <c r="M1236" s="47">
        <f t="shared" si="89"/>
        <v>-11</v>
      </c>
      <c r="N1236" s="47">
        <f>+Data[[#This Row],[BC Active]]+Data[[#This Row],[NH Active]]</f>
        <v>-11</v>
      </c>
      <c r="O1236" s="47">
        <f t="shared" si="90"/>
        <v>0</v>
      </c>
      <c r="P1236" s="47">
        <f t="shared" si="91"/>
        <v>0</v>
      </c>
      <c r="Q1236" s="47">
        <f>+Data[[#This Row],[BC Layaway]]+Data[[#This Row],[NH Layaway]]</f>
        <v>0</v>
      </c>
      <c r="R1236" s="47">
        <f>+Data[[#This Row],[BC Active]]+Data[[#This Row],[BC Layaway]]</f>
        <v>0</v>
      </c>
      <c r="S1236" s="47">
        <f>+Data[[#This Row],[NH Active]]+Data[[#This Row],[NH Layaway]]</f>
        <v>-11</v>
      </c>
      <c r="T1236" s="47">
        <f>+Data[[#This Row],[BC Total]]+Data[[#This Row],[NH Total]]</f>
        <v>-11</v>
      </c>
      <c r="Y1236" s="53"/>
    </row>
    <row r="1237" spans="1:25" x14ac:dyDescent="0.25">
      <c r="A1237" s="47" t="str">
        <f>Data[[#This Row],[Text IID]]&amp;Data[[#This Row],[transaction number]]</f>
        <v>750017</v>
      </c>
      <c r="B1237" s="48">
        <v>7</v>
      </c>
      <c r="C1237" s="49">
        <v>75001</v>
      </c>
      <c r="D1237" s="50" t="str">
        <f>Data[[#This Row],[Text IID]]&amp;" - "&amp;Data[[#This Row],[Facility Name]]</f>
        <v>75001 - West Wind Village</v>
      </c>
      <c r="E1237" s="46">
        <v>75001</v>
      </c>
      <c r="F1237" s="51" t="s">
        <v>338</v>
      </c>
      <c r="G1237" s="52">
        <v>42856</v>
      </c>
      <c r="H1237" s="51" t="s">
        <v>22</v>
      </c>
      <c r="I1237" s="47"/>
      <c r="J1237" s="47">
        <v>5</v>
      </c>
      <c r="K1237" s="47">
        <f>+Data[[#This Row],[BC Bed Change]]+Data[[#This Row],[NH Bed Change]]</f>
        <v>5</v>
      </c>
      <c r="L1237" s="47">
        <f t="shared" si="88"/>
        <v>0</v>
      </c>
      <c r="M1237" s="47">
        <f t="shared" si="89"/>
        <v>5</v>
      </c>
      <c r="N1237" s="47">
        <f>+Data[[#This Row],[BC Active]]+Data[[#This Row],[NH Active]]</f>
        <v>5</v>
      </c>
      <c r="O1237" s="47">
        <f t="shared" si="90"/>
        <v>0</v>
      </c>
      <c r="P1237" s="47">
        <f t="shared" si="91"/>
        <v>-5</v>
      </c>
      <c r="Q1237" s="47">
        <f>+Data[[#This Row],[BC Layaway]]+Data[[#This Row],[NH Layaway]]</f>
        <v>-5</v>
      </c>
      <c r="R1237" s="47">
        <f>+Data[[#This Row],[BC Active]]+Data[[#This Row],[BC Layaway]]</f>
        <v>0</v>
      </c>
      <c r="S1237" s="47">
        <f>+Data[[#This Row],[NH Active]]+Data[[#This Row],[NH Layaway]]</f>
        <v>0</v>
      </c>
      <c r="T1237" s="47">
        <f>+Data[[#This Row],[BC Total]]+Data[[#This Row],[NH Total]]</f>
        <v>0</v>
      </c>
      <c r="Y1237" s="53"/>
    </row>
    <row r="1238" spans="1:25" x14ac:dyDescent="0.25">
      <c r="A1238" s="47" t="str">
        <f>Data[[#This Row],[Text IID]]&amp;Data[[#This Row],[transaction number]]</f>
        <v>750018</v>
      </c>
      <c r="B1238" s="48">
        <v>8</v>
      </c>
      <c r="C1238" s="49">
        <v>75001</v>
      </c>
      <c r="D1238" s="50" t="str">
        <f>Data[[#This Row],[Text IID]]&amp;" - "&amp;Data[[#This Row],[Facility Name]]</f>
        <v>75001 - West Wind Village</v>
      </c>
      <c r="E1238" s="46">
        <v>75001</v>
      </c>
      <c r="F1238" s="51" t="s">
        <v>338</v>
      </c>
      <c r="G1238" s="52">
        <v>43282</v>
      </c>
      <c r="H1238" s="51" t="s">
        <v>20</v>
      </c>
      <c r="I1238" s="47"/>
      <c r="J1238" s="47">
        <v>3</v>
      </c>
      <c r="K1238" s="47">
        <f>+Data[[#This Row],[BC Bed Change]]+Data[[#This Row],[NH Bed Change]]</f>
        <v>3</v>
      </c>
      <c r="L1238" s="47">
        <f t="shared" si="88"/>
        <v>0</v>
      </c>
      <c r="M1238" s="47">
        <f t="shared" si="89"/>
        <v>-3</v>
      </c>
      <c r="N1238" s="47">
        <f>+Data[[#This Row],[BC Active]]+Data[[#This Row],[NH Active]]</f>
        <v>-3</v>
      </c>
      <c r="O1238" s="47">
        <f t="shared" si="90"/>
        <v>0</v>
      </c>
      <c r="P1238" s="47">
        <f t="shared" si="91"/>
        <v>3</v>
      </c>
      <c r="Q1238" s="47">
        <f>+Data[[#This Row],[BC Layaway]]+Data[[#This Row],[NH Layaway]]</f>
        <v>3</v>
      </c>
      <c r="R1238" s="47">
        <f>+Data[[#This Row],[BC Active]]+Data[[#This Row],[BC Layaway]]</f>
        <v>0</v>
      </c>
      <c r="S1238" s="47">
        <f>+Data[[#This Row],[NH Active]]+Data[[#This Row],[NH Layaway]]</f>
        <v>0</v>
      </c>
      <c r="T1238" s="47">
        <f>+Data[[#This Row],[BC Total]]+Data[[#This Row],[NH Total]]</f>
        <v>0</v>
      </c>
      <c r="Y1238" s="53"/>
    </row>
    <row r="1239" spans="1:25" x14ac:dyDescent="0.25">
      <c r="A1239" s="47" t="str">
        <f>Data[[#This Row],[Text IID]]&amp;Data[[#This Row],[transaction number]]</f>
        <v>750019</v>
      </c>
      <c r="B1239" s="48">
        <v>9</v>
      </c>
      <c r="C1239" s="49">
        <v>75001</v>
      </c>
      <c r="D1239" s="50" t="str">
        <f>Data[[#This Row],[Text IID]]&amp;" - "&amp;Data[[#This Row],[Facility Name]]</f>
        <v>75001 - West Wind Village</v>
      </c>
      <c r="E1239" s="46">
        <v>75001</v>
      </c>
      <c r="F1239" s="51" t="s">
        <v>338</v>
      </c>
      <c r="G1239" s="52">
        <v>43830</v>
      </c>
      <c r="H1239" s="51" t="s">
        <v>20</v>
      </c>
      <c r="I1239" s="47"/>
      <c r="J1239" s="47">
        <v>10</v>
      </c>
      <c r="K1239" s="47">
        <f>+Data[[#This Row],[BC Bed Change]]+Data[[#This Row],[NH Bed Change]]</f>
        <v>10</v>
      </c>
      <c r="L1239" s="47">
        <f t="shared" si="88"/>
        <v>0</v>
      </c>
      <c r="M1239" s="47">
        <f t="shared" si="89"/>
        <v>-10</v>
      </c>
      <c r="N1239" s="47">
        <f>+Data[[#This Row],[BC Active]]+Data[[#This Row],[NH Active]]</f>
        <v>-10</v>
      </c>
      <c r="O1239" s="47">
        <f t="shared" si="90"/>
        <v>0</v>
      </c>
      <c r="P1239" s="47">
        <f t="shared" si="91"/>
        <v>10</v>
      </c>
      <c r="Q1239" s="47">
        <f>+Data[[#This Row],[BC Layaway]]+Data[[#This Row],[NH Layaway]]</f>
        <v>10</v>
      </c>
      <c r="R1239" s="47">
        <f>+Data[[#This Row],[BC Active]]+Data[[#This Row],[BC Layaway]]</f>
        <v>0</v>
      </c>
      <c r="S1239" s="47">
        <f>+Data[[#This Row],[NH Active]]+Data[[#This Row],[NH Layaway]]</f>
        <v>0</v>
      </c>
      <c r="T1239" s="47">
        <f>+Data[[#This Row],[BC Total]]+Data[[#This Row],[NH Total]]</f>
        <v>0</v>
      </c>
      <c r="Y1239" s="53"/>
    </row>
    <row r="1240" spans="1:25" x14ac:dyDescent="0.25">
      <c r="A1240" s="47" t="str">
        <f>Data[[#This Row],[Text IID]]&amp;Data[[#This Row],[transaction number]]</f>
        <v>760011</v>
      </c>
      <c r="B1240" s="48">
        <v>1</v>
      </c>
      <c r="C1240" s="49">
        <v>76001</v>
      </c>
      <c r="D1240" s="50" t="str">
        <f>Data[[#This Row],[Text IID]]&amp;" - "&amp;Data[[#This Row],[Facility Name]]</f>
        <v>76001 - Appleton Municipal Hospital</v>
      </c>
      <c r="E1240" s="46">
        <v>76001</v>
      </c>
      <c r="F1240" s="51" t="s">
        <v>339</v>
      </c>
      <c r="G1240" s="52">
        <v>40451</v>
      </c>
      <c r="H1240" s="51" t="s">
        <v>17</v>
      </c>
      <c r="I1240" s="47">
        <v>0</v>
      </c>
      <c r="J1240" s="47">
        <v>68</v>
      </c>
      <c r="K1240" s="47">
        <f>+Data[[#This Row],[BC Bed Change]]+Data[[#This Row],[NH Bed Change]]</f>
        <v>68</v>
      </c>
      <c r="L1240" s="47">
        <f t="shared" si="88"/>
        <v>0</v>
      </c>
      <c r="M1240" s="47">
        <f t="shared" si="89"/>
        <v>68</v>
      </c>
      <c r="N1240" s="47">
        <f>+Data[[#This Row],[BC Active]]+Data[[#This Row],[NH Active]]</f>
        <v>68</v>
      </c>
      <c r="O1240" s="47">
        <f t="shared" si="90"/>
        <v>0</v>
      </c>
      <c r="P1240" s="47">
        <f t="shared" si="91"/>
        <v>0</v>
      </c>
      <c r="Q1240" s="47">
        <f>+Data[[#This Row],[BC Layaway]]+Data[[#This Row],[NH Layaway]]</f>
        <v>0</v>
      </c>
      <c r="R1240" s="47">
        <f>+Data[[#This Row],[BC Active]]+Data[[#This Row],[BC Layaway]]</f>
        <v>0</v>
      </c>
      <c r="S1240" s="47">
        <f>+Data[[#This Row],[NH Active]]+Data[[#This Row],[NH Layaway]]</f>
        <v>68</v>
      </c>
      <c r="T1240" s="47">
        <f>+Data[[#This Row],[BC Total]]+Data[[#This Row],[NH Total]]</f>
        <v>68</v>
      </c>
      <c r="Y1240" s="53"/>
    </row>
    <row r="1241" spans="1:25" x14ac:dyDescent="0.25">
      <c r="A1241" s="47" t="str">
        <f>Data[[#This Row],[Text IID]]&amp;Data[[#This Row],[transaction number]]</f>
        <v>760012</v>
      </c>
      <c r="B1241" s="48">
        <v>2</v>
      </c>
      <c r="C1241" s="49">
        <v>76001</v>
      </c>
      <c r="D1241" s="50" t="str">
        <f>Data[[#This Row],[Text IID]]&amp;" - "&amp;Data[[#This Row],[Facility Name]]</f>
        <v>76001 - Appleton Municipal Hospital</v>
      </c>
      <c r="E1241" s="46">
        <v>76001</v>
      </c>
      <c r="F1241" s="51" t="s">
        <v>339</v>
      </c>
      <c r="G1241" s="52">
        <v>40451</v>
      </c>
      <c r="H1241" s="51" t="s">
        <v>19</v>
      </c>
      <c r="I1241" s="47">
        <v>0</v>
      </c>
      <c r="J1241" s="47">
        <v>12</v>
      </c>
      <c r="K1241" s="47">
        <f>+Data[[#This Row],[BC Bed Change]]+Data[[#This Row],[NH Bed Change]]</f>
        <v>12</v>
      </c>
      <c r="L1241" s="47">
        <f t="shared" si="88"/>
        <v>0</v>
      </c>
      <c r="M1241" s="47">
        <f t="shared" si="89"/>
        <v>0</v>
      </c>
      <c r="N1241" s="47">
        <f>+Data[[#This Row],[BC Active]]+Data[[#This Row],[NH Active]]</f>
        <v>0</v>
      </c>
      <c r="O1241" s="47">
        <f t="shared" si="90"/>
        <v>0</v>
      </c>
      <c r="P1241" s="47">
        <f t="shared" si="91"/>
        <v>12</v>
      </c>
      <c r="Q1241" s="47">
        <f>+Data[[#This Row],[BC Layaway]]+Data[[#This Row],[NH Layaway]]</f>
        <v>12</v>
      </c>
      <c r="R1241" s="47">
        <f>+Data[[#This Row],[BC Active]]+Data[[#This Row],[BC Layaway]]</f>
        <v>0</v>
      </c>
      <c r="S1241" s="47">
        <f>+Data[[#This Row],[NH Active]]+Data[[#This Row],[NH Layaway]]</f>
        <v>12</v>
      </c>
      <c r="T1241" s="47">
        <f>+Data[[#This Row],[BC Total]]+Data[[#This Row],[NH Total]]</f>
        <v>12</v>
      </c>
      <c r="Y1241" s="53"/>
    </row>
    <row r="1242" spans="1:25" x14ac:dyDescent="0.25">
      <c r="A1242" s="47" t="str">
        <f>Data[[#This Row],[Text IID]]&amp;Data[[#This Row],[transaction number]]</f>
        <v>760013</v>
      </c>
      <c r="B1242" s="48">
        <v>3</v>
      </c>
      <c r="C1242" s="49">
        <v>76001</v>
      </c>
      <c r="D1242" s="50" t="str">
        <f>Data[[#This Row],[Text IID]]&amp;" - "&amp;Data[[#This Row],[Facility Name]]</f>
        <v>76001 - Appleton Municipal Hospital</v>
      </c>
      <c r="E1242" s="46">
        <v>76001</v>
      </c>
      <c r="F1242" s="51" t="s">
        <v>339</v>
      </c>
      <c r="G1242" s="52">
        <v>40520</v>
      </c>
      <c r="H1242" s="51" t="s">
        <v>20</v>
      </c>
      <c r="I1242" s="47">
        <v>0</v>
      </c>
      <c r="J1242" s="47">
        <v>4</v>
      </c>
      <c r="K1242" s="47">
        <f>+Data[[#This Row],[BC Bed Change]]+Data[[#This Row],[NH Bed Change]]</f>
        <v>4</v>
      </c>
      <c r="L1242" s="47">
        <f t="shared" si="88"/>
        <v>0</v>
      </c>
      <c r="M1242" s="47">
        <f t="shared" si="89"/>
        <v>-4</v>
      </c>
      <c r="N1242" s="47">
        <f>+Data[[#This Row],[BC Active]]+Data[[#This Row],[NH Active]]</f>
        <v>-4</v>
      </c>
      <c r="O1242" s="47">
        <f t="shared" si="90"/>
        <v>0</v>
      </c>
      <c r="P1242" s="47">
        <f t="shared" si="91"/>
        <v>4</v>
      </c>
      <c r="Q1242" s="47">
        <f>+Data[[#This Row],[BC Layaway]]+Data[[#This Row],[NH Layaway]]</f>
        <v>4</v>
      </c>
      <c r="R1242" s="47">
        <f>+Data[[#This Row],[BC Active]]+Data[[#This Row],[BC Layaway]]</f>
        <v>0</v>
      </c>
      <c r="S1242" s="47">
        <f>+Data[[#This Row],[NH Active]]+Data[[#This Row],[NH Layaway]]</f>
        <v>0</v>
      </c>
      <c r="T1242" s="47">
        <f>+Data[[#This Row],[BC Total]]+Data[[#This Row],[NH Total]]</f>
        <v>0</v>
      </c>
      <c r="Y1242" s="53"/>
    </row>
    <row r="1243" spans="1:25" x14ac:dyDescent="0.25">
      <c r="A1243" s="47" t="str">
        <f>Data[[#This Row],[Text IID]]&amp;Data[[#This Row],[transaction number]]</f>
        <v>760014</v>
      </c>
      <c r="B1243" s="48">
        <v>4</v>
      </c>
      <c r="C1243" s="49">
        <v>76001</v>
      </c>
      <c r="D1243" s="50" t="str">
        <f>Data[[#This Row],[Text IID]]&amp;" - "&amp;Data[[#This Row],[Facility Name]]</f>
        <v>76001 - Appleton Municipal Hospital</v>
      </c>
      <c r="E1243" s="46">
        <v>76001</v>
      </c>
      <c r="F1243" s="51" t="s">
        <v>339</v>
      </c>
      <c r="G1243" s="52">
        <v>40622</v>
      </c>
      <c r="H1243" s="51" t="s">
        <v>20</v>
      </c>
      <c r="I1243" s="47">
        <v>0</v>
      </c>
      <c r="J1243" s="47">
        <v>4</v>
      </c>
      <c r="K1243" s="47">
        <f>+Data[[#This Row],[BC Bed Change]]+Data[[#This Row],[NH Bed Change]]</f>
        <v>4</v>
      </c>
      <c r="L1243" s="47">
        <f t="shared" si="88"/>
        <v>0</v>
      </c>
      <c r="M1243" s="47">
        <f t="shared" si="89"/>
        <v>-4</v>
      </c>
      <c r="N1243" s="47">
        <f>+Data[[#This Row],[BC Active]]+Data[[#This Row],[NH Active]]</f>
        <v>-4</v>
      </c>
      <c r="O1243" s="47">
        <f t="shared" si="90"/>
        <v>0</v>
      </c>
      <c r="P1243" s="47">
        <f t="shared" si="91"/>
        <v>4</v>
      </c>
      <c r="Q1243" s="47">
        <f>+Data[[#This Row],[BC Layaway]]+Data[[#This Row],[NH Layaway]]</f>
        <v>4</v>
      </c>
      <c r="R1243" s="47">
        <f>+Data[[#This Row],[BC Active]]+Data[[#This Row],[BC Layaway]]</f>
        <v>0</v>
      </c>
      <c r="S1243" s="47">
        <f>+Data[[#This Row],[NH Active]]+Data[[#This Row],[NH Layaway]]</f>
        <v>0</v>
      </c>
      <c r="T1243" s="47">
        <f>+Data[[#This Row],[BC Total]]+Data[[#This Row],[NH Total]]</f>
        <v>0</v>
      </c>
      <c r="Y1243" s="53"/>
    </row>
    <row r="1244" spans="1:25" x14ac:dyDescent="0.25">
      <c r="A1244" s="47" t="str">
        <f>Data[[#This Row],[Text IID]]&amp;Data[[#This Row],[transaction number]]</f>
        <v>760015</v>
      </c>
      <c r="B1244" s="48">
        <v>5</v>
      </c>
      <c r="C1244" s="49">
        <v>76001</v>
      </c>
      <c r="D1244" s="50" t="str">
        <f>Data[[#This Row],[Text IID]]&amp;" - "&amp;Data[[#This Row],[Facility Name]]</f>
        <v>76001 - Appleton Municipal Hospital</v>
      </c>
      <c r="E1244" s="46">
        <v>76001</v>
      </c>
      <c r="F1244" s="51" t="s">
        <v>339</v>
      </c>
      <c r="G1244" s="52">
        <v>40714</v>
      </c>
      <c r="H1244" s="51" t="s">
        <v>20</v>
      </c>
      <c r="I1244" s="47">
        <v>0</v>
      </c>
      <c r="J1244" s="47">
        <v>7</v>
      </c>
      <c r="K1244" s="47">
        <f>+Data[[#This Row],[BC Bed Change]]+Data[[#This Row],[NH Bed Change]]</f>
        <v>7</v>
      </c>
      <c r="L1244" s="47">
        <f t="shared" si="88"/>
        <v>0</v>
      </c>
      <c r="M1244" s="47">
        <f t="shared" si="89"/>
        <v>-7</v>
      </c>
      <c r="N1244" s="47">
        <f>+Data[[#This Row],[BC Active]]+Data[[#This Row],[NH Active]]</f>
        <v>-7</v>
      </c>
      <c r="O1244" s="47">
        <f t="shared" si="90"/>
        <v>0</v>
      </c>
      <c r="P1244" s="47">
        <f t="shared" si="91"/>
        <v>7</v>
      </c>
      <c r="Q1244" s="47">
        <f>+Data[[#This Row],[BC Layaway]]+Data[[#This Row],[NH Layaway]]</f>
        <v>7</v>
      </c>
      <c r="R1244" s="47">
        <f>+Data[[#This Row],[BC Active]]+Data[[#This Row],[BC Layaway]]</f>
        <v>0</v>
      </c>
      <c r="S1244" s="47">
        <f>+Data[[#This Row],[NH Active]]+Data[[#This Row],[NH Layaway]]</f>
        <v>0</v>
      </c>
      <c r="T1244" s="47">
        <f>+Data[[#This Row],[BC Total]]+Data[[#This Row],[NH Total]]</f>
        <v>0</v>
      </c>
      <c r="Y1244" s="53"/>
    </row>
    <row r="1245" spans="1:25" x14ac:dyDescent="0.25">
      <c r="A1245" s="47" t="str">
        <f>Data[[#This Row],[Text IID]]&amp;Data[[#This Row],[transaction number]]</f>
        <v>760016</v>
      </c>
      <c r="B1245" s="48">
        <v>6</v>
      </c>
      <c r="C1245" s="49">
        <v>76001</v>
      </c>
      <c r="D1245" s="50" t="str">
        <f>Data[[#This Row],[Text IID]]&amp;" - "&amp;Data[[#This Row],[Facility Name]]</f>
        <v>76001 - Appleton Municipal Hospital</v>
      </c>
      <c r="E1245" s="46">
        <v>76001</v>
      </c>
      <c r="F1245" s="51" t="s">
        <v>339</v>
      </c>
      <c r="G1245" s="52">
        <v>41492</v>
      </c>
      <c r="H1245" s="51" t="s">
        <v>22</v>
      </c>
      <c r="I1245" s="47">
        <v>0</v>
      </c>
      <c r="J1245" s="47">
        <v>4</v>
      </c>
      <c r="K1245" s="47">
        <f>+Data[[#This Row],[BC Bed Change]]+Data[[#This Row],[NH Bed Change]]</f>
        <v>4</v>
      </c>
      <c r="L1245" s="47">
        <f t="shared" si="88"/>
        <v>0</v>
      </c>
      <c r="M1245" s="47">
        <f t="shared" si="89"/>
        <v>4</v>
      </c>
      <c r="N1245" s="47">
        <f>+Data[[#This Row],[BC Active]]+Data[[#This Row],[NH Active]]</f>
        <v>4</v>
      </c>
      <c r="O1245" s="47">
        <f t="shared" si="90"/>
        <v>0</v>
      </c>
      <c r="P1245" s="47">
        <f t="shared" si="91"/>
        <v>-4</v>
      </c>
      <c r="Q1245" s="47">
        <f>+Data[[#This Row],[BC Layaway]]+Data[[#This Row],[NH Layaway]]</f>
        <v>-4</v>
      </c>
      <c r="R1245" s="47">
        <f>+Data[[#This Row],[BC Active]]+Data[[#This Row],[BC Layaway]]</f>
        <v>0</v>
      </c>
      <c r="S1245" s="47">
        <f>+Data[[#This Row],[NH Active]]+Data[[#This Row],[NH Layaway]]</f>
        <v>0</v>
      </c>
      <c r="T1245" s="47">
        <f>+Data[[#This Row],[BC Total]]+Data[[#This Row],[NH Total]]</f>
        <v>0</v>
      </c>
      <c r="Y1245" s="53"/>
    </row>
    <row r="1246" spans="1:25" x14ac:dyDescent="0.25">
      <c r="A1246" s="47" t="str">
        <f>Data[[#This Row],[Text IID]]&amp;Data[[#This Row],[transaction number]]</f>
        <v>760017</v>
      </c>
      <c r="B1246" s="48">
        <v>7</v>
      </c>
      <c r="C1246" s="49">
        <v>76001</v>
      </c>
      <c r="D1246" s="50" t="str">
        <f>Data[[#This Row],[Text IID]]&amp;" - "&amp;Data[[#This Row],[Facility Name]]</f>
        <v>76001 - Appleton Municipal Hospital</v>
      </c>
      <c r="E1246" s="46">
        <v>76001</v>
      </c>
      <c r="F1246" s="51" t="s">
        <v>339</v>
      </c>
      <c r="G1246" s="52">
        <v>41492</v>
      </c>
      <c r="H1246" s="51" t="s">
        <v>24</v>
      </c>
      <c r="I1246" s="47">
        <v>0</v>
      </c>
      <c r="J1246" s="47">
        <v>7</v>
      </c>
      <c r="K1246" s="47">
        <f>+Data[[#This Row],[BC Bed Change]]+Data[[#This Row],[NH Bed Change]]</f>
        <v>7</v>
      </c>
      <c r="L1246" s="47">
        <f t="shared" si="88"/>
        <v>0</v>
      </c>
      <c r="M1246" s="47">
        <f t="shared" si="89"/>
        <v>-7</v>
      </c>
      <c r="N1246" s="47">
        <f>+Data[[#This Row],[BC Active]]+Data[[#This Row],[NH Active]]</f>
        <v>-7</v>
      </c>
      <c r="O1246" s="47">
        <f t="shared" si="90"/>
        <v>0</v>
      </c>
      <c r="P1246" s="47">
        <f t="shared" si="91"/>
        <v>0</v>
      </c>
      <c r="Q1246" s="47">
        <f>+Data[[#This Row],[BC Layaway]]+Data[[#This Row],[NH Layaway]]</f>
        <v>0</v>
      </c>
      <c r="R1246" s="47">
        <f>+Data[[#This Row],[BC Active]]+Data[[#This Row],[BC Layaway]]</f>
        <v>0</v>
      </c>
      <c r="S1246" s="47">
        <f>+Data[[#This Row],[NH Active]]+Data[[#This Row],[NH Layaway]]</f>
        <v>-7</v>
      </c>
      <c r="T1246" s="47">
        <f>+Data[[#This Row],[BC Total]]+Data[[#This Row],[NH Total]]</f>
        <v>-7</v>
      </c>
      <c r="Y1246" s="53"/>
    </row>
    <row r="1247" spans="1:25" x14ac:dyDescent="0.25">
      <c r="A1247" s="47" t="str">
        <f>Data[[#This Row],[Text IID]]&amp;Data[[#This Row],[transaction number]]</f>
        <v>760018</v>
      </c>
      <c r="B1247" s="48">
        <v>8</v>
      </c>
      <c r="C1247" s="49">
        <v>76001</v>
      </c>
      <c r="D1247" s="50" t="str">
        <f>Data[[#This Row],[Text IID]]&amp;" - "&amp;Data[[#This Row],[Facility Name]]</f>
        <v>76001 - Appleton Municipal Hospital</v>
      </c>
      <c r="E1247" s="46">
        <v>76001</v>
      </c>
      <c r="F1247" s="51" t="s">
        <v>339</v>
      </c>
      <c r="G1247" s="52">
        <v>41791</v>
      </c>
      <c r="H1247" s="51" t="s">
        <v>22</v>
      </c>
      <c r="I1247" s="47">
        <v>0</v>
      </c>
      <c r="J1247" s="47">
        <v>23</v>
      </c>
      <c r="K1247" s="47">
        <f>+Data[[#This Row],[BC Bed Change]]+Data[[#This Row],[NH Bed Change]]</f>
        <v>23</v>
      </c>
      <c r="L1247" s="47">
        <f t="shared" si="88"/>
        <v>0</v>
      </c>
      <c r="M1247" s="47">
        <f t="shared" si="89"/>
        <v>23</v>
      </c>
      <c r="N1247" s="47">
        <f>+Data[[#This Row],[BC Active]]+Data[[#This Row],[NH Active]]</f>
        <v>23</v>
      </c>
      <c r="O1247" s="47">
        <f t="shared" si="90"/>
        <v>0</v>
      </c>
      <c r="P1247" s="47">
        <f t="shared" si="91"/>
        <v>-23</v>
      </c>
      <c r="Q1247" s="47">
        <f>+Data[[#This Row],[BC Layaway]]+Data[[#This Row],[NH Layaway]]</f>
        <v>-23</v>
      </c>
      <c r="R1247" s="47">
        <f>+Data[[#This Row],[BC Active]]+Data[[#This Row],[BC Layaway]]</f>
        <v>0</v>
      </c>
      <c r="S1247" s="47">
        <f>+Data[[#This Row],[NH Active]]+Data[[#This Row],[NH Layaway]]</f>
        <v>0</v>
      </c>
      <c r="T1247" s="47">
        <f>+Data[[#This Row],[BC Total]]+Data[[#This Row],[NH Total]]</f>
        <v>0</v>
      </c>
      <c r="Y1247" s="53"/>
    </row>
    <row r="1248" spans="1:25" x14ac:dyDescent="0.25">
      <c r="A1248" s="47" t="str">
        <f>Data[[#This Row],[Text IID]]&amp;Data[[#This Row],[transaction number]]</f>
        <v>760019</v>
      </c>
      <c r="B1248" s="48">
        <v>9</v>
      </c>
      <c r="C1248" s="49">
        <v>76001</v>
      </c>
      <c r="D1248" s="50" t="str">
        <f>Data[[#This Row],[Text IID]]&amp;" - "&amp;Data[[#This Row],[Facility Name]]</f>
        <v>76001 - Appleton Municipal Hospital</v>
      </c>
      <c r="E1248" s="46">
        <v>76001</v>
      </c>
      <c r="F1248" s="51" t="s">
        <v>339</v>
      </c>
      <c r="G1248" s="52">
        <v>41791</v>
      </c>
      <c r="H1248" s="51" t="s">
        <v>24</v>
      </c>
      <c r="I1248" s="47">
        <v>0</v>
      </c>
      <c r="J1248" s="47">
        <v>23</v>
      </c>
      <c r="K1248" s="47">
        <f>+Data[[#This Row],[BC Bed Change]]+Data[[#This Row],[NH Bed Change]]</f>
        <v>23</v>
      </c>
      <c r="L1248" s="47">
        <f t="shared" si="88"/>
        <v>0</v>
      </c>
      <c r="M1248" s="47">
        <f t="shared" si="89"/>
        <v>-23</v>
      </c>
      <c r="N1248" s="47">
        <f>+Data[[#This Row],[BC Active]]+Data[[#This Row],[NH Active]]</f>
        <v>-23</v>
      </c>
      <c r="O1248" s="47">
        <f t="shared" si="90"/>
        <v>0</v>
      </c>
      <c r="P1248" s="47">
        <f t="shared" si="91"/>
        <v>0</v>
      </c>
      <c r="Q1248" s="47">
        <f>+Data[[#This Row],[BC Layaway]]+Data[[#This Row],[NH Layaway]]</f>
        <v>0</v>
      </c>
      <c r="R1248" s="47">
        <f>+Data[[#This Row],[BC Active]]+Data[[#This Row],[BC Layaway]]</f>
        <v>0</v>
      </c>
      <c r="S1248" s="47">
        <f>+Data[[#This Row],[NH Active]]+Data[[#This Row],[NH Layaway]]</f>
        <v>-23</v>
      </c>
      <c r="T1248" s="47">
        <f>+Data[[#This Row],[BC Total]]+Data[[#This Row],[NH Total]]</f>
        <v>-23</v>
      </c>
      <c r="Y1248" s="53"/>
    </row>
    <row r="1249" spans="1:25" x14ac:dyDescent="0.25">
      <c r="A1249" s="47" t="str">
        <f>Data[[#This Row],[Text IID]]&amp;Data[[#This Row],[transaction number]]</f>
        <v>760021</v>
      </c>
      <c r="B1249" s="48">
        <v>1</v>
      </c>
      <c r="C1249" s="49">
        <v>76002</v>
      </c>
      <c r="D1249" s="50" t="str">
        <f>Data[[#This Row],[Text IID]]&amp;" - "&amp;Data[[#This Row],[Facility Name]]</f>
        <v>76002 - Meadow Lane Restorative Care Center</v>
      </c>
      <c r="E1249" s="46">
        <v>76002</v>
      </c>
      <c r="F1249" s="51" t="s">
        <v>418</v>
      </c>
      <c r="G1249" s="52">
        <v>40451</v>
      </c>
      <c r="H1249" s="51" t="s">
        <v>17</v>
      </c>
      <c r="I1249" s="47">
        <v>26</v>
      </c>
      <c r="J1249" s="47">
        <v>43</v>
      </c>
      <c r="K1249" s="47">
        <f>+Data[[#This Row],[BC Bed Change]]+Data[[#This Row],[NH Bed Change]]</f>
        <v>69</v>
      </c>
      <c r="L1249" s="47">
        <f t="shared" si="88"/>
        <v>26</v>
      </c>
      <c r="M1249" s="47">
        <f t="shared" si="89"/>
        <v>43</v>
      </c>
      <c r="N1249" s="47">
        <f>+Data[[#This Row],[BC Active]]+Data[[#This Row],[NH Active]]</f>
        <v>69</v>
      </c>
      <c r="O1249" s="47">
        <f t="shared" si="90"/>
        <v>0</v>
      </c>
      <c r="P1249" s="47">
        <f t="shared" si="91"/>
        <v>0</v>
      </c>
      <c r="Q1249" s="47">
        <f>+Data[[#This Row],[BC Layaway]]+Data[[#This Row],[NH Layaway]]</f>
        <v>0</v>
      </c>
      <c r="R1249" s="47">
        <f>+Data[[#This Row],[BC Active]]+Data[[#This Row],[BC Layaway]]</f>
        <v>26</v>
      </c>
      <c r="S1249" s="47">
        <f>+Data[[#This Row],[NH Active]]+Data[[#This Row],[NH Layaway]]</f>
        <v>43</v>
      </c>
      <c r="T1249" s="47">
        <f>+Data[[#This Row],[BC Total]]+Data[[#This Row],[NH Total]]</f>
        <v>69</v>
      </c>
      <c r="Y1249" s="53"/>
    </row>
    <row r="1250" spans="1:25" x14ac:dyDescent="0.25">
      <c r="A1250" s="47" t="str">
        <f>Data[[#This Row],[Text IID]]&amp;Data[[#This Row],[transaction number]]</f>
        <v>760022</v>
      </c>
      <c r="B1250" s="48">
        <v>2</v>
      </c>
      <c r="C1250" s="49">
        <v>76002</v>
      </c>
      <c r="D1250" s="50" t="str">
        <f>Data[[#This Row],[Text IID]]&amp;" - "&amp;Data[[#This Row],[Facility Name]]</f>
        <v>76002 - Meadow Lane Restorative Care Center</v>
      </c>
      <c r="E1250" s="46">
        <v>76002</v>
      </c>
      <c r="F1250" s="51" t="s">
        <v>418</v>
      </c>
      <c r="G1250" s="52">
        <v>40808</v>
      </c>
      <c r="H1250" s="51" t="s">
        <v>20</v>
      </c>
      <c r="I1250" s="47">
        <v>7</v>
      </c>
      <c r="J1250" s="47">
        <v>0</v>
      </c>
      <c r="K1250" s="47">
        <f>+Data[[#This Row],[BC Bed Change]]+Data[[#This Row],[NH Bed Change]]</f>
        <v>7</v>
      </c>
      <c r="L1250" s="47">
        <f t="shared" si="88"/>
        <v>-7</v>
      </c>
      <c r="M1250" s="47">
        <f t="shared" si="89"/>
        <v>0</v>
      </c>
      <c r="N1250" s="47">
        <f>+Data[[#This Row],[BC Active]]+Data[[#This Row],[NH Active]]</f>
        <v>-7</v>
      </c>
      <c r="O1250" s="47">
        <f t="shared" si="90"/>
        <v>7</v>
      </c>
      <c r="P1250" s="47">
        <f t="shared" si="91"/>
        <v>0</v>
      </c>
      <c r="Q1250" s="47">
        <f>+Data[[#This Row],[BC Layaway]]+Data[[#This Row],[NH Layaway]]</f>
        <v>7</v>
      </c>
      <c r="R1250" s="47">
        <f>+Data[[#This Row],[BC Active]]+Data[[#This Row],[BC Layaway]]</f>
        <v>0</v>
      </c>
      <c r="S1250" s="47">
        <f>+Data[[#This Row],[NH Active]]+Data[[#This Row],[NH Layaway]]</f>
        <v>0</v>
      </c>
      <c r="T1250" s="47">
        <f>+Data[[#This Row],[BC Total]]+Data[[#This Row],[NH Total]]</f>
        <v>0</v>
      </c>
      <c r="Y1250" s="53"/>
    </row>
    <row r="1251" spans="1:25" x14ac:dyDescent="0.25">
      <c r="A1251" s="47" t="str">
        <f>Data[[#This Row],[Text IID]]&amp;Data[[#This Row],[transaction number]]</f>
        <v>760023</v>
      </c>
      <c r="B1251" s="48">
        <v>3</v>
      </c>
      <c r="C1251" s="49">
        <v>76002</v>
      </c>
      <c r="D1251" s="50" t="str">
        <f>Data[[#This Row],[Text IID]]&amp;" - "&amp;Data[[#This Row],[Facility Name]]</f>
        <v>76002 - Meadow Lane Restorative Care Center</v>
      </c>
      <c r="E1251" s="46">
        <v>76002</v>
      </c>
      <c r="F1251" s="51" t="s">
        <v>418</v>
      </c>
      <c r="G1251" s="52">
        <v>43009</v>
      </c>
      <c r="H1251" s="51" t="s">
        <v>20</v>
      </c>
      <c r="I1251" s="47"/>
      <c r="J1251" s="47">
        <v>6</v>
      </c>
      <c r="K1251" s="47">
        <f>+Data[[#This Row],[BC Bed Change]]+Data[[#This Row],[NH Bed Change]]</f>
        <v>6</v>
      </c>
      <c r="L1251" s="47">
        <f t="shared" si="88"/>
        <v>0</v>
      </c>
      <c r="M1251" s="47">
        <f t="shared" si="89"/>
        <v>-6</v>
      </c>
      <c r="N1251" s="47">
        <f>+Data[[#This Row],[BC Active]]+Data[[#This Row],[NH Active]]</f>
        <v>-6</v>
      </c>
      <c r="O1251" s="47">
        <f t="shared" si="90"/>
        <v>0</v>
      </c>
      <c r="P1251" s="47">
        <f t="shared" si="91"/>
        <v>6</v>
      </c>
      <c r="Q1251" s="47">
        <f>+Data[[#This Row],[BC Layaway]]+Data[[#This Row],[NH Layaway]]</f>
        <v>6</v>
      </c>
      <c r="R1251" s="47">
        <f>+Data[[#This Row],[BC Active]]+Data[[#This Row],[BC Layaway]]</f>
        <v>0</v>
      </c>
      <c r="S1251" s="47">
        <f>+Data[[#This Row],[NH Active]]+Data[[#This Row],[NH Layaway]]</f>
        <v>0</v>
      </c>
      <c r="T1251" s="47">
        <f>+Data[[#This Row],[BC Total]]+Data[[#This Row],[NH Total]]</f>
        <v>0</v>
      </c>
      <c r="Y1251" s="53"/>
    </row>
    <row r="1252" spans="1:25" x14ac:dyDescent="0.25">
      <c r="A1252" s="47" t="str">
        <f>Data[[#This Row],[Text IID]]&amp;Data[[#This Row],[transaction number]]</f>
        <v>770011</v>
      </c>
      <c r="B1252" s="48">
        <v>1</v>
      </c>
      <c r="C1252" s="49">
        <v>77001</v>
      </c>
      <c r="D1252" s="50" t="str">
        <f>Data[[#This Row],[Text IID]]&amp;" - "&amp;Data[[#This Row],[Facility Name]]</f>
        <v>77001 - Centracare Health System-Long</v>
      </c>
      <c r="E1252" s="46">
        <v>77001</v>
      </c>
      <c r="F1252" s="51" t="s">
        <v>340</v>
      </c>
      <c r="G1252" s="52">
        <v>40451</v>
      </c>
      <c r="H1252" s="51" t="s">
        <v>17</v>
      </c>
      <c r="I1252" s="47">
        <v>0</v>
      </c>
      <c r="J1252" s="47">
        <v>75</v>
      </c>
      <c r="K1252" s="47">
        <f>+Data[[#This Row],[BC Bed Change]]+Data[[#This Row],[NH Bed Change]]</f>
        <v>75</v>
      </c>
      <c r="L1252" s="47">
        <f t="shared" si="88"/>
        <v>0</v>
      </c>
      <c r="M1252" s="47">
        <f t="shared" si="89"/>
        <v>75</v>
      </c>
      <c r="N1252" s="47">
        <f>+Data[[#This Row],[BC Active]]+Data[[#This Row],[NH Active]]</f>
        <v>75</v>
      </c>
      <c r="O1252" s="47">
        <f t="shared" si="90"/>
        <v>0</v>
      </c>
      <c r="P1252" s="47">
        <f t="shared" si="91"/>
        <v>0</v>
      </c>
      <c r="Q1252" s="47">
        <f>+Data[[#This Row],[BC Layaway]]+Data[[#This Row],[NH Layaway]]</f>
        <v>0</v>
      </c>
      <c r="R1252" s="47">
        <f>+Data[[#This Row],[BC Active]]+Data[[#This Row],[BC Layaway]]</f>
        <v>0</v>
      </c>
      <c r="S1252" s="47">
        <f>+Data[[#This Row],[NH Active]]+Data[[#This Row],[NH Layaway]]</f>
        <v>75</v>
      </c>
      <c r="T1252" s="47">
        <f>+Data[[#This Row],[BC Total]]+Data[[#This Row],[NH Total]]</f>
        <v>75</v>
      </c>
      <c r="Y1252" s="53"/>
    </row>
    <row r="1253" spans="1:25" x14ac:dyDescent="0.25">
      <c r="A1253" s="47" t="str">
        <f>Data[[#This Row],[Text IID]]&amp;Data[[#This Row],[transaction number]]</f>
        <v>770012</v>
      </c>
      <c r="B1253" s="48">
        <v>2</v>
      </c>
      <c r="C1253" s="49">
        <v>77001</v>
      </c>
      <c r="D1253" s="50" t="str">
        <f>Data[[#This Row],[Text IID]]&amp;" - "&amp;Data[[#This Row],[Facility Name]]</f>
        <v>77001 - Centracare Health System-Long</v>
      </c>
      <c r="E1253" s="46">
        <v>77001</v>
      </c>
      <c r="F1253" s="51" t="s">
        <v>340</v>
      </c>
      <c r="G1253" s="52">
        <v>40451</v>
      </c>
      <c r="H1253" s="51" t="s">
        <v>19</v>
      </c>
      <c r="I1253" s="47">
        <v>0</v>
      </c>
      <c r="J1253" s="47">
        <v>10</v>
      </c>
      <c r="K1253" s="47">
        <f>+Data[[#This Row],[BC Bed Change]]+Data[[#This Row],[NH Bed Change]]</f>
        <v>10</v>
      </c>
      <c r="L1253" s="47">
        <f t="shared" si="88"/>
        <v>0</v>
      </c>
      <c r="M1253" s="47">
        <f t="shared" si="89"/>
        <v>0</v>
      </c>
      <c r="N1253" s="47">
        <f>+Data[[#This Row],[BC Active]]+Data[[#This Row],[NH Active]]</f>
        <v>0</v>
      </c>
      <c r="O1253" s="47">
        <f t="shared" si="90"/>
        <v>0</v>
      </c>
      <c r="P1253" s="47">
        <f t="shared" si="91"/>
        <v>10</v>
      </c>
      <c r="Q1253" s="47">
        <f>+Data[[#This Row],[BC Layaway]]+Data[[#This Row],[NH Layaway]]</f>
        <v>10</v>
      </c>
      <c r="R1253" s="47">
        <f>+Data[[#This Row],[BC Active]]+Data[[#This Row],[BC Layaway]]</f>
        <v>0</v>
      </c>
      <c r="S1253" s="47">
        <f>+Data[[#This Row],[NH Active]]+Data[[#This Row],[NH Layaway]]</f>
        <v>10</v>
      </c>
      <c r="T1253" s="47">
        <f>+Data[[#This Row],[BC Total]]+Data[[#This Row],[NH Total]]</f>
        <v>10</v>
      </c>
      <c r="Y1253" s="53"/>
    </row>
    <row r="1254" spans="1:25" x14ac:dyDescent="0.25">
      <c r="A1254" s="47" t="str">
        <f>Data[[#This Row],[Text IID]]&amp;Data[[#This Row],[transaction number]]</f>
        <v>770013</v>
      </c>
      <c r="B1254" s="48">
        <v>3</v>
      </c>
      <c r="C1254" s="49">
        <v>77001</v>
      </c>
      <c r="D1254" s="50" t="str">
        <f>Data[[#This Row],[Text IID]]&amp;" - "&amp;Data[[#This Row],[Facility Name]]</f>
        <v>77001 - Centracare Health System-Long</v>
      </c>
      <c r="E1254" s="46">
        <v>77001</v>
      </c>
      <c r="F1254" s="51" t="s">
        <v>340</v>
      </c>
      <c r="G1254" s="52">
        <v>40658</v>
      </c>
      <c r="H1254" s="51" t="s">
        <v>20</v>
      </c>
      <c r="I1254" s="47">
        <v>0</v>
      </c>
      <c r="J1254" s="47">
        <v>5</v>
      </c>
      <c r="K1254" s="47">
        <f>+Data[[#This Row],[BC Bed Change]]+Data[[#This Row],[NH Bed Change]]</f>
        <v>5</v>
      </c>
      <c r="L1254" s="47">
        <f t="shared" si="88"/>
        <v>0</v>
      </c>
      <c r="M1254" s="47">
        <f t="shared" si="89"/>
        <v>-5</v>
      </c>
      <c r="N1254" s="47">
        <f>+Data[[#This Row],[BC Active]]+Data[[#This Row],[NH Active]]</f>
        <v>-5</v>
      </c>
      <c r="O1254" s="47">
        <f t="shared" si="90"/>
        <v>0</v>
      </c>
      <c r="P1254" s="47">
        <f t="shared" si="91"/>
        <v>5</v>
      </c>
      <c r="Q1254" s="47">
        <f>+Data[[#This Row],[BC Layaway]]+Data[[#This Row],[NH Layaway]]</f>
        <v>5</v>
      </c>
      <c r="R1254" s="47">
        <f>+Data[[#This Row],[BC Active]]+Data[[#This Row],[BC Layaway]]</f>
        <v>0</v>
      </c>
      <c r="S1254" s="47">
        <f>+Data[[#This Row],[NH Active]]+Data[[#This Row],[NH Layaway]]</f>
        <v>0</v>
      </c>
      <c r="T1254" s="47">
        <f>+Data[[#This Row],[BC Total]]+Data[[#This Row],[NH Total]]</f>
        <v>0</v>
      </c>
      <c r="Y1254" s="53"/>
    </row>
    <row r="1255" spans="1:25" x14ac:dyDescent="0.25">
      <c r="A1255" s="47" t="str">
        <f>Data[[#This Row],[Text IID]]&amp;Data[[#This Row],[transaction number]]</f>
        <v>770014</v>
      </c>
      <c r="B1255" s="48">
        <v>4</v>
      </c>
      <c r="C1255" s="49">
        <v>77001</v>
      </c>
      <c r="D1255" s="50" t="str">
        <f>Data[[#This Row],[Text IID]]&amp;" - "&amp;Data[[#This Row],[Facility Name]]</f>
        <v>77001 - Centracare Health System-Long</v>
      </c>
      <c r="E1255" s="46">
        <v>77001</v>
      </c>
      <c r="F1255" s="51" t="s">
        <v>340</v>
      </c>
      <c r="G1255" s="52">
        <v>43751</v>
      </c>
      <c r="H1255" s="51" t="s">
        <v>22</v>
      </c>
      <c r="I1255" s="47"/>
      <c r="J1255" s="47">
        <v>10</v>
      </c>
      <c r="K1255" s="47">
        <f>+Data[[#This Row],[BC Bed Change]]+Data[[#This Row],[NH Bed Change]]</f>
        <v>10</v>
      </c>
      <c r="L1255" s="47">
        <f t="shared" si="88"/>
        <v>0</v>
      </c>
      <c r="M1255" s="47">
        <f t="shared" si="89"/>
        <v>10</v>
      </c>
      <c r="N1255" s="47">
        <f>+Data[[#This Row],[BC Active]]+Data[[#This Row],[NH Active]]</f>
        <v>10</v>
      </c>
      <c r="O1255" s="47">
        <f t="shared" si="90"/>
        <v>0</v>
      </c>
      <c r="P1255" s="47">
        <f t="shared" si="91"/>
        <v>-10</v>
      </c>
      <c r="Q1255" s="47">
        <f>+Data[[#This Row],[BC Layaway]]+Data[[#This Row],[NH Layaway]]</f>
        <v>-10</v>
      </c>
      <c r="R1255" s="47">
        <f>+Data[[#This Row],[BC Active]]+Data[[#This Row],[BC Layaway]]</f>
        <v>0</v>
      </c>
      <c r="S1255" s="47">
        <f>+Data[[#This Row],[NH Active]]+Data[[#This Row],[NH Layaway]]</f>
        <v>0</v>
      </c>
      <c r="T1255" s="47">
        <f>+Data[[#This Row],[BC Total]]+Data[[#This Row],[NH Total]]</f>
        <v>0</v>
      </c>
      <c r="Y1255" s="53"/>
    </row>
    <row r="1256" spans="1:25" x14ac:dyDescent="0.25">
      <c r="A1256" s="47" t="str">
        <f>Data[[#This Row],[Text IID]]&amp;Data[[#This Row],[transaction number]]</f>
        <v>770015</v>
      </c>
      <c r="B1256" s="48">
        <v>5</v>
      </c>
      <c r="C1256" s="49">
        <v>77001</v>
      </c>
      <c r="D1256" s="50" t="str">
        <f>Data[[#This Row],[Text IID]]&amp;" - "&amp;Data[[#This Row],[Facility Name]]</f>
        <v>77001 - Centracare Health System-Long</v>
      </c>
      <c r="E1256" s="46">
        <v>77001</v>
      </c>
      <c r="F1256" s="51" t="s">
        <v>340</v>
      </c>
      <c r="G1256" s="52">
        <v>43751</v>
      </c>
      <c r="H1256" s="51" t="s">
        <v>23</v>
      </c>
      <c r="I1256" s="47"/>
      <c r="J1256" s="47">
        <v>10</v>
      </c>
      <c r="K1256" s="47">
        <f>+Data[[#This Row],[BC Bed Change]]+Data[[#This Row],[NH Bed Change]]</f>
        <v>10</v>
      </c>
      <c r="L1256" s="47">
        <f t="shared" si="88"/>
        <v>0</v>
      </c>
      <c r="M1256" s="47">
        <f t="shared" si="89"/>
        <v>-10</v>
      </c>
      <c r="N1256" s="47">
        <f>+Data[[#This Row],[BC Active]]+Data[[#This Row],[NH Active]]</f>
        <v>-10</v>
      </c>
      <c r="O1256" s="47">
        <f t="shared" si="90"/>
        <v>0</v>
      </c>
      <c r="P1256" s="47">
        <f t="shared" si="91"/>
        <v>0</v>
      </c>
      <c r="Q1256" s="47">
        <f>+Data[[#This Row],[BC Layaway]]+Data[[#This Row],[NH Layaway]]</f>
        <v>0</v>
      </c>
      <c r="R1256" s="47">
        <f>+Data[[#This Row],[BC Active]]+Data[[#This Row],[BC Layaway]]</f>
        <v>0</v>
      </c>
      <c r="S1256" s="47">
        <f>+Data[[#This Row],[NH Active]]+Data[[#This Row],[NH Layaway]]</f>
        <v>-10</v>
      </c>
      <c r="T1256" s="47">
        <f>+Data[[#This Row],[BC Total]]+Data[[#This Row],[NH Total]]</f>
        <v>-10</v>
      </c>
      <c r="Y1256" s="53"/>
    </row>
    <row r="1257" spans="1:25" x14ac:dyDescent="0.25">
      <c r="A1257" s="47" t="str">
        <f>Data[[#This Row],[Text IID]]&amp;Data[[#This Row],[transaction number]]</f>
        <v>770016</v>
      </c>
      <c r="B1257" s="48">
        <v>6</v>
      </c>
      <c r="C1257" s="49">
        <v>77001</v>
      </c>
      <c r="D1257" s="50" t="str">
        <f>Data[[#This Row],[Text IID]]&amp;" - "&amp;Data[[#This Row],[Facility Name]]</f>
        <v>77001 - Centracare Health System-Long</v>
      </c>
      <c r="E1257" s="46">
        <v>77001</v>
      </c>
      <c r="F1257" s="51" t="s">
        <v>340</v>
      </c>
      <c r="G1257" s="52">
        <v>43805</v>
      </c>
      <c r="H1257" s="51" t="s">
        <v>20</v>
      </c>
      <c r="I1257" s="47"/>
      <c r="J1257" s="47">
        <v>10</v>
      </c>
      <c r="K1257" s="47">
        <f>+Data[[#This Row],[BC Bed Change]]+Data[[#This Row],[NH Bed Change]]</f>
        <v>10</v>
      </c>
      <c r="L1257" s="47">
        <f t="shared" si="88"/>
        <v>0</v>
      </c>
      <c r="M1257" s="47">
        <f t="shared" si="89"/>
        <v>-10</v>
      </c>
      <c r="N1257" s="47">
        <f>+Data[[#This Row],[BC Active]]+Data[[#This Row],[NH Active]]</f>
        <v>-10</v>
      </c>
      <c r="O1257" s="47">
        <f t="shared" si="90"/>
        <v>0</v>
      </c>
      <c r="P1257" s="47">
        <f t="shared" si="91"/>
        <v>10</v>
      </c>
      <c r="Q1257" s="47">
        <f>+Data[[#This Row],[BC Layaway]]+Data[[#This Row],[NH Layaway]]</f>
        <v>10</v>
      </c>
      <c r="R1257" s="47">
        <f>+Data[[#This Row],[BC Active]]+Data[[#This Row],[BC Layaway]]</f>
        <v>0</v>
      </c>
      <c r="S1257" s="47">
        <f>+Data[[#This Row],[NH Active]]+Data[[#This Row],[NH Layaway]]</f>
        <v>0</v>
      </c>
      <c r="T1257" s="47">
        <f>+Data[[#This Row],[BC Total]]+Data[[#This Row],[NH Total]]</f>
        <v>0</v>
      </c>
      <c r="Y1257" s="53"/>
    </row>
    <row r="1258" spans="1:25" x14ac:dyDescent="0.25">
      <c r="A1258" s="47" t="str">
        <f>Data[[#This Row],[Text IID]]&amp;Data[[#This Row],[transaction number]]</f>
        <v>770017</v>
      </c>
      <c r="B1258" s="48">
        <v>7</v>
      </c>
      <c r="C1258" s="49">
        <v>77001</v>
      </c>
      <c r="D1258" s="50" t="str">
        <f>Data[[#This Row],[Text IID]]&amp;" - "&amp;Data[[#This Row],[Facility Name]]</f>
        <v>77001 - Centracare Health System-Long</v>
      </c>
      <c r="E1258" s="46">
        <v>77001</v>
      </c>
      <c r="F1258" s="51" t="s">
        <v>340</v>
      </c>
      <c r="G1258" s="52">
        <v>44197</v>
      </c>
      <c r="H1258" s="51" t="s">
        <v>22</v>
      </c>
      <c r="I1258" s="47"/>
      <c r="J1258" s="47">
        <v>15</v>
      </c>
      <c r="K1258" s="47">
        <f>+Data[[#This Row],[BC Bed Change]]+Data[[#This Row],[NH Bed Change]]</f>
        <v>15</v>
      </c>
      <c r="L1258" s="47">
        <f t="shared" si="88"/>
        <v>0</v>
      </c>
      <c r="M1258" s="47">
        <f t="shared" si="89"/>
        <v>15</v>
      </c>
      <c r="N1258" s="47">
        <f>+Data[[#This Row],[BC Active]]+Data[[#This Row],[NH Active]]</f>
        <v>15</v>
      </c>
      <c r="O1258" s="47">
        <f t="shared" si="90"/>
        <v>0</v>
      </c>
      <c r="P1258" s="47">
        <f t="shared" si="91"/>
        <v>-15</v>
      </c>
      <c r="Q1258" s="47">
        <f>+Data[[#This Row],[BC Layaway]]+Data[[#This Row],[NH Layaway]]</f>
        <v>-15</v>
      </c>
      <c r="R1258" s="47">
        <f>+Data[[#This Row],[BC Active]]+Data[[#This Row],[BC Layaway]]</f>
        <v>0</v>
      </c>
      <c r="S1258" s="47">
        <f>+Data[[#This Row],[NH Active]]+Data[[#This Row],[NH Layaway]]</f>
        <v>0</v>
      </c>
      <c r="T1258" s="47">
        <f>+Data[[#This Row],[BC Total]]+Data[[#This Row],[NH Total]]</f>
        <v>0</v>
      </c>
      <c r="Y1258" s="53"/>
    </row>
    <row r="1259" spans="1:25" x14ac:dyDescent="0.25">
      <c r="A1259" s="47" t="str">
        <f>Data[[#This Row],[Text IID]]&amp;Data[[#This Row],[transaction number]]</f>
        <v>770018</v>
      </c>
      <c r="B1259" s="48">
        <v>8</v>
      </c>
      <c r="C1259" s="49">
        <v>77001</v>
      </c>
      <c r="D1259" s="50" t="str">
        <f>Data[[#This Row],[Text IID]]&amp;" - "&amp;Data[[#This Row],[Facility Name]]</f>
        <v>77001 - Centracare Health System-Long</v>
      </c>
      <c r="E1259" s="46">
        <v>77001</v>
      </c>
      <c r="F1259" s="51" t="s">
        <v>340</v>
      </c>
      <c r="G1259" s="52">
        <v>44197</v>
      </c>
      <c r="H1259" s="51" t="s">
        <v>23</v>
      </c>
      <c r="I1259" s="47"/>
      <c r="J1259" s="47">
        <v>15</v>
      </c>
      <c r="K1259" s="47">
        <f>+Data[[#This Row],[BC Bed Change]]+Data[[#This Row],[NH Bed Change]]</f>
        <v>15</v>
      </c>
      <c r="L1259" s="47">
        <f t="shared" si="88"/>
        <v>0</v>
      </c>
      <c r="M1259" s="47">
        <f t="shared" si="89"/>
        <v>-15</v>
      </c>
      <c r="N1259" s="47">
        <f>+Data[[#This Row],[BC Active]]+Data[[#This Row],[NH Active]]</f>
        <v>-15</v>
      </c>
      <c r="O1259" s="47">
        <f t="shared" si="90"/>
        <v>0</v>
      </c>
      <c r="P1259" s="47">
        <f t="shared" si="91"/>
        <v>0</v>
      </c>
      <c r="Q1259" s="47">
        <f>+Data[[#This Row],[BC Layaway]]+Data[[#This Row],[NH Layaway]]</f>
        <v>0</v>
      </c>
      <c r="R1259" s="47">
        <f>+Data[[#This Row],[BC Active]]+Data[[#This Row],[BC Layaway]]</f>
        <v>0</v>
      </c>
      <c r="S1259" s="47">
        <f>+Data[[#This Row],[NH Active]]+Data[[#This Row],[NH Layaway]]</f>
        <v>-15</v>
      </c>
      <c r="T1259" s="47">
        <f>+Data[[#This Row],[BC Total]]+Data[[#This Row],[NH Total]]</f>
        <v>-15</v>
      </c>
      <c r="Y1259" s="53"/>
    </row>
    <row r="1260" spans="1:25" x14ac:dyDescent="0.25">
      <c r="A1260" s="47" t="str">
        <f>Data[[#This Row],[Text IID]]&amp;Data[[#This Row],[transaction number]]</f>
        <v>770021</v>
      </c>
      <c r="B1260" s="48">
        <v>1</v>
      </c>
      <c r="C1260" s="49">
        <v>77002</v>
      </c>
      <c r="D1260" s="50" t="str">
        <f>Data[[#This Row],[Text IID]]&amp;" - "&amp;Data[[#This Row],[Facility Name]]</f>
        <v>77002 - Central Todd Co Care Center</v>
      </c>
      <c r="E1260" s="46">
        <v>77002</v>
      </c>
      <c r="F1260" s="51" t="s">
        <v>341</v>
      </c>
      <c r="G1260" s="52">
        <v>40451</v>
      </c>
      <c r="H1260" s="51" t="s">
        <v>17</v>
      </c>
      <c r="I1260" s="47">
        <v>0</v>
      </c>
      <c r="J1260" s="47">
        <v>78</v>
      </c>
      <c r="K1260" s="47">
        <f>+Data[[#This Row],[BC Bed Change]]+Data[[#This Row],[NH Bed Change]]</f>
        <v>78</v>
      </c>
      <c r="L1260" s="47">
        <f t="shared" si="88"/>
        <v>0</v>
      </c>
      <c r="M1260" s="47">
        <f t="shared" si="89"/>
        <v>78</v>
      </c>
      <c r="N1260" s="47">
        <f>+Data[[#This Row],[BC Active]]+Data[[#This Row],[NH Active]]</f>
        <v>78</v>
      </c>
      <c r="O1260" s="47">
        <f t="shared" si="90"/>
        <v>0</v>
      </c>
      <c r="P1260" s="47">
        <f t="shared" si="91"/>
        <v>0</v>
      </c>
      <c r="Q1260" s="47">
        <f>+Data[[#This Row],[BC Layaway]]+Data[[#This Row],[NH Layaway]]</f>
        <v>0</v>
      </c>
      <c r="R1260" s="47">
        <f>+Data[[#This Row],[BC Active]]+Data[[#This Row],[BC Layaway]]</f>
        <v>0</v>
      </c>
      <c r="S1260" s="47">
        <f>+Data[[#This Row],[NH Active]]+Data[[#This Row],[NH Layaway]]</f>
        <v>78</v>
      </c>
      <c r="T1260" s="47">
        <f>+Data[[#This Row],[BC Total]]+Data[[#This Row],[NH Total]]</f>
        <v>78</v>
      </c>
      <c r="Y1260" s="53"/>
    </row>
    <row r="1261" spans="1:25" x14ac:dyDescent="0.25">
      <c r="A1261" s="47" t="str">
        <f>Data[[#This Row],[Text IID]]&amp;Data[[#This Row],[transaction number]]</f>
        <v>770022</v>
      </c>
      <c r="B1261" s="48">
        <v>2</v>
      </c>
      <c r="C1261" s="49">
        <v>77002</v>
      </c>
      <c r="D1261" s="50" t="str">
        <f>Data[[#This Row],[Text IID]]&amp;" - "&amp;Data[[#This Row],[Facility Name]]</f>
        <v>77002 - Central Todd Co Care Center</v>
      </c>
      <c r="E1261" s="46">
        <v>77002</v>
      </c>
      <c r="F1261" s="51" t="s">
        <v>341</v>
      </c>
      <c r="G1261" s="52">
        <v>40513</v>
      </c>
      <c r="H1261" s="51" t="s">
        <v>20</v>
      </c>
      <c r="I1261" s="47">
        <v>0</v>
      </c>
      <c r="J1261" s="47">
        <v>2</v>
      </c>
      <c r="K1261" s="47">
        <f>+Data[[#This Row],[BC Bed Change]]+Data[[#This Row],[NH Bed Change]]</f>
        <v>2</v>
      </c>
      <c r="L1261" s="47">
        <f t="shared" si="88"/>
        <v>0</v>
      </c>
      <c r="M1261" s="47">
        <f t="shared" si="89"/>
        <v>-2</v>
      </c>
      <c r="N1261" s="47">
        <f>+Data[[#This Row],[BC Active]]+Data[[#This Row],[NH Active]]</f>
        <v>-2</v>
      </c>
      <c r="O1261" s="47">
        <f t="shared" si="90"/>
        <v>0</v>
      </c>
      <c r="P1261" s="47">
        <f t="shared" si="91"/>
        <v>2</v>
      </c>
      <c r="Q1261" s="47">
        <f>+Data[[#This Row],[BC Layaway]]+Data[[#This Row],[NH Layaway]]</f>
        <v>2</v>
      </c>
      <c r="R1261" s="47">
        <f>+Data[[#This Row],[BC Active]]+Data[[#This Row],[BC Layaway]]</f>
        <v>0</v>
      </c>
      <c r="S1261" s="47">
        <f>+Data[[#This Row],[NH Active]]+Data[[#This Row],[NH Layaway]]</f>
        <v>0</v>
      </c>
      <c r="T1261" s="47">
        <f>+Data[[#This Row],[BC Total]]+Data[[#This Row],[NH Total]]</f>
        <v>0</v>
      </c>
      <c r="Y1261" s="53"/>
    </row>
    <row r="1262" spans="1:25" x14ac:dyDescent="0.25">
      <c r="A1262" s="47" t="str">
        <f>Data[[#This Row],[Text IID]]&amp;Data[[#This Row],[transaction number]]</f>
        <v>770023</v>
      </c>
      <c r="B1262" s="48">
        <v>3</v>
      </c>
      <c r="C1262" s="49">
        <v>77002</v>
      </c>
      <c r="D1262" s="50" t="str">
        <f>Data[[#This Row],[Text IID]]&amp;" - "&amp;Data[[#This Row],[Facility Name]]</f>
        <v>77002 - Central Todd Co Care Center</v>
      </c>
      <c r="E1262" s="46">
        <v>77002</v>
      </c>
      <c r="F1262" s="51" t="s">
        <v>341</v>
      </c>
      <c r="G1262" s="52">
        <v>40724</v>
      </c>
      <c r="H1262" s="51" t="s">
        <v>23</v>
      </c>
      <c r="I1262" s="47">
        <v>0</v>
      </c>
      <c r="J1262" s="47">
        <v>5</v>
      </c>
      <c r="K1262" s="47">
        <f>+Data[[#This Row],[BC Bed Change]]+Data[[#This Row],[NH Bed Change]]</f>
        <v>5</v>
      </c>
      <c r="L1262" s="47">
        <f t="shared" si="88"/>
        <v>0</v>
      </c>
      <c r="M1262" s="47">
        <f t="shared" si="89"/>
        <v>-5</v>
      </c>
      <c r="N1262" s="47">
        <f>+Data[[#This Row],[BC Active]]+Data[[#This Row],[NH Active]]</f>
        <v>-5</v>
      </c>
      <c r="O1262" s="47">
        <f t="shared" si="90"/>
        <v>0</v>
      </c>
      <c r="P1262" s="47">
        <f t="shared" si="91"/>
        <v>0</v>
      </c>
      <c r="Q1262" s="47">
        <f>+Data[[#This Row],[BC Layaway]]+Data[[#This Row],[NH Layaway]]</f>
        <v>0</v>
      </c>
      <c r="R1262" s="47">
        <f>+Data[[#This Row],[BC Active]]+Data[[#This Row],[BC Layaway]]</f>
        <v>0</v>
      </c>
      <c r="S1262" s="47">
        <f>+Data[[#This Row],[NH Active]]+Data[[#This Row],[NH Layaway]]</f>
        <v>-5</v>
      </c>
      <c r="T1262" s="47">
        <f>+Data[[#This Row],[BC Total]]+Data[[#This Row],[NH Total]]</f>
        <v>-5</v>
      </c>
      <c r="Y1262" s="53"/>
    </row>
    <row r="1263" spans="1:25" x14ac:dyDescent="0.25">
      <c r="A1263" s="47" t="str">
        <f>Data[[#This Row],[Text IID]]&amp;Data[[#This Row],[transaction number]]</f>
        <v>770024</v>
      </c>
      <c r="B1263" s="48">
        <v>4</v>
      </c>
      <c r="C1263" s="49">
        <v>77002</v>
      </c>
      <c r="D1263" s="50" t="str">
        <f>Data[[#This Row],[Text IID]]&amp;" - "&amp;Data[[#This Row],[Facility Name]]</f>
        <v>77002 - Central Todd Co Care Center</v>
      </c>
      <c r="E1263" s="46">
        <v>77002</v>
      </c>
      <c r="F1263" s="51" t="s">
        <v>341</v>
      </c>
      <c r="G1263" s="52">
        <v>41029</v>
      </c>
      <c r="H1263" s="51" t="s">
        <v>23</v>
      </c>
      <c r="I1263" s="47">
        <v>0</v>
      </c>
      <c r="J1263" s="47">
        <v>5</v>
      </c>
      <c r="K1263" s="47">
        <f>+Data[[#This Row],[BC Bed Change]]+Data[[#This Row],[NH Bed Change]]</f>
        <v>5</v>
      </c>
      <c r="L1263" s="47">
        <f t="shared" si="88"/>
        <v>0</v>
      </c>
      <c r="M1263" s="47">
        <f t="shared" si="89"/>
        <v>-5</v>
      </c>
      <c r="N1263" s="47">
        <f>+Data[[#This Row],[BC Active]]+Data[[#This Row],[NH Active]]</f>
        <v>-5</v>
      </c>
      <c r="O1263" s="47">
        <f t="shared" si="90"/>
        <v>0</v>
      </c>
      <c r="P1263" s="47">
        <f t="shared" si="91"/>
        <v>0</v>
      </c>
      <c r="Q1263" s="47">
        <f>+Data[[#This Row],[BC Layaway]]+Data[[#This Row],[NH Layaway]]</f>
        <v>0</v>
      </c>
      <c r="R1263" s="47">
        <f>+Data[[#This Row],[BC Active]]+Data[[#This Row],[BC Layaway]]</f>
        <v>0</v>
      </c>
      <c r="S1263" s="47">
        <f>+Data[[#This Row],[NH Active]]+Data[[#This Row],[NH Layaway]]</f>
        <v>-5</v>
      </c>
      <c r="T1263" s="47">
        <f>+Data[[#This Row],[BC Total]]+Data[[#This Row],[NH Total]]</f>
        <v>-5</v>
      </c>
      <c r="Y1263" s="53"/>
    </row>
    <row r="1264" spans="1:25" x14ac:dyDescent="0.25">
      <c r="A1264" s="47" t="str">
        <f>Data[[#This Row],[Text IID]]&amp;Data[[#This Row],[transaction number]]</f>
        <v>770025</v>
      </c>
      <c r="B1264" s="48">
        <v>5</v>
      </c>
      <c r="C1264" s="49">
        <v>77002</v>
      </c>
      <c r="D1264" s="50" t="str">
        <f>Data[[#This Row],[Text IID]]&amp;" - "&amp;Data[[#This Row],[Facility Name]]</f>
        <v>77002 - Central Todd Co Care Center</v>
      </c>
      <c r="E1264" s="46">
        <v>77002</v>
      </c>
      <c r="F1264" s="51" t="s">
        <v>341</v>
      </c>
      <c r="G1264" s="52">
        <v>41456</v>
      </c>
      <c r="H1264" s="51" t="s">
        <v>22</v>
      </c>
      <c r="I1264" s="47">
        <v>0</v>
      </c>
      <c r="J1264" s="47">
        <v>2</v>
      </c>
      <c r="K1264" s="47">
        <f>+Data[[#This Row],[BC Bed Change]]+Data[[#This Row],[NH Bed Change]]</f>
        <v>2</v>
      </c>
      <c r="L1264" s="47">
        <f t="shared" si="88"/>
        <v>0</v>
      </c>
      <c r="M1264" s="47">
        <f t="shared" si="89"/>
        <v>2</v>
      </c>
      <c r="N1264" s="47">
        <f>+Data[[#This Row],[BC Active]]+Data[[#This Row],[NH Active]]</f>
        <v>2</v>
      </c>
      <c r="O1264" s="47">
        <f t="shared" si="90"/>
        <v>0</v>
      </c>
      <c r="P1264" s="47">
        <f t="shared" si="91"/>
        <v>-2</v>
      </c>
      <c r="Q1264" s="47">
        <f>+Data[[#This Row],[BC Layaway]]+Data[[#This Row],[NH Layaway]]</f>
        <v>-2</v>
      </c>
      <c r="R1264" s="47">
        <f>+Data[[#This Row],[BC Active]]+Data[[#This Row],[BC Layaway]]</f>
        <v>0</v>
      </c>
      <c r="S1264" s="47">
        <f>+Data[[#This Row],[NH Active]]+Data[[#This Row],[NH Layaway]]</f>
        <v>0</v>
      </c>
      <c r="T1264" s="47">
        <f>+Data[[#This Row],[BC Total]]+Data[[#This Row],[NH Total]]</f>
        <v>0</v>
      </c>
      <c r="Y1264" s="53"/>
    </row>
    <row r="1265" spans="1:25" x14ac:dyDescent="0.25">
      <c r="A1265" s="47" t="str">
        <f>Data[[#This Row],[Text IID]]&amp;Data[[#This Row],[transaction number]]</f>
        <v>770026</v>
      </c>
      <c r="B1265" s="48">
        <v>6</v>
      </c>
      <c r="C1265" s="49">
        <v>77002</v>
      </c>
      <c r="D1265" s="50" t="str">
        <f>Data[[#This Row],[Text IID]]&amp;" - "&amp;Data[[#This Row],[Facility Name]]</f>
        <v>77002 - Central Todd Co Care Center</v>
      </c>
      <c r="E1265" s="46">
        <v>77002</v>
      </c>
      <c r="F1265" s="51" t="s">
        <v>341</v>
      </c>
      <c r="G1265" s="52">
        <v>41456</v>
      </c>
      <c r="H1265" s="51" t="s">
        <v>23</v>
      </c>
      <c r="I1265" s="47">
        <v>0</v>
      </c>
      <c r="J1265" s="47">
        <v>8</v>
      </c>
      <c r="K1265" s="47">
        <f>+Data[[#This Row],[BC Bed Change]]+Data[[#This Row],[NH Bed Change]]</f>
        <v>8</v>
      </c>
      <c r="L1265" s="47">
        <f t="shared" si="88"/>
        <v>0</v>
      </c>
      <c r="M1265" s="47">
        <f t="shared" si="89"/>
        <v>-8</v>
      </c>
      <c r="N1265" s="47">
        <f>+Data[[#This Row],[BC Active]]+Data[[#This Row],[NH Active]]</f>
        <v>-8</v>
      </c>
      <c r="O1265" s="47">
        <f t="shared" si="90"/>
        <v>0</v>
      </c>
      <c r="P1265" s="47">
        <f t="shared" si="91"/>
        <v>0</v>
      </c>
      <c r="Q1265" s="47">
        <f>+Data[[#This Row],[BC Layaway]]+Data[[#This Row],[NH Layaway]]</f>
        <v>0</v>
      </c>
      <c r="R1265" s="47">
        <f>+Data[[#This Row],[BC Active]]+Data[[#This Row],[BC Layaway]]</f>
        <v>0</v>
      </c>
      <c r="S1265" s="47">
        <f>+Data[[#This Row],[NH Active]]+Data[[#This Row],[NH Layaway]]</f>
        <v>-8</v>
      </c>
      <c r="T1265" s="47">
        <f>+Data[[#This Row],[BC Total]]+Data[[#This Row],[NH Total]]</f>
        <v>-8</v>
      </c>
      <c r="Y1265" s="53"/>
    </row>
    <row r="1266" spans="1:25" x14ac:dyDescent="0.25">
      <c r="A1266" s="47" t="str">
        <f>Data[[#This Row],[Text IID]]&amp;Data[[#This Row],[transaction number]]</f>
        <v>770027</v>
      </c>
      <c r="B1266" s="48">
        <v>7</v>
      </c>
      <c r="C1266" s="49">
        <v>77002</v>
      </c>
      <c r="D1266" s="50" t="str">
        <f>Data[[#This Row],[Text IID]]&amp;" - "&amp;Data[[#This Row],[Facility Name]]</f>
        <v>77002 - Central Todd Co Care Center</v>
      </c>
      <c r="E1266" s="46">
        <v>77002</v>
      </c>
      <c r="F1266" s="51" t="s">
        <v>341</v>
      </c>
      <c r="G1266" s="52">
        <v>42916</v>
      </c>
      <c r="H1266" s="51" t="s">
        <v>20</v>
      </c>
      <c r="I1266" s="47"/>
      <c r="J1266" s="47">
        <v>5</v>
      </c>
      <c r="K1266" s="47">
        <f>+Data[[#This Row],[BC Bed Change]]+Data[[#This Row],[NH Bed Change]]</f>
        <v>5</v>
      </c>
      <c r="L1266" s="47">
        <f t="shared" si="88"/>
        <v>0</v>
      </c>
      <c r="M1266" s="47">
        <f t="shared" si="89"/>
        <v>-5</v>
      </c>
      <c r="N1266" s="47">
        <f>+Data[[#This Row],[BC Active]]+Data[[#This Row],[NH Active]]</f>
        <v>-5</v>
      </c>
      <c r="O1266" s="47">
        <f t="shared" si="90"/>
        <v>0</v>
      </c>
      <c r="P1266" s="47">
        <f t="shared" si="91"/>
        <v>5</v>
      </c>
      <c r="Q1266" s="47">
        <f>+Data[[#This Row],[BC Layaway]]+Data[[#This Row],[NH Layaway]]</f>
        <v>5</v>
      </c>
      <c r="R1266" s="47">
        <f>+Data[[#This Row],[BC Active]]+Data[[#This Row],[BC Layaway]]</f>
        <v>0</v>
      </c>
      <c r="S1266" s="47">
        <f>+Data[[#This Row],[NH Active]]+Data[[#This Row],[NH Layaway]]</f>
        <v>0</v>
      </c>
      <c r="T1266" s="47">
        <f>+Data[[#This Row],[BC Total]]+Data[[#This Row],[NH Total]]</f>
        <v>0</v>
      </c>
      <c r="Y1266" s="53"/>
    </row>
    <row r="1267" spans="1:25" x14ac:dyDescent="0.25">
      <c r="A1267" s="47" t="str">
        <f>Data[[#This Row],[Text IID]]&amp;Data[[#This Row],[transaction number]]</f>
        <v>770028</v>
      </c>
      <c r="B1267" s="48">
        <v>8</v>
      </c>
      <c r="C1267" s="49">
        <v>77002</v>
      </c>
      <c r="D1267" s="50" t="str">
        <f>Data[[#This Row],[Text IID]]&amp;" - "&amp;Data[[#This Row],[Facility Name]]</f>
        <v>77002 - Central Todd Co Care Center</v>
      </c>
      <c r="E1267" s="46">
        <v>77002</v>
      </c>
      <c r="F1267" s="51" t="s">
        <v>341</v>
      </c>
      <c r="G1267" s="52">
        <v>42916</v>
      </c>
      <c r="H1267" s="51" t="s">
        <v>23</v>
      </c>
      <c r="I1267" s="47"/>
      <c r="J1267" s="47">
        <v>5</v>
      </c>
      <c r="K1267" s="47">
        <f>+Data[[#This Row],[BC Bed Change]]+Data[[#This Row],[NH Bed Change]]</f>
        <v>5</v>
      </c>
      <c r="L1267" s="47">
        <f t="shared" si="88"/>
        <v>0</v>
      </c>
      <c r="M1267" s="47">
        <f t="shared" si="89"/>
        <v>-5</v>
      </c>
      <c r="N1267" s="47">
        <f>+Data[[#This Row],[BC Active]]+Data[[#This Row],[NH Active]]</f>
        <v>-5</v>
      </c>
      <c r="O1267" s="47">
        <f t="shared" si="90"/>
        <v>0</v>
      </c>
      <c r="P1267" s="47">
        <f t="shared" si="91"/>
        <v>0</v>
      </c>
      <c r="Q1267" s="47">
        <f>+Data[[#This Row],[BC Layaway]]+Data[[#This Row],[NH Layaway]]</f>
        <v>0</v>
      </c>
      <c r="R1267" s="47">
        <f>+Data[[#This Row],[BC Active]]+Data[[#This Row],[BC Layaway]]</f>
        <v>0</v>
      </c>
      <c r="S1267" s="47">
        <f>+Data[[#This Row],[NH Active]]+Data[[#This Row],[NH Layaway]]</f>
        <v>-5</v>
      </c>
      <c r="T1267" s="47">
        <f>+Data[[#This Row],[BC Total]]+Data[[#This Row],[NH Total]]</f>
        <v>-5</v>
      </c>
      <c r="Y1267" s="53"/>
    </row>
    <row r="1268" spans="1:25" x14ac:dyDescent="0.25">
      <c r="A1268" s="47" t="str">
        <f>Data[[#This Row],[Text IID]]&amp;Data[[#This Row],[transaction number]]</f>
        <v>770029</v>
      </c>
      <c r="B1268" s="48">
        <v>9</v>
      </c>
      <c r="C1268" s="49">
        <v>77002</v>
      </c>
      <c r="D1268" s="50" t="str">
        <f>Data[[#This Row],[Text IID]]&amp;" - "&amp;Data[[#This Row],[Facility Name]]</f>
        <v>77002 - Central Todd Co Care Center</v>
      </c>
      <c r="E1268" s="46">
        <v>77002</v>
      </c>
      <c r="F1268" s="51" t="s">
        <v>341</v>
      </c>
      <c r="G1268" s="52">
        <v>43830</v>
      </c>
      <c r="H1268" s="51" t="s">
        <v>22</v>
      </c>
      <c r="I1268" s="47"/>
      <c r="J1268" s="47">
        <v>5</v>
      </c>
      <c r="K1268" s="47">
        <f>+Data[[#This Row],[BC Bed Change]]+Data[[#This Row],[NH Bed Change]]</f>
        <v>5</v>
      </c>
      <c r="L1268" s="47">
        <f t="shared" si="88"/>
        <v>0</v>
      </c>
      <c r="M1268" s="47">
        <f t="shared" si="89"/>
        <v>5</v>
      </c>
      <c r="N1268" s="47">
        <f>+Data[[#This Row],[BC Active]]+Data[[#This Row],[NH Active]]</f>
        <v>5</v>
      </c>
      <c r="O1268" s="47">
        <f t="shared" si="90"/>
        <v>0</v>
      </c>
      <c r="P1268" s="47">
        <f t="shared" si="91"/>
        <v>-5</v>
      </c>
      <c r="Q1268" s="47">
        <f>+Data[[#This Row],[BC Layaway]]+Data[[#This Row],[NH Layaway]]</f>
        <v>-5</v>
      </c>
      <c r="R1268" s="47">
        <f>+Data[[#This Row],[BC Active]]+Data[[#This Row],[BC Layaway]]</f>
        <v>0</v>
      </c>
      <c r="S1268" s="47">
        <f>+Data[[#This Row],[NH Active]]+Data[[#This Row],[NH Layaway]]</f>
        <v>0</v>
      </c>
      <c r="T1268" s="47">
        <f>+Data[[#This Row],[BC Total]]+Data[[#This Row],[NH Total]]</f>
        <v>0</v>
      </c>
      <c r="Y1268" s="53"/>
    </row>
    <row r="1269" spans="1:25" x14ac:dyDescent="0.25">
      <c r="A1269" s="47" t="str">
        <f>Data[[#This Row],[Text IID]]&amp;Data[[#This Row],[transaction number]]</f>
        <v>7700210</v>
      </c>
      <c r="B1269" s="48">
        <v>10</v>
      </c>
      <c r="C1269" s="49">
        <v>77002</v>
      </c>
      <c r="D1269" s="50" t="str">
        <f>Data[[#This Row],[Text IID]]&amp;" - "&amp;Data[[#This Row],[Facility Name]]</f>
        <v>77002 - Central Todd Co Care Center</v>
      </c>
      <c r="E1269" s="46">
        <v>77002</v>
      </c>
      <c r="F1269" s="51" t="s">
        <v>341</v>
      </c>
      <c r="G1269" s="52">
        <v>43830</v>
      </c>
      <c r="H1269" s="51" t="s">
        <v>23</v>
      </c>
      <c r="I1269" s="47"/>
      <c r="J1269" s="47">
        <v>5</v>
      </c>
      <c r="K1269" s="47">
        <f>+Data[[#This Row],[BC Bed Change]]+Data[[#This Row],[NH Bed Change]]</f>
        <v>5</v>
      </c>
      <c r="L1269" s="47">
        <f t="shared" si="88"/>
        <v>0</v>
      </c>
      <c r="M1269" s="47">
        <f t="shared" si="89"/>
        <v>-5</v>
      </c>
      <c r="N1269" s="47">
        <f>+Data[[#This Row],[BC Active]]+Data[[#This Row],[NH Active]]</f>
        <v>-5</v>
      </c>
      <c r="O1269" s="47">
        <f t="shared" si="90"/>
        <v>0</v>
      </c>
      <c r="P1269" s="47">
        <f t="shared" si="91"/>
        <v>0</v>
      </c>
      <c r="Q1269" s="47">
        <f>+Data[[#This Row],[BC Layaway]]+Data[[#This Row],[NH Layaway]]</f>
        <v>0</v>
      </c>
      <c r="R1269" s="47">
        <f>+Data[[#This Row],[BC Active]]+Data[[#This Row],[BC Layaway]]</f>
        <v>0</v>
      </c>
      <c r="S1269" s="47">
        <f>+Data[[#This Row],[NH Active]]+Data[[#This Row],[NH Layaway]]</f>
        <v>-5</v>
      </c>
      <c r="T1269" s="47">
        <f>+Data[[#This Row],[BC Total]]+Data[[#This Row],[NH Total]]</f>
        <v>-5</v>
      </c>
      <c r="Y1269" s="53"/>
    </row>
    <row r="1270" spans="1:25" x14ac:dyDescent="0.25">
      <c r="A1270" s="47" t="str">
        <f>Data[[#This Row],[Text IID]]&amp;Data[[#This Row],[transaction number]]</f>
        <v>7700211</v>
      </c>
      <c r="B1270" s="48">
        <v>11</v>
      </c>
      <c r="C1270" s="55" t="s">
        <v>424</v>
      </c>
      <c r="D1270" s="50" t="str">
        <f>Data[[#This Row],[Text IID]]&amp;" - "&amp;Data[[#This Row],[Facility Name]]</f>
        <v>77002 - Central Todd Co Care Center</v>
      </c>
      <c r="E1270" s="46">
        <v>77002</v>
      </c>
      <c r="F1270" s="51" t="s">
        <v>341</v>
      </c>
      <c r="G1270" s="52">
        <v>44196</v>
      </c>
      <c r="H1270" s="51" t="s">
        <v>23</v>
      </c>
      <c r="I1270" s="47"/>
      <c r="J1270" s="47">
        <v>5</v>
      </c>
      <c r="K1270" s="47">
        <f>+Data[[#This Row],[BC Bed Change]]+Data[[#This Row],[NH Bed Change]]</f>
        <v>5</v>
      </c>
      <c r="L1270" s="47">
        <f t="shared" si="88"/>
        <v>0</v>
      </c>
      <c r="M1270" s="47">
        <f t="shared" si="89"/>
        <v>-5</v>
      </c>
      <c r="N1270" s="47">
        <f>+Data[[#This Row],[BC Active]]+Data[[#This Row],[NH Active]]</f>
        <v>-5</v>
      </c>
      <c r="O1270" s="47">
        <f t="shared" si="90"/>
        <v>0</v>
      </c>
      <c r="P1270" s="47">
        <f t="shared" si="91"/>
        <v>0</v>
      </c>
      <c r="Q1270" s="47">
        <f>+Data[[#This Row],[BC Layaway]]+Data[[#This Row],[NH Layaway]]</f>
        <v>0</v>
      </c>
      <c r="R1270" s="47">
        <f>+Data[[#This Row],[BC Active]]+Data[[#This Row],[BC Layaway]]</f>
        <v>0</v>
      </c>
      <c r="S1270" s="47">
        <f>+Data[[#This Row],[NH Active]]+Data[[#This Row],[NH Layaway]]</f>
        <v>-5</v>
      </c>
      <c r="T1270" s="47">
        <f>+Data[[#This Row],[BC Total]]+Data[[#This Row],[NH Total]]</f>
        <v>-5</v>
      </c>
      <c r="Y1270" s="53"/>
    </row>
    <row r="1271" spans="1:25" x14ac:dyDescent="0.25">
      <c r="A1271" s="47" t="str">
        <f>Data[[#This Row],[Text IID]]&amp;Data[[#This Row],[transaction number]]</f>
        <v>780011</v>
      </c>
      <c r="B1271" s="48">
        <v>1</v>
      </c>
      <c r="C1271" s="49">
        <v>78001</v>
      </c>
      <c r="D1271" s="50" t="str">
        <f>Data[[#This Row],[Text IID]]&amp;" - "&amp;Data[[#This Row],[Facility Name]]</f>
        <v>78001 - Browns Valley Health Center</v>
      </c>
      <c r="E1271" s="46">
        <v>78001</v>
      </c>
      <c r="F1271" s="51" t="s">
        <v>342</v>
      </c>
      <c r="G1271" s="52">
        <v>40451</v>
      </c>
      <c r="H1271" s="51" t="s">
        <v>17</v>
      </c>
      <c r="I1271" s="47">
        <v>0</v>
      </c>
      <c r="J1271" s="47">
        <v>41</v>
      </c>
      <c r="K1271" s="47">
        <f>+Data[[#This Row],[BC Bed Change]]+Data[[#This Row],[NH Bed Change]]</f>
        <v>41</v>
      </c>
      <c r="L1271" s="47">
        <f t="shared" si="88"/>
        <v>0</v>
      </c>
      <c r="M1271" s="47">
        <f t="shared" si="89"/>
        <v>41</v>
      </c>
      <c r="N1271" s="47">
        <f>+Data[[#This Row],[BC Active]]+Data[[#This Row],[NH Active]]</f>
        <v>41</v>
      </c>
      <c r="O1271" s="47">
        <f t="shared" si="90"/>
        <v>0</v>
      </c>
      <c r="P1271" s="47">
        <f t="shared" si="91"/>
        <v>0</v>
      </c>
      <c r="Q1271" s="47">
        <f>+Data[[#This Row],[BC Layaway]]+Data[[#This Row],[NH Layaway]]</f>
        <v>0</v>
      </c>
      <c r="R1271" s="47">
        <f>+Data[[#This Row],[BC Active]]+Data[[#This Row],[BC Layaway]]</f>
        <v>0</v>
      </c>
      <c r="S1271" s="47">
        <f>+Data[[#This Row],[NH Active]]+Data[[#This Row],[NH Layaway]]</f>
        <v>41</v>
      </c>
      <c r="T1271" s="47">
        <f>+Data[[#This Row],[BC Total]]+Data[[#This Row],[NH Total]]</f>
        <v>41</v>
      </c>
      <c r="Y1271" s="53"/>
    </row>
    <row r="1272" spans="1:25" x14ac:dyDescent="0.25">
      <c r="A1272" s="47" t="str">
        <f>Data[[#This Row],[Text IID]]&amp;Data[[#This Row],[transaction number]]</f>
        <v>780012</v>
      </c>
      <c r="B1272" s="48">
        <v>2</v>
      </c>
      <c r="C1272" s="49">
        <v>78001</v>
      </c>
      <c r="D1272" s="50" t="str">
        <f>Data[[#This Row],[Text IID]]&amp;" - "&amp;Data[[#This Row],[Facility Name]]</f>
        <v>78001 - Browns Valley Health Center</v>
      </c>
      <c r="E1272" s="46">
        <v>78001</v>
      </c>
      <c r="F1272" s="51" t="s">
        <v>342</v>
      </c>
      <c r="G1272" s="52">
        <v>40848</v>
      </c>
      <c r="H1272" s="51" t="s">
        <v>20</v>
      </c>
      <c r="I1272" s="47">
        <v>0</v>
      </c>
      <c r="J1272" s="47">
        <v>2</v>
      </c>
      <c r="K1272" s="47">
        <f>+Data[[#This Row],[BC Bed Change]]+Data[[#This Row],[NH Bed Change]]</f>
        <v>2</v>
      </c>
      <c r="L1272" s="47">
        <f t="shared" si="88"/>
        <v>0</v>
      </c>
      <c r="M1272" s="47">
        <f t="shared" si="89"/>
        <v>-2</v>
      </c>
      <c r="N1272" s="47">
        <f>+Data[[#This Row],[BC Active]]+Data[[#This Row],[NH Active]]</f>
        <v>-2</v>
      </c>
      <c r="O1272" s="47">
        <f t="shared" si="90"/>
        <v>0</v>
      </c>
      <c r="P1272" s="47">
        <f t="shared" si="91"/>
        <v>2</v>
      </c>
      <c r="Q1272" s="47">
        <f>+Data[[#This Row],[BC Layaway]]+Data[[#This Row],[NH Layaway]]</f>
        <v>2</v>
      </c>
      <c r="R1272" s="47">
        <f>+Data[[#This Row],[BC Active]]+Data[[#This Row],[BC Layaway]]</f>
        <v>0</v>
      </c>
      <c r="S1272" s="47">
        <f>+Data[[#This Row],[NH Active]]+Data[[#This Row],[NH Layaway]]</f>
        <v>0</v>
      </c>
      <c r="T1272" s="47">
        <f>+Data[[#This Row],[BC Total]]+Data[[#This Row],[NH Total]]</f>
        <v>0</v>
      </c>
      <c r="Y1272" s="53"/>
    </row>
    <row r="1273" spans="1:25" x14ac:dyDescent="0.25">
      <c r="A1273" s="47" t="str">
        <f>Data[[#This Row],[Text IID]]&amp;Data[[#This Row],[transaction number]]</f>
        <v>780013</v>
      </c>
      <c r="B1273" s="48">
        <v>3</v>
      </c>
      <c r="C1273" s="49">
        <v>78001</v>
      </c>
      <c r="D1273" s="50" t="str">
        <f>Data[[#This Row],[Text IID]]&amp;" - "&amp;Data[[#This Row],[Facility Name]]</f>
        <v>78001 - Browns Valley Health Center</v>
      </c>
      <c r="E1273" s="46">
        <v>78001</v>
      </c>
      <c r="F1273" s="51" t="s">
        <v>342</v>
      </c>
      <c r="G1273" s="52">
        <v>41214</v>
      </c>
      <c r="H1273" s="51" t="s">
        <v>22</v>
      </c>
      <c r="I1273" s="47">
        <v>0</v>
      </c>
      <c r="J1273" s="47">
        <v>2</v>
      </c>
      <c r="K1273" s="47">
        <f>+Data[[#This Row],[BC Bed Change]]+Data[[#This Row],[NH Bed Change]]</f>
        <v>2</v>
      </c>
      <c r="L1273" s="47">
        <f t="shared" si="88"/>
        <v>0</v>
      </c>
      <c r="M1273" s="47">
        <f t="shared" si="89"/>
        <v>2</v>
      </c>
      <c r="N1273" s="47">
        <f>+Data[[#This Row],[BC Active]]+Data[[#This Row],[NH Active]]</f>
        <v>2</v>
      </c>
      <c r="O1273" s="47">
        <f t="shared" si="90"/>
        <v>0</v>
      </c>
      <c r="P1273" s="47">
        <f t="shared" si="91"/>
        <v>-2</v>
      </c>
      <c r="Q1273" s="47">
        <f>+Data[[#This Row],[BC Layaway]]+Data[[#This Row],[NH Layaway]]</f>
        <v>-2</v>
      </c>
      <c r="R1273" s="47">
        <f>+Data[[#This Row],[BC Active]]+Data[[#This Row],[BC Layaway]]</f>
        <v>0</v>
      </c>
      <c r="S1273" s="47">
        <f>+Data[[#This Row],[NH Active]]+Data[[#This Row],[NH Layaway]]</f>
        <v>0</v>
      </c>
      <c r="T1273" s="47">
        <f>+Data[[#This Row],[BC Total]]+Data[[#This Row],[NH Total]]</f>
        <v>0</v>
      </c>
      <c r="Y1273" s="53"/>
    </row>
    <row r="1274" spans="1:25" x14ac:dyDescent="0.25">
      <c r="A1274" s="47" t="str">
        <f>Data[[#This Row],[Text IID]]&amp;Data[[#This Row],[transaction number]]</f>
        <v>780014</v>
      </c>
      <c r="B1274" s="48">
        <v>4</v>
      </c>
      <c r="C1274" s="49">
        <v>78001</v>
      </c>
      <c r="D1274" s="50" t="str">
        <f>Data[[#This Row],[Text IID]]&amp;" - "&amp;Data[[#This Row],[Facility Name]]</f>
        <v>78001 - Browns Valley Health Center</v>
      </c>
      <c r="E1274" s="46">
        <v>78001</v>
      </c>
      <c r="F1274" s="51" t="s">
        <v>342</v>
      </c>
      <c r="G1274" s="52">
        <v>41729</v>
      </c>
      <c r="H1274" s="51" t="s">
        <v>20</v>
      </c>
      <c r="I1274" s="47">
        <v>0</v>
      </c>
      <c r="J1274" s="47">
        <v>3</v>
      </c>
      <c r="K1274" s="47">
        <f>+Data[[#This Row],[BC Bed Change]]+Data[[#This Row],[NH Bed Change]]</f>
        <v>3</v>
      </c>
      <c r="L1274" s="47">
        <f t="shared" si="88"/>
        <v>0</v>
      </c>
      <c r="M1274" s="47">
        <f t="shared" si="89"/>
        <v>-3</v>
      </c>
      <c r="N1274" s="47">
        <f>+Data[[#This Row],[BC Active]]+Data[[#This Row],[NH Active]]</f>
        <v>-3</v>
      </c>
      <c r="O1274" s="47">
        <f t="shared" si="90"/>
        <v>0</v>
      </c>
      <c r="P1274" s="47">
        <f t="shared" si="91"/>
        <v>3</v>
      </c>
      <c r="Q1274" s="47">
        <f>+Data[[#This Row],[BC Layaway]]+Data[[#This Row],[NH Layaway]]</f>
        <v>3</v>
      </c>
      <c r="R1274" s="47">
        <f>+Data[[#This Row],[BC Active]]+Data[[#This Row],[BC Layaway]]</f>
        <v>0</v>
      </c>
      <c r="S1274" s="47">
        <f>+Data[[#This Row],[NH Active]]+Data[[#This Row],[NH Layaway]]</f>
        <v>0</v>
      </c>
      <c r="T1274" s="47">
        <f>+Data[[#This Row],[BC Total]]+Data[[#This Row],[NH Total]]</f>
        <v>0</v>
      </c>
      <c r="Y1274" s="53"/>
    </row>
    <row r="1275" spans="1:25" x14ac:dyDescent="0.25">
      <c r="A1275" s="47" t="str">
        <f>Data[[#This Row],[Text IID]]&amp;Data[[#This Row],[transaction number]]</f>
        <v>780015</v>
      </c>
      <c r="B1275" s="48">
        <v>5</v>
      </c>
      <c r="C1275" s="49">
        <v>78001</v>
      </c>
      <c r="D1275" s="50" t="str">
        <f>Data[[#This Row],[Text IID]]&amp;" - "&amp;Data[[#This Row],[Facility Name]]</f>
        <v>78001 - Browns Valley Health Center</v>
      </c>
      <c r="E1275" s="46">
        <v>78001</v>
      </c>
      <c r="F1275" s="51" t="s">
        <v>342</v>
      </c>
      <c r="G1275" s="52">
        <v>41919</v>
      </c>
      <c r="H1275" s="51" t="s">
        <v>22</v>
      </c>
      <c r="I1275" s="47">
        <v>0</v>
      </c>
      <c r="J1275" s="47">
        <v>3</v>
      </c>
      <c r="K1275" s="47">
        <f>+Data[[#This Row],[BC Bed Change]]+Data[[#This Row],[NH Bed Change]]</f>
        <v>3</v>
      </c>
      <c r="L1275" s="47">
        <f t="shared" si="88"/>
        <v>0</v>
      </c>
      <c r="M1275" s="47">
        <f t="shared" si="89"/>
        <v>3</v>
      </c>
      <c r="N1275" s="47">
        <f>+Data[[#This Row],[BC Active]]+Data[[#This Row],[NH Active]]</f>
        <v>3</v>
      </c>
      <c r="O1275" s="47">
        <f t="shared" si="90"/>
        <v>0</v>
      </c>
      <c r="P1275" s="47">
        <f t="shared" si="91"/>
        <v>-3</v>
      </c>
      <c r="Q1275" s="47">
        <f>+Data[[#This Row],[BC Layaway]]+Data[[#This Row],[NH Layaway]]</f>
        <v>-3</v>
      </c>
      <c r="R1275" s="47">
        <f>+Data[[#This Row],[BC Active]]+Data[[#This Row],[BC Layaway]]</f>
        <v>0</v>
      </c>
      <c r="S1275" s="47">
        <f>+Data[[#This Row],[NH Active]]+Data[[#This Row],[NH Layaway]]</f>
        <v>0</v>
      </c>
      <c r="T1275" s="47">
        <f>+Data[[#This Row],[BC Total]]+Data[[#This Row],[NH Total]]</f>
        <v>0</v>
      </c>
      <c r="Y1275" s="53"/>
    </row>
    <row r="1276" spans="1:25" x14ac:dyDescent="0.25">
      <c r="A1276" s="47" t="str">
        <f>Data[[#This Row],[Text IID]]&amp;Data[[#This Row],[transaction number]]</f>
        <v>780016</v>
      </c>
      <c r="B1276" s="48">
        <v>6</v>
      </c>
      <c r="C1276" s="49">
        <v>78001</v>
      </c>
      <c r="D1276" s="50" t="str">
        <f>Data[[#This Row],[Text IID]]&amp;" - "&amp;Data[[#This Row],[Facility Name]]</f>
        <v>78001 - Browns Valley Health Center</v>
      </c>
      <c r="E1276" s="46">
        <v>78001</v>
      </c>
      <c r="F1276" s="51" t="s">
        <v>342</v>
      </c>
      <c r="G1276" s="52">
        <v>42240</v>
      </c>
      <c r="H1276" s="51" t="s">
        <v>20</v>
      </c>
      <c r="I1276" s="47">
        <v>0</v>
      </c>
      <c r="J1276" s="47">
        <v>3</v>
      </c>
      <c r="K1276" s="47">
        <f>+Data[[#This Row],[BC Bed Change]]+Data[[#This Row],[NH Bed Change]]</f>
        <v>3</v>
      </c>
      <c r="L1276" s="47">
        <f t="shared" si="88"/>
        <v>0</v>
      </c>
      <c r="M1276" s="47">
        <f t="shared" si="89"/>
        <v>-3</v>
      </c>
      <c r="N1276" s="47">
        <f>+Data[[#This Row],[BC Active]]+Data[[#This Row],[NH Active]]</f>
        <v>-3</v>
      </c>
      <c r="O1276" s="47">
        <f t="shared" si="90"/>
        <v>0</v>
      </c>
      <c r="P1276" s="47">
        <f t="shared" si="91"/>
        <v>3</v>
      </c>
      <c r="Q1276" s="47">
        <f>+Data[[#This Row],[BC Layaway]]+Data[[#This Row],[NH Layaway]]</f>
        <v>3</v>
      </c>
      <c r="R1276" s="47">
        <f>+Data[[#This Row],[BC Active]]+Data[[#This Row],[BC Layaway]]</f>
        <v>0</v>
      </c>
      <c r="S1276" s="47">
        <f>+Data[[#This Row],[NH Active]]+Data[[#This Row],[NH Layaway]]</f>
        <v>0</v>
      </c>
      <c r="T1276" s="47">
        <f>+Data[[#This Row],[BC Total]]+Data[[#This Row],[NH Total]]</f>
        <v>0</v>
      </c>
      <c r="Y1276" s="53"/>
    </row>
    <row r="1277" spans="1:25" x14ac:dyDescent="0.25">
      <c r="A1277" s="47" t="str">
        <f>Data[[#This Row],[Text IID]]&amp;Data[[#This Row],[transaction number]]</f>
        <v>780017</v>
      </c>
      <c r="B1277" s="48">
        <v>7</v>
      </c>
      <c r="C1277" s="49">
        <v>78001</v>
      </c>
      <c r="D1277" s="50" t="str">
        <f>Data[[#This Row],[Text IID]]&amp;" - "&amp;Data[[#This Row],[Facility Name]]</f>
        <v>78001 - Browns Valley Health Center</v>
      </c>
      <c r="E1277" s="46">
        <v>78001</v>
      </c>
      <c r="F1277" s="51" t="s">
        <v>342</v>
      </c>
      <c r="G1277" s="52">
        <v>42583</v>
      </c>
      <c r="H1277" s="51" t="s">
        <v>22</v>
      </c>
      <c r="I1277" s="47">
        <v>0</v>
      </c>
      <c r="J1277" s="47">
        <v>3</v>
      </c>
      <c r="K1277" s="47">
        <f>+Data[[#This Row],[BC Bed Change]]+Data[[#This Row],[NH Bed Change]]</f>
        <v>3</v>
      </c>
      <c r="L1277" s="47">
        <f t="shared" si="88"/>
        <v>0</v>
      </c>
      <c r="M1277" s="47">
        <f t="shared" si="89"/>
        <v>3</v>
      </c>
      <c r="N1277" s="47">
        <f>+Data[[#This Row],[BC Active]]+Data[[#This Row],[NH Active]]</f>
        <v>3</v>
      </c>
      <c r="O1277" s="47">
        <f t="shared" si="90"/>
        <v>0</v>
      </c>
      <c r="P1277" s="47">
        <f t="shared" si="91"/>
        <v>-3</v>
      </c>
      <c r="Q1277" s="47">
        <f>+Data[[#This Row],[BC Layaway]]+Data[[#This Row],[NH Layaway]]</f>
        <v>-3</v>
      </c>
      <c r="R1277" s="47">
        <f>+Data[[#This Row],[BC Active]]+Data[[#This Row],[BC Layaway]]</f>
        <v>0</v>
      </c>
      <c r="S1277" s="47">
        <f>+Data[[#This Row],[NH Active]]+Data[[#This Row],[NH Layaway]]</f>
        <v>0</v>
      </c>
      <c r="T1277" s="47">
        <f>+Data[[#This Row],[BC Total]]+Data[[#This Row],[NH Total]]</f>
        <v>0</v>
      </c>
      <c r="Y1277" s="53"/>
    </row>
    <row r="1278" spans="1:25" x14ac:dyDescent="0.25">
      <c r="A1278" s="47" t="str">
        <f>Data[[#This Row],[Text IID]]&amp;Data[[#This Row],[transaction number]]</f>
        <v>780018</v>
      </c>
      <c r="B1278" s="48">
        <v>8</v>
      </c>
      <c r="C1278" s="49">
        <v>78001</v>
      </c>
      <c r="D1278" s="50" t="str">
        <f>Data[[#This Row],[Text IID]]&amp;" - "&amp;Data[[#This Row],[Facility Name]]</f>
        <v>78001 - Browns Valley Health Center</v>
      </c>
      <c r="E1278" s="46">
        <v>78001</v>
      </c>
      <c r="F1278" s="51" t="s">
        <v>342</v>
      </c>
      <c r="G1278" s="52">
        <v>44013</v>
      </c>
      <c r="H1278" s="51" t="s">
        <v>20</v>
      </c>
      <c r="I1278" s="47"/>
      <c r="J1278" s="47">
        <v>6</v>
      </c>
      <c r="K1278" s="47">
        <f>+Data[[#This Row],[BC Bed Change]]+Data[[#This Row],[NH Bed Change]]</f>
        <v>6</v>
      </c>
      <c r="L1278" s="47">
        <f t="shared" si="88"/>
        <v>0</v>
      </c>
      <c r="M1278" s="47">
        <f t="shared" si="89"/>
        <v>-6</v>
      </c>
      <c r="N1278" s="47">
        <f>+Data[[#This Row],[BC Active]]+Data[[#This Row],[NH Active]]</f>
        <v>-6</v>
      </c>
      <c r="O1278" s="47">
        <f t="shared" si="90"/>
        <v>0</v>
      </c>
      <c r="P1278" s="47">
        <f t="shared" si="91"/>
        <v>6</v>
      </c>
      <c r="Q1278" s="47">
        <f>+Data[[#This Row],[BC Layaway]]+Data[[#This Row],[NH Layaway]]</f>
        <v>6</v>
      </c>
      <c r="R1278" s="47">
        <f>+Data[[#This Row],[BC Active]]+Data[[#This Row],[BC Layaway]]</f>
        <v>0</v>
      </c>
      <c r="S1278" s="47">
        <f>+Data[[#This Row],[NH Active]]+Data[[#This Row],[NH Layaway]]</f>
        <v>0</v>
      </c>
      <c r="T1278" s="47">
        <f>+Data[[#This Row],[BC Total]]+Data[[#This Row],[NH Total]]</f>
        <v>0</v>
      </c>
      <c r="Y1278" s="53"/>
    </row>
    <row r="1279" spans="1:25" x14ac:dyDescent="0.25">
      <c r="A1279" s="47" t="str">
        <f>Data[[#This Row],[Text IID]]&amp;Data[[#This Row],[transaction number]]</f>
        <v>780021</v>
      </c>
      <c r="B1279" s="48">
        <v>1</v>
      </c>
      <c r="C1279" s="49">
        <v>78002</v>
      </c>
      <c r="D1279" s="50" t="str">
        <f>Data[[#This Row],[Text IID]]&amp;" - "&amp;Data[[#This Row],[Facility Name]]</f>
        <v>78002 - Traverse Care Center</v>
      </c>
      <c r="E1279" s="46">
        <v>78002</v>
      </c>
      <c r="F1279" s="51" t="s">
        <v>343</v>
      </c>
      <c r="G1279" s="52">
        <v>40451</v>
      </c>
      <c r="H1279" s="51" t="s">
        <v>17</v>
      </c>
      <c r="I1279" s="47">
        <v>0</v>
      </c>
      <c r="J1279" s="47">
        <v>50</v>
      </c>
      <c r="K1279" s="47">
        <f>+Data[[#This Row],[BC Bed Change]]+Data[[#This Row],[NH Bed Change]]</f>
        <v>50</v>
      </c>
      <c r="L1279" s="47">
        <f t="shared" si="88"/>
        <v>0</v>
      </c>
      <c r="M1279" s="47">
        <f t="shared" si="89"/>
        <v>50</v>
      </c>
      <c r="N1279" s="47">
        <f>+Data[[#This Row],[BC Active]]+Data[[#This Row],[NH Active]]</f>
        <v>50</v>
      </c>
      <c r="O1279" s="47">
        <f t="shared" si="90"/>
        <v>0</v>
      </c>
      <c r="P1279" s="47">
        <f t="shared" si="91"/>
        <v>0</v>
      </c>
      <c r="Q1279" s="47">
        <f>+Data[[#This Row],[BC Layaway]]+Data[[#This Row],[NH Layaway]]</f>
        <v>0</v>
      </c>
      <c r="R1279" s="47">
        <f>+Data[[#This Row],[BC Active]]+Data[[#This Row],[BC Layaway]]</f>
        <v>0</v>
      </c>
      <c r="S1279" s="47">
        <f>+Data[[#This Row],[NH Active]]+Data[[#This Row],[NH Layaway]]</f>
        <v>50</v>
      </c>
      <c r="T1279" s="47">
        <f>+Data[[#This Row],[BC Total]]+Data[[#This Row],[NH Total]]</f>
        <v>50</v>
      </c>
      <c r="Y1279" s="53"/>
    </row>
    <row r="1280" spans="1:25" x14ac:dyDescent="0.25">
      <c r="A1280" s="47" t="str">
        <f>Data[[#This Row],[Text IID]]&amp;Data[[#This Row],[transaction number]]</f>
        <v>780022</v>
      </c>
      <c r="B1280" s="48">
        <v>2</v>
      </c>
      <c r="C1280" s="49">
        <v>78002</v>
      </c>
      <c r="D1280" s="50" t="str">
        <f>Data[[#This Row],[Text IID]]&amp;" - "&amp;Data[[#This Row],[Facility Name]]</f>
        <v>78002 - Traverse Care Center</v>
      </c>
      <c r="E1280" s="46">
        <v>78002</v>
      </c>
      <c r="F1280" s="51" t="s">
        <v>343</v>
      </c>
      <c r="G1280" s="52">
        <v>41092</v>
      </c>
      <c r="H1280" s="51" t="s">
        <v>20</v>
      </c>
      <c r="I1280" s="47">
        <v>0</v>
      </c>
      <c r="J1280" s="47">
        <v>1</v>
      </c>
      <c r="K1280" s="47">
        <f>+Data[[#This Row],[BC Bed Change]]+Data[[#This Row],[NH Bed Change]]</f>
        <v>1</v>
      </c>
      <c r="L1280" s="47">
        <f t="shared" si="88"/>
        <v>0</v>
      </c>
      <c r="M1280" s="47">
        <f t="shared" si="89"/>
        <v>-1</v>
      </c>
      <c r="N1280" s="47">
        <f>+Data[[#This Row],[BC Active]]+Data[[#This Row],[NH Active]]</f>
        <v>-1</v>
      </c>
      <c r="O1280" s="47">
        <f t="shared" si="90"/>
        <v>0</v>
      </c>
      <c r="P1280" s="47">
        <f t="shared" si="91"/>
        <v>1</v>
      </c>
      <c r="Q1280" s="47">
        <f>+Data[[#This Row],[BC Layaway]]+Data[[#This Row],[NH Layaway]]</f>
        <v>1</v>
      </c>
      <c r="R1280" s="47">
        <f>+Data[[#This Row],[BC Active]]+Data[[#This Row],[BC Layaway]]</f>
        <v>0</v>
      </c>
      <c r="S1280" s="47">
        <f>+Data[[#This Row],[NH Active]]+Data[[#This Row],[NH Layaway]]</f>
        <v>0</v>
      </c>
      <c r="T1280" s="47">
        <f>+Data[[#This Row],[BC Total]]+Data[[#This Row],[NH Total]]</f>
        <v>0</v>
      </c>
      <c r="Y1280" s="53"/>
    </row>
    <row r="1281" spans="1:25" x14ac:dyDescent="0.25">
      <c r="A1281" s="47" t="str">
        <f>Data[[#This Row],[Text IID]]&amp;Data[[#This Row],[transaction number]]</f>
        <v>780023</v>
      </c>
      <c r="B1281" s="48">
        <v>3</v>
      </c>
      <c r="C1281" s="49">
        <v>78002</v>
      </c>
      <c r="D1281" s="50" t="str">
        <f>Data[[#This Row],[Text IID]]&amp;" - "&amp;Data[[#This Row],[Facility Name]]</f>
        <v>78002 - Traverse Care Center</v>
      </c>
      <c r="E1281" s="46">
        <v>78002</v>
      </c>
      <c r="F1281" s="51" t="s">
        <v>343</v>
      </c>
      <c r="G1281" s="52">
        <v>43935</v>
      </c>
      <c r="H1281" s="51" t="s">
        <v>20</v>
      </c>
      <c r="I1281" s="47"/>
      <c r="J1281" s="47">
        <v>2</v>
      </c>
      <c r="K1281" s="47">
        <f>+Data[[#This Row],[BC Bed Change]]+Data[[#This Row],[NH Bed Change]]</f>
        <v>2</v>
      </c>
      <c r="L1281" s="47">
        <f t="shared" si="88"/>
        <v>0</v>
      </c>
      <c r="M1281" s="47">
        <f t="shared" si="89"/>
        <v>-2</v>
      </c>
      <c r="N1281" s="47">
        <f>+Data[[#This Row],[BC Active]]+Data[[#This Row],[NH Active]]</f>
        <v>-2</v>
      </c>
      <c r="O1281" s="47">
        <f t="shared" si="90"/>
        <v>0</v>
      </c>
      <c r="P1281" s="47">
        <f t="shared" si="91"/>
        <v>2</v>
      </c>
      <c r="Q1281" s="47">
        <f>+Data[[#This Row],[BC Layaway]]+Data[[#This Row],[NH Layaway]]</f>
        <v>2</v>
      </c>
      <c r="R1281" s="47">
        <f>+Data[[#This Row],[BC Active]]+Data[[#This Row],[BC Layaway]]</f>
        <v>0</v>
      </c>
      <c r="S1281" s="47">
        <f>+Data[[#This Row],[NH Active]]+Data[[#This Row],[NH Layaway]]</f>
        <v>0</v>
      </c>
      <c r="T1281" s="47">
        <f>+Data[[#This Row],[BC Total]]+Data[[#This Row],[NH Total]]</f>
        <v>0</v>
      </c>
      <c r="Y1281" s="53"/>
    </row>
    <row r="1282" spans="1:25" x14ac:dyDescent="0.25">
      <c r="A1282" s="47" t="str">
        <f>Data[[#This Row],[Text IID]]&amp;Data[[#This Row],[transaction number]]</f>
        <v>790021</v>
      </c>
      <c r="B1282" s="48">
        <v>1</v>
      </c>
      <c r="C1282" s="49">
        <v>79002</v>
      </c>
      <c r="D1282" s="50" t="str">
        <f>Data[[#This Row],[Text IID]]&amp;" - "&amp;Data[[#This Row],[Facility Name]]</f>
        <v>79002 - The Green Prairie Rehab Center</v>
      </c>
      <c r="E1282" s="46">
        <v>79002</v>
      </c>
      <c r="F1282" s="51" t="s">
        <v>344</v>
      </c>
      <c r="G1282" s="52">
        <v>40451</v>
      </c>
      <c r="H1282" s="51" t="s">
        <v>17</v>
      </c>
      <c r="I1282" s="47">
        <v>0</v>
      </c>
      <c r="J1282" s="47">
        <v>53</v>
      </c>
      <c r="K1282" s="47">
        <f>+Data[[#This Row],[BC Bed Change]]+Data[[#This Row],[NH Bed Change]]</f>
        <v>53</v>
      </c>
      <c r="L1282" s="47">
        <f t="shared" si="88"/>
        <v>0</v>
      </c>
      <c r="M1282" s="47">
        <f t="shared" si="89"/>
        <v>53</v>
      </c>
      <c r="N1282" s="47">
        <f>+Data[[#This Row],[BC Active]]+Data[[#This Row],[NH Active]]</f>
        <v>53</v>
      </c>
      <c r="O1282" s="47">
        <f t="shared" si="90"/>
        <v>0</v>
      </c>
      <c r="P1282" s="47">
        <f t="shared" si="91"/>
        <v>0</v>
      </c>
      <c r="Q1282" s="47">
        <f>+Data[[#This Row],[BC Layaway]]+Data[[#This Row],[NH Layaway]]</f>
        <v>0</v>
      </c>
      <c r="R1282" s="47">
        <f>+Data[[#This Row],[BC Active]]+Data[[#This Row],[BC Layaway]]</f>
        <v>0</v>
      </c>
      <c r="S1282" s="47">
        <f>+Data[[#This Row],[NH Active]]+Data[[#This Row],[NH Layaway]]</f>
        <v>53</v>
      </c>
      <c r="T1282" s="47">
        <f>+Data[[#This Row],[BC Total]]+Data[[#This Row],[NH Total]]</f>
        <v>53</v>
      </c>
      <c r="Y1282" s="53"/>
    </row>
    <row r="1283" spans="1:25" x14ac:dyDescent="0.25">
      <c r="A1283" s="47" t="str">
        <f>Data[[#This Row],[Text IID]]&amp;Data[[#This Row],[transaction number]]</f>
        <v>790022</v>
      </c>
      <c r="B1283" s="48">
        <v>2</v>
      </c>
      <c r="C1283" s="49">
        <v>79002</v>
      </c>
      <c r="D1283" s="50" t="str">
        <f>Data[[#This Row],[Text IID]]&amp;" - "&amp;Data[[#This Row],[Facility Name]]</f>
        <v>79002 - The Green Prairie Rehab Center</v>
      </c>
      <c r="E1283" s="46">
        <v>79002</v>
      </c>
      <c r="F1283" s="51" t="s">
        <v>344</v>
      </c>
      <c r="G1283" s="52">
        <v>43663</v>
      </c>
      <c r="H1283" s="51" t="s">
        <v>20</v>
      </c>
      <c r="I1283" s="47"/>
      <c r="J1283" s="47">
        <v>3</v>
      </c>
      <c r="K1283" s="47">
        <f>+Data[[#This Row],[BC Bed Change]]+Data[[#This Row],[NH Bed Change]]</f>
        <v>3</v>
      </c>
      <c r="L1283" s="47">
        <f t="shared" si="88"/>
        <v>0</v>
      </c>
      <c r="M1283" s="47">
        <f t="shared" si="89"/>
        <v>-3</v>
      </c>
      <c r="N1283" s="47">
        <f>+Data[[#This Row],[BC Active]]+Data[[#This Row],[NH Active]]</f>
        <v>-3</v>
      </c>
      <c r="O1283" s="47">
        <f t="shared" si="90"/>
        <v>0</v>
      </c>
      <c r="P1283" s="47">
        <f t="shared" si="91"/>
        <v>3</v>
      </c>
      <c r="Q1283" s="47">
        <f>+Data[[#This Row],[BC Layaway]]+Data[[#This Row],[NH Layaway]]</f>
        <v>3</v>
      </c>
      <c r="R1283" s="47">
        <f>+Data[[#This Row],[BC Active]]+Data[[#This Row],[BC Layaway]]</f>
        <v>0</v>
      </c>
      <c r="S1283" s="47">
        <f>+Data[[#This Row],[NH Active]]+Data[[#This Row],[NH Layaway]]</f>
        <v>0</v>
      </c>
      <c r="T1283" s="47">
        <f>+Data[[#This Row],[BC Total]]+Data[[#This Row],[NH Total]]</f>
        <v>0</v>
      </c>
      <c r="Y1283" s="53"/>
    </row>
    <row r="1284" spans="1:25" x14ac:dyDescent="0.25">
      <c r="A1284" s="47" t="str">
        <f>Data[[#This Row],[Text IID]]&amp;Data[[#This Row],[transaction number]]</f>
        <v>790031</v>
      </c>
      <c r="B1284" s="48">
        <v>1</v>
      </c>
      <c r="C1284" s="49">
        <v>79003</v>
      </c>
      <c r="D1284" s="50" t="str">
        <f>Data[[#This Row],[Text IID]]&amp;" - "&amp;Data[[#This Row],[Facility Name]]</f>
        <v>79003 - St Elizabeths Medical Center</v>
      </c>
      <c r="E1284" s="46">
        <v>79003</v>
      </c>
      <c r="F1284" s="51" t="s">
        <v>345</v>
      </c>
      <c r="G1284" s="52">
        <v>40451</v>
      </c>
      <c r="H1284" s="51" t="s">
        <v>17</v>
      </c>
      <c r="I1284" s="47">
        <v>0</v>
      </c>
      <c r="J1284" s="47">
        <v>100</v>
      </c>
      <c r="K1284" s="47">
        <f>+Data[[#This Row],[BC Bed Change]]+Data[[#This Row],[NH Bed Change]]</f>
        <v>100</v>
      </c>
      <c r="L1284" s="47">
        <f t="shared" si="88"/>
        <v>0</v>
      </c>
      <c r="M1284" s="47">
        <f t="shared" si="89"/>
        <v>100</v>
      </c>
      <c r="N1284" s="47">
        <f>+Data[[#This Row],[BC Active]]+Data[[#This Row],[NH Active]]</f>
        <v>100</v>
      </c>
      <c r="O1284" s="47">
        <f t="shared" si="90"/>
        <v>0</v>
      </c>
      <c r="P1284" s="47">
        <f t="shared" si="91"/>
        <v>0</v>
      </c>
      <c r="Q1284" s="47">
        <f>+Data[[#This Row],[BC Layaway]]+Data[[#This Row],[NH Layaway]]</f>
        <v>0</v>
      </c>
      <c r="R1284" s="47">
        <f>+Data[[#This Row],[BC Active]]+Data[[#This Row],[BC Layaway]]</f>
        <v>0</v>
      </c>
      <c r="S1284" s="47">
        <f>+Data[[#This Row],[NH Active]]+Data[[#This Row],[NH Layaway]]</f>
        <v>100</v>
      </c>
      <c r="T1284" s="47">
        <f>+Data[[#This Row],[BC Total]]+Data[[#This Row],[NH Total]]</f>
        <v>100</v>
      </c>
      <c r="Y1284" s="53"/>
    </row>
    <row r="1285" spans="1:25" x14ac:dyDescent="0.25">
      <c r="A1285" s="47" t="str">
        <f>Data[[#This Row],[Text IID]]&amp;Data[[#This Row],[transaction number]]</f>
        <v>800011</v>
      </c>
      <c r="B1285" s="48">
        <v>1</v>
      </c>
      <c r="C1285" s="49">
        <v>80001</v>
      </c>
      <c r="D1285" s="50" t="str">
        <f>Data[[#This Row],[Text IID]]&amp;" - "&amp;Data[[#This Row],[Facility Name]]</f>
        <v>80001 - Lakewood Health System</v>
      </c>
      <c r="E1285" s="46">
        <v>80001</v>
      </c>
      <c r="F1285" s="51" t="s">
        <v>346</v>
      </c>
      <c r="G1285" s="52">
        <v>40451</v>
      </c>
      <c r="H1285" s="51" t="s">
        <v>17</v>
      </c>
      <c r="I1285" s="47">
        <v>0</v>
      </c>
      <c r="J1285" s="47">
        <v>100</v>
      </c>
      <c r="K1285" s="47">
        <f>+Data[[#This Row],[BC Bed Change]]+Data[[#This Row],[NH Bed Change]]</f>
        <v>100</v>
      </c>
      <c r="L1285" s="47">
        <f t="shared" ref="L1285:L1348" si="92">IF(OR($H1285=$W$1,$H1285=$W$4,$H1285=$W$6),I1285,IF($H1285=$W$2,0,-I1285))</f>
        <v>0</v>
      </c>
      <c r="M1285" s="47">
        <f t="shared" ref="M1285:M1348" si="93">IF(OR($H1285=$W$1,$H1285=$W$4,$H1285=$W$6),J1285,IF($H1285=$W$2,0,-J1285))</f>
        <v>100</v>
      </c>
      <c r="N1285" s="47">
        <f>+Data[[#This Row],[BC Active]]+Data[[#This Row],[NH Active]]</f>
        <v>100</v>
      </c>
      <c r="O1285" s="47">
        <f t="shared" ref="O1285:O1348" si="94">IF(OR($H1285=$W$3,$H1285=$W$2),I1285,IF($H1285=$W$4,-I1285,0))</f>
        <v>0</v>
      </c>
      <c r="P1285" s="47">
        <f t="shared" ref="P1285:P1348" si="95">IF(OR($H1285=$W$3,$H1285=$W$2),J1285,IF($H1285=$W$4,-J1285,0))</f>
        <v>0</v>
      </c>
      <c r="Q1285" s="47">
        <f>+Data[[#This Row],[BC Layaway]]+Data[[#This Row],[NH Layaway]]</f>
        <v>0</v>
      </c>
      <c r="R1285" s="47">
        <f>+Data[[#This Row],[BC Active]]+Data[[#This Row],[BC Layaway]]</f>
        <v>0</v>
      </c>
      <c r="S1285" s="47">
        <f>+Data[[#This Row],[NH Active]]+Data[[#This Row],[NH Layaway]]</f>
        <v>100</v>
      </c>
      <c r="T1285" s="47">
        <f>+Data[[#This Row],[BC Total]]+Data[[#This Row],[NH Total]]</f>
        <v>100</v>
      </c>
      <c r="Y1285" s="53"/>
    </row>
    <row r="1286" spans="1:25" x14ac:dyDescent="0.25">
      <c r="A1286" s="47" t="str">
        <f>Data[[#This Row],[Text IID]]&amp;Data[[#This Row],[transaction number]]</f>
        <v>800021</v>
      </c>
      <c r="B1286" s="48">
        <v>1</v>
      </c>
      <c r="C1286" s="49">
        <v>80002</v>
      </c>
      <c r="D1286" s="50" t="str">
        <f>Data[[#This Row],[Text IID]]&amp;" - "&amp;Data[[#This Row],[Facility Name]]</f>
        <v>80002 - Green Pine Acres Nursing Home</v>
      </c>
      <c r="E1286" s="46">
        <v>80002</v>
      </c>
      <c r="F1286" s="51" t="s">
        <v>347</v>
      </c>
      <c r="G1286" s="52">
        <v>40451</v>
      </c>
      <c r="H1286" s="51" t="s">
        <v>17</v>
      </c>
      <c r="I1286" s="47">
        <v>0</v>
      </c>
      <c r="J1286" s="47">
        <v>65</v>
      </c>
      <c r="K1286" s="47">
        <f>+Data[[#This Row],[BC Bed Change]]+Data[[#This Row],[NH Bed Change]]</f>
        <v>65</v>
      </c>
      <c r="L1286" s="47">
        <f t="shared" si="92"/>
        <v>0</v>
      </c>
      <c r="M1286" s="47">
        <f t="shared" si="93"/>
        <v>65</v>
      </c>
      <c r="N1286" s="47">
        <f>+Data[[#This Row],[BC Active]]+Data[[#This Row],[NH Active]]</f>
        <v>65</v>
      </c>
      <c r="O1286" s="47">
        <f t="shared" si="94"/>
        <v>0</v>
      </c>
      <c r="P1286" s="47">
        <f t="shared" si="95"/>
        <v>0</v>
      </c>
      <c r="Q1286" s="47">
        <f>+Data[[#This Row],[BC Layaway]]+Data[[#This Row],[NH Layaway]]</f>
        <v>0</v>
      </c>
      <c r="R1286" s="47">
        <f>+Data[[#This Row],[BC Active]]+Data[[#This Row],[BC Layaway]]</f>
        <v>0</v>
      </c>
      <c r="S1286" s="47">
        <f>+Data[[#This Row],[NH Active]]+Data[[#This Row],[NH Layaway]]</f>
        <v>65</v>
      </c>
      <c r="T1286" s="47">
        <f>+Data[[#This Row],[BC Total]]+Data[[#This Row],[NH Total]]</f>
        <v>65</v>
      </c>
      <c r="Y1286" s="53"/>
    </row>
    <row r="1287" spans="1:25" x14ac:dyDescent="0.25">
      <c r="A1287" s="47" t="str">
        <f>Data[[#This Row],[Text IID]]&amp;Data[[#This Row],[transaction number]]</f>
        <v>800031</v>
      </c>
      <c r="B1287" s="48">
        <v>1</v>
      </c>
      <c r="C1287" s="49">
        <v>80003</v>
      </c>
      <c r="D1287" s="50" t="str">
        <f>Data[[#This Row],[Text IID]]&amp;" - "&amp;Data[[#This Row],[Facility Name]]</f>
        <v>80003 - FAIR OAKS NURSING and REHAB LLC</v>
      </c>
      <c r="E1287" s="46">
        <v>80003</v>
      </c>
      <c r="F1287" s="51" t="s">
        <v>419</v>
      </c>
      <c r="G1287" s="52">
        <v>40451</v>
      </c>
      <c r="H1287" s="51" t="s">
        <v>17</v>
      </c>
      <c r="I1287" s="47">
        <v>0</v>
      </c>
      <c r="J1287" s="47">
        <v>75</v>
      </c>
      <c r="K1287" s="47">
        <f>+Data[[#This Row],[BC Bed Change]]+Data[[#This Row],[NH Bed Change]]</f>
        <v>75</v>
      </c>
      <c r="L1287" s="47">
        <f t="shared" si="92"/>
        <v>0</v>
      </c>
      <c r="M1287" s="47">
        <f t="shared" si="93"/>
        <v>75</v>
      </c>
      <c r="N1287" s="47">
        <f>+Data[[#This Row],[BC Active]]+Data[[#This Row],[NH Active]]</f>
        <v>75</v>
      </c>
      <c r="O1287" s="47">
        <f t="shared" si="94"/>
        <v>0</v>
      </c>
      <c r="P1287" s="47">
        <f t="shared" si="95"/>
        <v>0</v>
      </c>
      <c r="Q1287" s="47">
        <f>+Data[[#This Row],[BC Layaway]]+Data[[#This Row],[NH Layaway]]</f>
        <v>0</v>
      </c>
      <c r="R1287" s="47">
        <f>+Data[[#This Row],[BC Active]]+Data[[#This Row],[BC Layaway]]</f>
        <v>0</v>
      </c>
      <c r="S1287" s="47">
        <f>+Data[[#This Row],[NH Active]]+Data[[#This Row],[NH Layaway]]</f>
        <v>75</v>
      </c>
      <c r="T1287" s="47">
        <f>+Data[[#This Row],[BC Total]]+Data[[#This Row],[NH Total]]</f>
        <v>75</v>
      </c>
      <c r="Y1287" s="53"/>
    </row>
    <row r="1288" spans="1:25" x14ac:dyDescent="0.25">
      <c r="A1288" s="47" t="str">
        <f>Data[[#This Row],[Text IID]]&amp;Data[[#This Row],[transaction number]]</f>
        <v>810011</v>
      </c>
      <c r="B1288" s="48">
        <v>1</v>
      </c>
      <c r="C1288" s="49">
        <v>81001</v>
      </c>
      <c r="D1288" s="50" t="str">
        <f>Data[[#This Row],[Text IID]]&amp;" - "&amp;Data[[#This Row],[Facility Name]]</f>
        <v>81001 - LAKESHORE INN NURSING HOME</v>
      </c>
      <c r="E1288" s="46">
        <v>81001</v>
      </c>
      <c r="F1288" s="51" t="s">
        <v>348</v>
      </c>
      <c r="G1288" s="52">
        <v>40451</v>
      </c>
      <c r="H1288" s="51" t="s">
        <v>17</v>
      </c>
      <c r="I1288" s="47">
        <v>0</v>
      </c>
      <c r="J1288" s="47">
        <v>70</v>
      </c>
      <c r="K1288" s="47">
        <f>+Data[[#This Row],[BC Bed Change]]+Data[[#This Row],[NH Bed Change]]</f>
        <v>70</v>
      </c>
      <c r="L1288" s="47">
        <f t="shared" si="92"/>
        <v>0</v>
      </c>
      <c r="M1288" s="47">
        <f t="shared" si="93"/>
        <v>70</v>
      </c>
      <c r="N1288" s="47">
        <f>+Data[[#This Row],[BC Active]]+Data[[#This Row],[NH Active]]</f>
        <v>70</v>
      </c>
      <c r="O1288" s="47">
        <f t="shared" si="94"/>
        <v>0</v>
      </c>
      <c r="P1288" s="47">
        <f t="shared" si="95"/>
        <v>0</v>
      </c>
      <c r="Q1288" s="47">
        <f>+Data[[#This Row],[BC Layaway]]+Data[[#This Row],[NH Layaway]]</f>
        <v>0</v>
      </c>
      <c r="R1288" s="47">
        <f>+Data[[#This Row],[BC Active]]+Data[[#This Row],[BC Layaway]]</f>
        <v>0</v>
      </c>
      <c r="S1288" s="47">
        <f>+Data[[#This Row],[NH Active]]+Data[[#This Row],[NH Layaway]]</f>
        <v>70</v>
      </c>
      <c r="T1288" s="47">
        <f>+Data[[#This Row],[BC Total]]+Data[[#This Row],[NH Total]]</f>
        <v>70</v>
      </c>
      <c r="Y1288" s="53"/>
    </row>
    <row r="1289" spans="1:25" x14ac:dyDescent="0.25">
      <c r="A1289" s="47" t="str">
        <f>Data[[#This Row],[Text IID]]&amp;Data[[#This Row],[transaction number]]</f>
        <v>810012</v>
      </c>
      <c r="B1289" s="48">
        <v>2</v>
      </c>
      <c r="C1289" s="49">
        <v>81001</v>
      </c>
      <c r="D1289" s="50" t="str">
        <f>Data[[#This Row],[Text IID]]&amp;" - "&amp;Data[[#This Row],[Facility Name]]</f>
        <v>81001 - LAKESHORE INN NURSING HOME</v>
      </c>
      <c r="E1289" s="46">
        <v>81001</v>
      </c>
      <c r="F1289" s="51" t="s">
        <v>348</v>
      </c>
      <c r="G1289" s="52">
        <v>40756</v>
      </c>
      <c r="H1289" s="51" t="s">
        <v>23</v>
      </c>
      <c r="I1289" s="47">
        <v>0</v>
      </c>
      <c r="J1289" s="47">
        <v>5</v>
      </c>
      <c r="K1289" s="47">
        <f>+Data[[#This Row],[BC Bed Change]]+Data[[#This Row],[NH Bed Change]]</f>
        <v>5</v>
      </c>
      <c r="L1289" s="47">
        <f t="shared" si="92"/>
        <v>0</v>
      </c>
      <c r="M1289" s="47">
        <f t="shared" si="93"/>
        <v>-5</v>
      </c>
      <c r="N1289" s="47">
        <f>+Data[[#This Row],[BC Active]]+Data[[#This Row],[NH Active]]</f>
        <v>-5</v>
      </c>
      <c r="O1289" s="47">
        <f t="shared" si="94"/>
        <v>0</v>
      </c>
      <c r="P1289" s="47">
        <f t="shared" si="95"/>
        <v>0</v>
      </c>
      <c r="Q1289" s="47">
        <f>+Data[[#This Row],[BC Layaway]]+Data[[#This Row],[NH Layaway]]</f>
        <v>0</v>
      </c>
      <c r="R1289" s="47">
        <f>+Data[[#This Row],[BC Active]]+Data[[#This Row],[BC Layaway]]</f>
        <v>0</v>
      </c>
      <c r="S1289" s="47">
        <f>+Data[[#This Row],[NH Active]]+Data[[#This Row],[NH Layaway]]</f>
        <v>-5</v>
      </c>
      <c r="T1289" s="47">
        <f>+Data[[#This Row],[BC Total]]+Data[[#This Row],[NH Total]]</f>
        <v>-5</v>
      </c>
      <c r="Y1289" s="53"/>
    </row>
    <row r="1290" spans="1:25" x14ac:dyDescent="0.25">
      <c r="A1290" s="47" t="str">
        <f>Data[[#This Row],[Text IID]]&amp;Data[[#This Row],[transaction number]]</f>
        <v>810013</v>
      </c>
      <c r="B1290" s="48">
        <v>3</v>
      </c>
      <c r="C1290" s="49">
        <v>81001</v>
      </c>
      <c r="D1290" s="50" t="str">
        <f>Data[[#This Row],[Text IID]]&amp;" - "&amp;Data[[#This Row],[Facility Name]]</f>
        <v>81001 - LAKESHORE INN NURSING HOME</v>
      </c>
      <c r="E1290" s="46">
        <v>81001</v>
      </c>
      <c r="F1290" s="51" t="s">
        <v>348</v>
      </c>
      <c r="G1290" s="52">
        <v>41699</v>
      </c>
      <c r="H1290" s="51" t="s">
        <v>20</v>
      </c>
      <c r="I1290" s="47">
        <v>0</v>
      </c>
      <c r="J1290" s="47">
        <v>10</v>
      </c>
      <c r="K1290" s="47">
        <f>+Data[[#This Row],[BC Bed Change]]+Data[[#This Row],[NH Bed Change]]</f>
        <v>10</v>
      </c>
      <c r="L1290" s="47">
        <f t="shared" si="92"/>
        <v>0</v>
      </c>
      <c r="M1290" s="47">
        <f t="shared" si="93"/>
        <v>-10</v>
      </c>
      <c r="N1290" s="47">
        <f>+Data[[#This Row],[BC Active]]+Data[[#This Row],[NH Active]]</f>
        <v>-10</v>
      </c>
      <c r="O1290" s="47">
        <f t="shared" si="94"/>
        <v>0</v>
      </c>
      <c r="P1290" s="47">
        <f t="shared" si="95"/>
        <v>10</v>
      </c>
      <c r="Q1290" s="47">
        <f>+Data[[#This Row],[BC Layaway]]+Data[[#This Row],[NH Layaway]]</f>
        <v>10</v>
      </c>
      <c r="R1290" s="47">
        <f>+Data[[#This Row],[BC Active]]+Data[[#This Row],[BC Layaway]]</f>
        <v>0</v>
      </c>
      <c r="S1290" s="47">
        <f>+Data[[#This Row],[NH Active]]+Data[[#This Row],[NH Layaway]]</f>
        <v>0</v>
      </c>
      <c r="T1290" s="47">
        <f>+Data[[#This Row],[BC Total]]+Data[[#This Row],[NH Total]]</f>
        <v>0</v>
      </c>
      <c r="Y1290" s="53"/>
    </row>
    <row r="1291" spans="1:25" x14ac:dyDescent="0.25">
      <c r="A1291" s="47" t="str">
        <f>Data[[#This Row],[Text IID]]&amp;Data[[#This Row],[transaction number]]</f>
        <v>810014</v>
      </c>
      <c r="B1291" s="48">
        <v>4</v>
      </c>
      <c r="C1291" s="49">
        <v>81001</v>
      </c>
      <c r="D1291" s="50" t="str">
        <f>Data[[#This Row],[Text IID]]&amp;" - "&amp;Data[[#This Row],[Facility Name]]</f>
        <v>81001 - LAKESHORE INN NURSING HOME</v>
      </c>
      <c r="E1291" s="46">
        <v>81001</v>
      </c>
      <c r="F1291" s="51" t="s">
        <v>348</v>
      </c>
      <c r="G1291" s="52">
        <v>44142</v>
      </c>
      <c r="H1291" s="51" t="s">
        <v>133</v>
      </c>
      <c r="I1291" s="47"/>
      <c r="J1291" s="47">
        <v>13</v>
      </c>
      <c r="K1291" s="47">
        <f>+Data[[#This Row],[BC Bed Change]]+Data[[#This Row],[NH Bed Change]]</f>
        <v>13</v>
      </c>
      <c r="L1291" s="47">
        <f t="shared" si="92"/>
        <v>0</v>
      </c>
      <c r="M1291" s="47">
        <f t="shared" si="93"/>
        <v>-13</v>
      </c>
      <c r="N1291" s="47">
        <f>+Data[[#This Row],[BC Active]]+Data[[#This Row],[NH Active]]</f>
        <v>-13</v>
      </c>
      <c r="O1291" s="47">
        <f t="shared" si="94"/>
        <v>0</v>
      </c>
      <c r="P1291" s="47">
        <f t="shared" si="95"/>
        <v>13</v>
      </c>
      <c r="Q1291" s="47">
        <f>+Data[[#This Row],[BC Layaway]]+Data[[#This Row],[NH Layaway]]</f>
        <v>13</v>
      </c>
      <c r="R1291" s="47">
        <f>+Data[[#This Row],[BC Active]]+Data[[#This Row],[BC Layaway]]</f>
        <v>0</v>
      </c>
      <c r="S1291" s="47">
        <f>+Data[[#This Row],[NH Active]]+Data[[#This Row],[NH Layaway]]</f>
        <v>0</v>
      </c>
      <c r="T1291" s="47">
        <f>+Data[[#This Row],[BC Total]]+Data[[#This Row],[NH Total]]</f>
        <v>0</v>
      </c>
      <c r="Y1291" s="53"/>
    </row>
    <row r="1292" spans="1:25" x14ac:dyDescent="0.25">
      <c r="A1292" s="47" t="str">
        <f>Data[[#This Row],[Text IID]]&amp;Data[[#This Row],[transaction number]]</f>
        <v>810021</v>
      </c>
      <c r="B1292" s="48">
        <v>1</v>
      </c>
      <c r="C1292" s="49">
        <v>81002</v>
      </c>
      <c r="D1292" s="50" t="str">
        <f>Data[[#This Row],[Text IID]]&amp;" - "&amp;Data[[#This Row],[Facility Name]]</f>
        <v>81002 - Whispering Creek</v>
      </c>
      <c r="E1292" s="46">
        <v>81002</v>
      </c>
      <c r="F1292" s="51" t="s">
        <v>349</v>
      </c>
      <c r="G1292" s="52">
        <v>40451</v>
      </c>
      <c r="H1292" s="51" t="s">
        <v>17</v>
      </c>
      <c r="I1292" s="47">
        <v>0</v>
      </c>
      <c r="J1292" s="47">
        <v>45</v>
      </c>
      <c r="K1292" s="47">
        <f>+Data[[#This Row],[BC Bed Change]]+Data[[#This Row],[NH Bed Change]]</f>
        <v>45</v>
      </c>
      <c r="L1292" s="47">
        <f t="shared" si="92"/>
        <v>0</v>
      </c>
      <c r="M1292" s="47">
        <f t="shared" si="93"/>
        <v>45</v>
      </c>
      <c r="N1292" s="47">
        <f>+Data[[#This Row],[BC Active]]+Data[[#This Row],[NH Active]]</f>
        <v>45</v>
      </c>
      <c r="O1292" s="47">
        <f t="shared" si="94"/>
        <v>0</v>
      </c>
      <c r="P1292" s="47">
        <f t="shared" si="95"/>
        <v>0</v>
      </c>
      <c r="Q1292" s="47">
        <f>+Data[[#This Row],[BC Layaway]]+Data[[#This Row],[NH Layaway]]</f>
        <v>0</v>
      </c>
      <c r="R1292" s="47">
        <f>+Data[[#This Row],[BC Active]]+Data[[#This Row],[BC Layaway]]</f>
        <v>0</v>
      </c>
      <c r="S1292" s="47">
        <f>+Data[[#This Row],[NH Active]]+Data[[#This Row],[NH Layaway]]</f>
        <v>45</v>
      </c>
      <c r="T1292" s="47">
        <f>+Data[[#This Row],[BC Total]]+Data[[#This Row],[NH Total]]</f>
        <v>45</v>
      </c>
      <c r="Y1292" s="53"/>
    </row>
    <row r="1293" spans="1:25" x14ac:dyDescent="0.25">
      <c r="A1293" s="47" t="str">
        <f>Data[[#This Row],[Text IID]]&amp;Data[[#This Row],[transaction number]]</f>
        <v>810022</v>
      </c>
      <c r="B1293" s="48">
        <v>2</v>
      </c>
      <c r="C1293" s="49">
        <v>81002</v>
      </c>
      <c r="D1293" s="50" t="str">
        <f>Data[[#This Row],[Text IID]]&amp;" - "&amp;Data[[#This Row],[Facility Name]]</f>
        <v>81002 - Whispering Creek</v>
      </c>
      <c r="E1293" s="46">
        <v>81002</v>
      </c>
      <c r="F1293" s="51" t="s">
        <v>349</v>
      </c>
      <c r="G1293" s="52">
        <v>41654</v>
      </c>
      <c r="H1293" s="51" t="s">
        <v>20</v>
      </c>
      <c r="I1293" s="47">
        <v>0</v>
      </c>
      <c r="J1293" s="47">
        <v>5</v>
      </c>
      <c r="K1293" s="47">
        <f>+Data[[#This Row],[BC Bed Change]]+Data[[#This Row],[NH Bed Change]]</f>
        <v>5</v>
      </c>
      <c r="L1293" s="47">
        <f t="shared" si="92"/>
        <v>0</v>
      </c>
      <c r="M1293" s="47">
        <f t="shared" si="93"/>
        <v>-5</v>
      </c>
      <c r="N1293" s="47">
        <f>+Data[[#This Row],[BC Active]]+Data[[#This Row],[NH Active]]</f>
        <v>-5</v>
      </c>
      <c r="O1293" s="47">
        <f t="shared" si="94"/>
        <v>0</v>
      </c>
      <c r="P1293" s="47">
        <f t="shared" si="95"/>
        <v>5</v>
      </c>
      <c r="Q1293" s="47">
        <f>+Data[[#This Row],[BC Layaway]]+Data[[#This Row],[NH Layaway]]</f>
        <v>5</v>
      </c>
      <c r="R1293" s="47">
        <f>+Data[[#This Row],[BC Active]]+Data[[#This Row],[BC Layaway]]</f>
        <v>0</v>
      </c>
      <c r="S1293" s="47">
        <f>+Data[[#This Row],[NH Active]]+Data[[#This Row],[NH Layaway]]</f>
        <v>0</v>
      </c>
      <c r="T1293" s="47">
        <f>+Data[[#This Row],[BC Total]]+Data[[#This Row],[NH Total]]</f>
        <v>0</v>
      </c>
      <c r="Y1293" s="53"/>
    </row>
    <row r="1294" spans="1:25" x14ac:dyDescent="0.25">
      <c r="A1294" s="47" t="str">
        <f>Data[[#This Row],[Text IID]]&amp;Data[[#This Row],[transaction number]]</f>
        <v>810023</v>
      </c>
      <c r="B1294" s="48">
        <v>3</v>
      </c>
      <c r="C1294" s="49">
        <v>81002</v>
      </c>
      <c r="D1294" s="50" t="str">
        <f>Data[[#This Row],[Text IID]]&amp;" - "&amp;Data[[#This Row],[Facility Name]]</f>
        <v>81002 - Whispering Creek</v>
      </c>
      <c r="E1294" s="46">
        <v>81002</v>
      </c>
      <c r="F1294" s="51" t="s">
        <v>349</v>
      </c>
      <c r="G1294" s="52">
        <v>43974</v>
      </c>
      <c r="H1294" s="51" t="s">
        <v>20</v>
      </c>
      <c r="I1294" s="47"/>
      <c r="J1294" s="47">
        <v>5</v>
      </c>
      <c r="K1294" s="47">
        <f>+Data[[#This Row],[BC Bed Change]]+Data[[#This Row],[NH Bed Change]]</f>
        <v>5</v>
      </c>
      <c r="L1294" s="47">
        <f t="shared" si="92"/>
        <v>0</v>
      </c>
      <c r="M1294" s="47">
        <f t="shared" si="93"/>
        <v>-5</v>
      </c>
      <c r="N1294" s="47">
        <f>+Data[[#This Row],[BC Active]]+Data[[#This Row],[NH Active]]</f>
        <v>-5</v>
      </c>
      <c r="O1294" s="47">
        <f t="shared" si="94"/>
        <v>0</v>
      </c>
      <c r="P1294" s="47">
        <f t="shared" si="95"/>
        <v>5</v>
      </c>
      <c r="Q1294" s="47">
        <f>+Data[[#This Row],[BC Layaway]]+Data[[#This Row],[NH Layaway]]</f>
        <v>5</v>
      </c>
      <c r="R1294" s="47">
        <f>+Data[[#This Row],[BC Active]]+Data[[#This Row],[BC Layaway]]</f>
        <v>0</v>
      </c>
      <c r="S1294" s="47">
        <f>+Data[[#This Row],[NH Active]]+Data[[#This Row],[NH Layaway]]</f>
        <v>0</v>
      </c>
      <c r="T1294" s="47">
        <f>+Data[[#This Row],[BC Total]]+Data[[#This Row],[NH Total]]</f>
        <v>0</v>
      </c>
      <c r="Y1294" s="53"/>
    </row>
    <row r="1295" spans="1:25" x14ac:dyDescent="0.25">
      <c r="A1295" s="47" t="str">
        <f>Data[[#This Row],[Text IID]]&amp;Data[[#This Row],[transaction number]]</f>
        <v>810031</v>
      </c>
      <c r="B1295" s="48">
        <v>1</v>
      </c>
      <c r="C1295" s="49">
        <v>81003</v>
      </c>
      <c r="D1295" s="50" t="str">
        <f>Data[[#This Row],[Text IID]]&amp;" - "&amp;Data[[#This Row],[Facility Name]]</f>
        <v>81003 - NEW RICHLAND CARE CENTER</v>
      </c>
      <c r="E1295" s="46">
        <v>81003</v>
      </c>
      <c r="F1295" s="51" t="s">
        <v>420</v>
      </c>
      <c r="G1295" s="52">
        <v>40451</v>
      </c>
      <c r="H1295" s="51" t="s">
        <v>17</v>
      </c>
      <c r="I1295" s="47">
        <v>0</v>
      </c>
      <c r="J1295" s="47">
        <v>50</v>
      </c>
      <c r="K1295" s="47">
        <f>+Data[[#This Row],[BC Bed Change]]+Data[[#This Row],[NH Bed Change]]</f>
        <v>50</v>
      </c>
      <c r="L1295" s="47">
        <f t="shared" si="92"/>
        <v>0</v>
      </c>
      <c r="M1295" s="47">
        <f t="shared" si="93"/>
        <v>50</v>
      </c>
      <c r="N1295" s="47">
        <f>+Data[[#This Row],[BC Active]]+Data[[#This Row],[NH Active]]</f>
        <v>50</v>
      </c>
      <c r="O1295" s="47">
        <f t="shared" si="94"/>
        <v>0</v>
      </c>
      <c r="P1295" s="47">
        <f t="shared" si="95"/>
        <v>0</v>
      </c>
      <c r="Q1295" s="47">
        <f>+Data[[#This Row],[BC Layaway]]+Data[[#This Row],[NH Layaway]]</f>
        <v>0</v>
      </c>
      <c r="R1295" s="47">
        <f>+Data[[#This Row],[BC Active]]+Data[[#This Row],[BC Layaway]]</f>
        <v>0</v>
      </c>
      <c r="S1295" s="47">
        <f>+Data[[#This Row],[NH Active]]+Data[[#This Row],[NH Layaway]]</f>
        <v>50</v>
      </c>
      <c r="T1295" s="47">
        <f>+Data[[#This Row],[BC Total]]+Data[[#This Row],[NH Total]]</f>
        <v>50</v>
      </c>
      <c r="Y1295" s="53"/>
    </row>
    <row r="1296" spans="1:25" x14ac:dyDescent="0.25">
      <c r="A1296" s="47" t="str">
        <f>Data[[#This Row],[Text IID]]&amp;Data[[#This Row],[transaction number]]</f>
        <v>820011</v>
      </c>
      <c r="B1296" s="48">
        <v>1</v>
      </c>
      <c r="C1296" s="49">
        <v>82001</v>
      </c>
      <c r="D1296" s="50" t="str">
        <f>Data[[#This Row],[Text IID]]&amp;" - "&amp;Data[[#This Row],[Facility Name]]</f>
        <v>82001 - THE ESTATES AT GREELEY LLC</v>
      </c>
      <c r="E1296" s="46">
        <v>82001</v>
      </c>
      <c r="F1296" s="51" t="s">
        <v>350</v>
      </c>
      <c r="G1296" s="52">
        <v>40451</v>
      </c>
      <c r="H1296" s="51" t="s">
        <v>17</v>
      </c>
      <c r="I1296" s="47">
        <v>0</v>
      </c>
      <c r="J1296" s="47">
        <v>70</v>
      </c>
      <c r="K1296" s="47">
        <f>+Data[[#This Row],[BC Bed Change]]+Data[[#This Row],[NH Bed Change]]</f>
        <v>70</v>
      </c>
      <c r="L1296" s="47">
        <f t="shared" si="92"/>
        <v>0</v>
      </c>
      <c r="M1296" s="47">
        <f t="shared" si="93"/>
        <v>70</v>
      </c>
      <c r="N1296" s="47">
        <f>+Data[[#This Row],[BC Active]]+Data[[#This Row],[NH Active]]</f>
        <v>70</v>
      </c>
      <c r="O1296" s="47">
        <f t="shared" si="94"/>
        <v>0</v>
      </c>
      <c r="P1296" s="47">
        <f t="shared" si="95"/>
        <v>0</v>
      </c>
      <c r="Q1296" s="47">
        <f>+Data[[#This Row],[BC Layaway]]+Data[[#This Row],[NH Layaway]]</f>
        <v>0</v>
      </c>
      <c r="R1296" s="47">
        <f>+Data[[#This Row],[BC Active]]+Data[[#This Row],[BC Layaway]]</f>
        <v>0</v>
      </c>
      <c r="S1296" s="47">
        <f>+Data[[#This Row],[NH Active]]+Data[[#This Row],[NH Layaway]]</f>
        <v>70</v>
      </c>
      <c r="T1296" s="47">
        <f>+Data[[#This Row],[BC Total]]+Data[[#This Row],[NH Total]]</f>
        <v>70</v>
      </c>
      <c r="Y1296" s="53"/>
    </row>
    <row r="1297" spans="1:25" x14ac:dyDescent="0.25">
      <c r="A1297" s="47" t="str">
        <f>Data[[#This Row],[Text IID]]&amp;Data[[#This Row],[transaction number]]</f>
        <v>820012</v>
      </c>
      <c r="B1297" s="48">
        <v>2</v>
      </c>
      <c r="C1297" s="49">
        <v>82001</v>
      </c>
      <c r="D1297" s="50" t="str">
        <f>Data[[#This Row],[Text IID]]&amp;" - "&amp;Data[[#This Row],[Facility Name]]</f>
        <v>82001 - THE ESTATES AT GREELEY LLC</v>
      </c>
      <c r="E1297" s="46">
        <v>82001</v>
      </c>
      <c r="F1297" s="51" t="s">
        <v>350</v>
      </c>
      <c r="G1297" s="52">
        <v>40451</v>
      </c>
      <c r="H1297" s="51" t="s">
        <v>19</v>
      </c>
      <c r="I1297" s="47">
        <v>0</v>
      </c>
      <c r="J1297" s="47">
        <v>6</v>
      </c>
      <c r="K1297" s="47">
        <f>+Data[[#This Row],[BC Bed Change]]+Data[[#This Row],[NH Bed Change]]</f>
        <v>6</v>
      </c>
      <c r="L1297" s="47">
        <f t="shared" si="92"/>
        <v>0</v>
      </c>
      <c r="M1297" s="47">
        <f t="shared" si="93"/>
        <v>0</v>
      </c>
      <c r="N1297" s="47">
        <f>+Data[[#This Row],[BC Active]]+Data[[#This Row],[NH Active]]</f>
        <v>0</v>
      </c>
      <c r="O1297" s="47">
        <f t="shared" si="94"/>
        <v>0</v>
      </c>
      <c r="P1297" s="47">
        <f t="shared" si="95"/>
        <v>6</v>
      </c>
      <c r="Q1297" s="47">
        <f>+Data[[#This Row],[BC Layaway]]+Data[[#This Row],[NH Layaway]]</f>
        <v>6</v>
      </c>
      <c r="R1297" s="47">
        <f>+Data[[#This Row],[BC Active]]+Data[[#This Row],[BC Layaway]]</f>
        <v>0</v>
      </c>
      <c r="S1297" s="47">
        <f>+Data[[#This Row],[NH Active]]+Data[[#This Row],[NH Layaway]]</f>
        <v>6</v>
      </c>
      <c r="T1297" s="47">
        <f>+Data[[#This Row],[BC Total]]+Data[[#This Row],[NH Total]]</f>
        <v>6</v>
      </c>
      <c r="Y1297" s="53"/>
    </row>
    <row r="1298" spans="1:25" x14ac:dyDescent="0.25">
      <c r="A1298" s="47" t="str">
        <f>Data[[#This Row],[Text IID]]&amp;Data[[#This Row],[transaction number]]</f>
        <v>820013</v>
      </c>
      <c r="B1298" s="48">
        <v>3</v>
      </c>
      <c r="C1298" s="49">
        <v>82001</v>
      </c>
      <c r="D1298" s="50" t="str">
        <f>Data[[#This Row],[Text IID]]&amp;" - "&amp;Data[[#This Row],[Facility Name]]</f>
        <v>82001 - THE ESTATES AT GREELEY LLC</v>
      </c>
      <c r="E1298" s="46">
        <v>82001</v>
      </c>
      <c r="F1298" s="51" t="s">
        <v>350</v>
      </c>
      <c r="G1298" s="52">
        <v>42401</v>
      </c>
      <c r="H1298" s="51" t="s">
        <v>22</v>
      </c>
      <c r="I1298" s="47">
        <v>0</v>
      </c>
      <c r="J1298" s="47">
        <v>4</v>
      </c>
      <c r="K1298" s="47">
        <f>+Data[[#This Row],[BC Bed Change]]+Data[[#This Row],[NH Bed Change]]</f>
        <v>4</v>
      </c>
      <c r="L1298" s="47">
        <f t="shared" si="92"/>
        <v>0</v>
      </c>
      <c r="M1298" s="47">
        <f t="shared" si="93"/>
        <v>4</v>
      </c>
      <c r="N1298" s="47">
        <f>+Data[[#This Row],[BC Active]]+Data[[#This Row],[NH Active]]</f>
        <v>4</v>
      </c>
      <c r="O1298" s="47">
        <f t="shared" si="94"/>
        <v>0</v>
      </c>
      <c r="P1298" s="47">
        <f t="shared" si="95"/>
        <v>-4</v>
      </c>
      <c r="Q1298" s="47">
        <f>+Data[[#This Row],[BC Layaway]]+Data[[#This Row],[NH Layaway]]</f>
        <v>-4</v>
      </c>
      <c r="R1298" s="47">
        <f>+Data[[#This Row],[BC Active]]+Data[[#This Row],[BC Layaway]]</f>
        <v>0</v>
      </c>
      <c r="S1298" s="47">
        <f>+Data[[#This Row],[NH Active]]+Data[[#This Row],[NH Layaway]]</f>
        <v>0</v>
      </c>
      <c r="T1298" s="47">
        <f>+Data[[#This Row],[BC Total]]+Data[[#This Row],[NH Total]]</f>
        <v>0</v>
      </c>
      <c r="Y1298" s="53"/>
    </row>
    <row r="1299" spans="1:25" x14ac:dyDescent="0.25">
      <c r="A1299" s="47" t="str">
        <f>Data[[#This Row],[Text IID]]&amp;Data[[#This Row],[transaction number]]</f>
        <v>820014</v>
      </c>
      <c r="B1299" s="48">
        <v>4</v>
      </c>
      <c r="C1299" s="49">
        <v>82001</v>
      </c>
      <c r="D1299" s="50" t="str">
        <f>Data[[#This Row],[Text IID]]&amp;" - "&amp;Data[[#This Row],[Facility Name]]</f>
        <v>82001 - THE ESTATES AT GREELEY LLC</v>
      </c>
      <c r="E1299" s="46">
        <v>82001</v>
      </c>
      <c r="F1299" s="51" t="s">
        <v>350</v>
      </c>
      <c r="G1299" s="52">
        <v>43994</v>
      </c>
      <c r="H1299" s="51" t="s">
        <v>22</v>
      </c>
      <c r="I1299" s="47"/>
      <c r="J1299" s="47">
        <v>2</v>
      </c>
      <c r="K1299" s="47">
        <f>+Data[[#This Row],[BC Bed Change]]+Data[[#This Row],[NH Bed Change]]</f>
        <v>2</v>
      </c>
      <c r="L1299" s="47">
        <f t="shared" si="92"/>
        <v>0</v>
      </c>
      <c r="M1299" s="47">
        <f t="shared" si="93"/>
        <v>2</v>
      </c>
      <c r="N1299" s="47">
        <f>+Data[[#This Row],[BC Active]]+Data[[#This Row],[NH Active]]</f>
        <v>2</v>
      </c>
      <c r="O1299" s="47">
        <f t="shared" si="94"/>
        <v>0</v>
      </c>
      <c r="P1299" s="47">
        <f t="shared" si="95"/>
        <v>-2</v>
      </c>
      <c r="Q1299" s="47">
        <f>+Data[[#This Row],[BC Layaway]]+Data[[#This Row],[NH Layaway]]</f>
        <v>-2</v>
      </c>
      <c r="R1299" s="47">
        <f>+Data[[#This Row],[BC Active]]+Data[[#This Row],[BC Layaway]]</f>
        <v>0</v>
      </c>
      <c r="S1299" s="47">
        <f>+Data[[#This Row],[NH Active]]+Data[[#This Row],[NH Layaway]]</f>
        <v>0</v>
      </c>
      <c r="T1299" s="47">
        <f>+Data[[#This Row],[BC Total]]+Data[[#This Row],[NH Total]]</f>
        <v>0</v>
      </c>
      <c r="Y1299" s="53"/>
    </row>
    <row r="1300" spans="1:25" x14ac:dyDescent="0.25">
      <c r="A1300" s="47" t="str">
        <f>Data[[#This Row],[Text IID]]&amp;Data[[#This Row],[transaction number]]</f>
        <v>820015</v>
      </c>
      <c r="B1300" s="48">
        <v>5</v>
      </c>
      <c r="C1300" s="49">
        <v>82001</v>
      </c>
      <c r="D1300" s="50" t="str">
        <f>Data[[#This Row],[Text IID]]&amp;" - "&amp;Data[[#This Row],[Facility Name]]</f>
        <v>82001 - THE ESTATES AT GREELEY LLC</v>
      </c>
      <c r="E1300" s="46">
        <v>82001</v>
      </c>
      <c r="F1300" s="51" t="s">
        <v>350</v>
      </c>
      <c r="G1300" s="52">
        <v>43994</v>
      </c>
      <c r="H1300" s="51" t="s">
        <v>23</v>
      </c>
      <c r="I1300" s="47"/>
      <c r="J1300" s="47">
        <v>2</v>
      </c>
      <c r="K1300" s="47">
        <f>+Data[[#This Row],[BC Bed Change]]+Data[[#This Row],[NH Bed Change]]</f>
        <v>2</v>
      </c>
      <c r="L1300" s="47">
        <f t="shared" si="92"/>
        <v>0</v>
      </c>
      <c r="M1300" s="47">
        <f t="shared" si="93"/>
        <v>-2</v>
      </c>
      <c r="N1300" s="47">
        <f>+Data[[#This Row],[BC Active]]+Data[[#This Row],[NH Active]]</f>
        <v>-2</v>
      </c>
      <c r="O1300" s="47">
        <f t="shared" si="94"/>
        <v>0</v>
      </c>
      <c r="P1300" s="47">
        <f t="shared" si="95"/>
        <v>0</v>
      </c>
      <c r="Q1300" s="47">
        <f>+Data[[#This Row],[BC Layaway]]+Data[[#This Row],[NH Layaway]]</f>
        <v>0</v>
      </c>
      <c r="R1300" s="47">
        <f>+Data[[#This Row],[BC Active]]+Data[[#This Row],[BC Layaway]]</f>
        <v>0</v>
      </c>
      <c r="S1300" s="47">
        <f>+Data[[#This Row],[NH Active]]+Data[[#This Row],[NH Layaway]]</f>
        <v>-2</v>
      </c>
      <c r="T1300" s="47">
        <f>+Data[[#This Row],[BC Total]]+Data[[#This Row],[NH Total]]</f>
        <v>-2</v>
      </c>
      <c r="Y1300" s="53"/>
    </row>
    <row r="1301" spans="1:25" x14ac:dyDescent="0.25">
      <c r="A1301" s="47" t="str">
        <f>Data[[#This Row],[Text IID]]&amp;Data[[#This Row],[transaction number]]</f>
        <v>820016</v>
      </c>
      <c r="B1301" s="48">
        <v>6</v>
      </c>
      <c r="C1301" s="49">
        <v>82001</v>
      </c>
      <c r="D1301" s="50" t="str">
        <f>Data[[#This Row],[Text IID]]&amp;" - "&amp;Data[[#This Row],[Facility Name]]</f>
        <v>82001 - THE ESTATES AT GREELEY LLC</v>
      </c>
      <c r="E1301" s="46">
        <v>82001</v>
      </c>
      <c r="F1301" s="51" t="s">
        <v>350</v>
      </c>
      <c r="G1301" s="52">
        <v>44256</v>
      </c>
      <c r="H1301" s="51" t="s">
        <v>133</v>
      </c>
      <c r="I1301" s="47"/>
      <c r="J1301" s="47">
        <v>10</v>
      </c>
      <c r="K1301" s="47">
        <f>+Data[[#This Row],[BC Bed Change]]+Data[[#This Row],[NH Bed Change]]</f>
        <v>10</v>
      </c>
      <c r="L1301" s="47">
        <f t="shared" si="92"/>
        <v>0</v>
      </c>
      <c r="M1301" s="47">
        <f t="shared" si="93"/>
        <v>-10</v>
      </c>
      <c r="N1301" s="47">
        <f>+Data[[#This Row],[BC Active]]+Data[[#This Row],[NH Active]]</f>
        <v>-10</v>
      </c>
      <c r="O1301" s="47">
        <f t="shared" si="94"/>
        <v>0</v>
      </c>
      <c r="P1301" s="47">
        <f t="shared" si="95"/>
        <v>10</v>
      </c>
      <c r="Q1301" s="47">
        <f>+Data[[#This Row],[BC Layaway]]+Data[[#This Row],[NH Layaway]]</f>
        <v>10</v>
      </c>
      <c r="R1301" s="47">
        <f>+Data[[#This Row],[BC Active]]+Data[[#This Row],[BC Layaway]]</f>
        <v>0</v>
      </c>
      <c r="S1301" s="47">
        <f>+Data[[#This Row],[NH Active]]+Data[[#This Row],[NH Layaway]]</f>
        <v>0</v>
      </c>
      <c r="T1301" s="47">
        <f>+Data[[#This Row],[BC Total]]+Data[[#This Row],[NH Total]]</f>
        <v>0</v>
      </c>
      <c r="Y1301" s="53"/>
    </row>
    <row r="1302" spans="1:25" x14ac:dyDescent="0.25">
      <c r="A1302" s="47" t="str">
        <f>Data[[#This Row],[Text IID]]&amp;Data[[#This Row],[transaction number]]</f>
        <v>820021</v>
      </c>
      <c r="B1302" s="48">
        <v>1</v>
      </c>
      <c r="C1302" s="49">
        <v>82002</v>
      </c>
      <c r="D1302" s="50" t="str">
        <f>Data[[#This Row],[Text IID]]&amp;" - "&amp;Data[[#This Row],[Facility Name]]</f>
        <v>82002 - THE ESTATES AT LINDEN LLC</v>
      </c>
      <c r="E1302" s="46">
        <v>82002</v>
      </c>
      <c r="F1302" s="51" t="s">
        <v>351</v>
      </c>
      <c r="G1302" s="52">
        <v>40451</v>
      </c>
      <c r="H1302" s="51" t="s">
        <v>17</v>
      </c>
      <c r="I1302" s="47">
        <v>0</v>
      </c>
      <c r="J1302" s="47">
        <v>67</v>
      </c>
      <c r="K1302" s="47">
        <f>+Data[[#This Row],[BC Bed Change]]+Data[[#This Row],[NH Bed Change]]</f>
        <v>67</v>
      </c>
      <c r="L1302" s="47">
        <f t="shared" si="92"/>
        <v>0</v>
      </c>
      <c r="M1302" s="47">
        <f t="shared" si="93"/>
        <v>67</v>
      </c>
      <c r="N1302" s="47">
        <f>+Data[[#This Row],[BC Active]]+Data[[#This Row],[NH Active]]</f>
        <v>67</v>
      </c>
      <c r="O1302" s="47">
        <f t="shared" si="94"/>
        <v>0</v>
      </c>
      <c r="P1302" s="47">
        <f t="shared" si="95"/>
        <v>0</v>
      </c>
      <c r="Q1302" s="47">
        <f>+Data[[#This Row],[BC Layaway]]+Data[[#This Row],[NH Layaway]]</f>
        <v>0</v>
      </c>
      <c r="R1302" s="47">
        <f>+Data[[#This Row],[BC Active]]+Data[[#This Row],[BC Layaway]]</f>
        <v>0</v>
      </c>
      <c r="S1302" s="47">
        <f>+Data[[#This Row],[NH Active]]+Data[[#This Row],[NH Layaway]]</f>
        <v>67</v>
      </c>
      <c r="T1302" s="47">
        <f>+Data[[#This Row],[BC Total]]+Data[[#This Row],[NH Total]]</f>
        <v>67</v>
      </c>
      <c r="Y1302" s="53"/>
    </row>
    <row r="1303" spans="1:25" x14ac:dyDescent="0.25">
      <c r="A1303" s="47" t="str">
        <f>Data[[#This Row],[Text IID]]&amp;Data[[#This Row],[transaction number]]</f>
        <v>820022</v>
      </c>
      <c r="B1303" s="48">
        <v>2</v>
      </c>
      <c r="C1303" s="49">
        <v>82002</v>
      </c>
      <c r="D1303" s="50" t="str">
        <f>Data[[#This Row],[Text IID]]&amp;" - "&amp;Data[[#This Row],[Facility Name]]</f>
        <v>82002 - THE ESTATES AT LINDEN LLC</v>
      </c>
      <c r="E1303" s="46">
        <v>82002</v>
      </c>
      <c r="F1303" s="51" t="s">
        <v>351</v>
      </c>
      <c r="G1303" s="52">
        <v>40451</v>
      </c>
      <c r="H1303" s="51" t="s">
        <v>19</v>
      </c>
      <c r="I1303" s="47">
        <v>0</v>
      </c>
      <c r="J1303" s="47">
        <v>4</v>
      </c>
      <c r="K1303" s="47">
        <f>+Data[[#This Row],[BC Bed Change]]+Data[[#This Row],[NH Bed Change]]</f>
        <v>4</v>
      </c>
      <c r="L1303" s="47">
        <f t="shared" si="92"/>
        <v>0</v>
      </c>
      <c r="M1303" s="47">
        <f t="shared" si="93"/>
        <v>0</v>
      </c>
      <c r="N1303" s="47">
        <f>+Data[[#This Row],[BC Active]]+Data[[#This Row],[NH Active]]</f>
        <v>0</v>
      </c>
      <c r="O1303" s="47">
        <f t="shared" si="94"/>
        <v>0</v>
      </c>
      <c r="P1303" s="47">
        <f t="shared" si="95"/>
        <v>4</v>
      </c>
      <c r="Q1303" s="47">
        <f>+Data[[#This Row],[BC Layaway]]+Data[[#This Row],[NH Layaway]]</f>
        <v>4</v>
      </c>
      <c r="R1303" s="47">
        <f>+Data[[#This Row],[BC Active]]+Data[[#This Row],[BC Layaway]]</f>
        <v>0</v>
      </c>
      <c r="S1303" s="47">
        <f>+Data[[#This Row],[NH Active]]+Data[[#This Row],[NH Layaway]]</f>
        <v>4</v>
      </c>
      <c r="T1303" s="47">
        <f>+Data[[#This Row],[BC Total]]+Data[[#This Row],[NH Total]]</f>
        <v>4</v>
      </c>
      <c r="Y1303" s="53"/>
    </row>
    <row r="1304" spans="1:25" x14ac:dyDescent="0.25">
      <c r="A1304" s="47" t="str">
        <f>Data[[#This Row],[Text IID]]&amp;Data[[#This Row],[transaction number]]</f>
        <v>820023</v>
      </c>
      <c r="B1304" s="48">
        <v>3</v>
      </c>
      <c r="C1304" s="49">
        <v>82002</v>
      </c>
      <c r="D1304" s="50" t="str">
        <f>Data[[#This Row],[Text IID]]&amp;" - "&amp;Data[[#This Row],[Facility Name]]</f>
        <v>82002 - THE ESTATES AT LINDEN LLC</v>
      </c>
      <c r="E1304" s="46">
        <v>82002</v>
      </c>
      <c r="F1304" s="51" t="s">
        <v>351</v>
      </c>
      <c r="G1304" s="52">
        <v>43345</v>
      </c>
      <c r="H1304" s="51" t="s">
        <v>22</v>
      </c>
      <c r="I1304" s="47"/>
      <c r="J1304" s="47">
        <v>4</v>
      </c>
      <c r="K1304" s="47">
        <f>+Data[[#This Row],[BC Bed Change]]+Data[[#This Row],[NH Bed Change]]</f>
        <v>4</v>
      </c>
      <c r="L1304" s="47">
        <f t="shared" si="92"/>
        <v>0</v>
      </c>
      <c r="M1304" s="47">
        <f t="shared" si="93"/>
        <v>4</v>
      </c>
      <c r="N1304" s="47">
        <f>+Data[[#This Row],[BC Active]]+Data[[#This Row],[NH Active]]</f>
        <v>4</v>
      </c>
      <c r="O1304" s="47">
        <f t="shared" si="94"/>
        <v>0</v>
      </c>
      <c r="P1304" s="47">
        <f t="shared" si="95"/>
        <v>-4</v>
      </c>
      <c r="Q1304" s="47">
        <f>+Data[[#This Row],[BC Layaway]]+Data[[#This Row],[NH Layaway]]</f>
        <v>-4</v>
      </c>
      <c r="R1304" s="47">
        <f>+Data[[#This Row],[BC Active]]+Data[[#This Row],[BC Layaway]]</f>
        <v>0</v>
      </c>
      <c r="S1304" s="47">
        <f>+Data[[#This Row],[NH Active]]+Data[[#This Row],[NH Layaway]]</f>
        <v>0</v>
      </c>
      <c r="T1304" s="47">
        <f>+Data[[#This Row],[BC Total]]+Data[[#This Row],[NH Total]]</f>
        <v>0</v>
      </c>
      <c r="Y1304" s="53"/>
    </row>
    <row r="1305" spans="1:25" x14ac:dyDescent="0.25">
      <c r="A1305" s="47" t="str">
        <f>Data[[#This Row],[Text IID]]&amp;Data[[#This Row],[transaction number]]</f>
        <v>820024</v>
      </c>
      <c r="B1305" s="48">
        <v>4</v>
      </c>
      <c r="C1305" s="49">
        <v>82002</v>
      </c>
      <c r="D1305" s="50" t="str">
        <f>Data[[#This Row],[Text IID]]&amp;" - "&amp;Data[[#This Row],[Facility Name]]</f>
        <v>82002 - THE ESTATES AT LINDEN LLC</v>
      </c>
      <c r="E1305" s="46">
        <v>82002</v>
      </c>
      <c r="F1305" s="51" t="s">
        <v>351</v>
      </c>
      <c r="G1305" s="52">
        <v>43922</v>
      </c>
      <c r="H1305" s="51" t="s">
        <v>20</v>
      </c>
      <c r="I1305" s="47"/>
      <c r="J1305" s="47">
        <v>20</v>
      </c>
      <c r="K1305" s="47">
        <f>+Data[[#This Row],[BC Bed Change]]+Data[[#This Row],[NH Bed Change]]</f>
        <v>20</v>
      </c>
      <c r="L1305" s="47">
        <f t="shared" si="92"/>
        <v>0</v>
      </c>
      <c r="M1305" s="47">
        <f t="shared" si="93"/>
        <v>-20</v>
      </c>
      <c r="N1305" s="47">
        <f>+Data[[#This Row],[BC Active]]+Data[[#This Row],[NH Active]]</f>
        <v>-20</v>
      </c>
      <c r="O1305" s="47">
        <f t="shared" si="94"/>
        <v>0</v>
      </c>
      <c r="P1305" s="47">
        <f t="shared" si="95"/>
        <v>20</v>
      </c>
      <c r="Q1305" s="47">
        <f>+Data[[#This Row],[BC Layaway]]+Data[[#This Row],[NH Layaway]]</f>
        <v>20</v>
      </c>
      <c r="R1305" s="47">
        <f>+Data[[#This Row],[BC Active]]+Data[[#This Row],[BC Layaway]]</f>
        <v>0</v>
      </c>
      <c r="S1305" s="47">
        <f>+Data[[#This Row],[NH Active]]+Data[[#This Row],[NH Layaway]]</f>
        <v>0</v>
      </c>
      <c r="T1305" s="47">
        <f>+Data[[#This Row],[BC Total]]+Data[[#This Row],[NH Total]]</f>
        <v>0</v>
      </c>
      <c r="Y1305" s="53"/>
    </row>
    <row r="1306" spans="1:25" x14ac:dyDescent="0.25">
      <c r="A1306" s="47" t="str">
        <f>Data[[#This Row],[Text IID]]&amp;Data[[#This Row],[transaction number]]</f>
        <v>820031</v>
      </c>
      <c r="B1306" s="48">
        <v>1</v>
      </c>
      <c r="C1306" s="49">
        <v>82003</v>
      </c>
      <c r="D1306" s="50" t="str">
        <f>Data[[#This Row],[Text IID]]&amp;" - "&amp;Data[[#This Row],[Facility Name]]</f>
        <v>82003 - Good Sam Society Stillwater</v>
      </c>
      <c r="E1306" s="46">
        <v>82003</v>
      </c>
      <c r="F1306" s="51" t="s">
        <v>352</v>
      </c>
      <c r="G1306" s="52">
        <v>40451</v>
      </c>
      <c r="H1306" s="51" t="s">
        <v>17</v>
      </c>
      <c r="I1306" s="47">
        <v>0</v>
      </c>
      <c r="J1306" s="47">
        <v>109</v>
      </c>
      <c r="K1306" s="47">
        <f>+Data[[#This Row],[BC Bed Change]]+Data[[#This Row],[NH Bed Change]]</f>
        <v>109</v>
      </c>
      <c r="L1306" s="47">
        <f t="shared" si="92"/>
        <v>0</v>
      </c>
      <c r="M1306" s="47">
        <f t="shared" si="93"/>
        <v>109</v>
      </c>
      <c r="N1306" s="47">
        <f>+Data[[#This Row],[BC Active]]+Data[[#This Row],[NH Active]]</f>
        <v>109</v>
      </c>
      <c r="O1306" s="47">
        <f t="shared" si="94"/>
        <v>0</v>
      </c>
      <c r="P1306" s="47">
        <f t="shared" si="95"/>
        <v>0</v>
      </c>
      <c r="Q1306" s="47">
        <f>+Data[[#This Row],[BC Layaway]]+Data[[#This Row],[NH Layaway]]</f>
        <v>0</v>
      </c>
      <c r="R1306" s="47">
        <f>+Data[[#This Row],[BC Active]]+Data[[#This Row],[BC Layaway]]</f>
        <v>0</v>
      </c>
      <c r="S1306" s="47">
        <f>+Data[[#This Row],[NH Active]]+Data[[#This Row],[NH Layaway]]</f>
        <v>109</v>
      </c>
      <c r="T1306" s="47">
        <f>+Data[[#This Row],[BC Total]]+Data[[#This Row],[NH Total]]</f>
        <v>109</v>
      </c>
      <c r="Y1306" s="53"/>
    </row>
    <row r="1307" spans="1:25" x14ac:dyDescent="0.25">
      <c r="A1307" s="47" t="str">
        <f>Data[[#This Row],[Text IID]]&amp;Data[[#This Row],[transaction number]]</f>
        <v>820032</v>
      </c>
      <c r="B1307" s="48">
        <v>2</v>
      </c>
      <c r="C1307" s="49">
        <v>82003</v>
      </c>
      <c r="D1307" s="50" t="str">
        <f>Data[[#This Row],[Text IID]]&amp;" - "&amp;Data[[#This Row],[Facility Name]]</f>
        <v>82003 - Good Sam Society Stillwater</v>
      </c>
      <c r="E1307" s="46">
        <v>82003</v>
      </c>
      <c r="F1307" s="51" t="s">
        <v>352</v>
      </c>
      <c r="G1307" s="52">
        <v>40574</v>
      </c>
      <c r="H1307" s="51" t="s">
        <v>23</v>
      </c>
      <c r="I1307" s="47">
        <v>0</v>
      </c>
      <c r="J1307" s="47">
        <v>10</v>
      </c>
      <c r="K1307" s="47">
        <f>+Data[[#This Row],[BC Bed Change]]+Data[[#This Row],[NH Bed Change]]</f>
        <v>10</v>
      </c>
      <c r="L1307" s="47">
        <f t="shared" si="92"/>
        <v>0</v>
      </c>
      <c r="M1307" s="47">
        <f t="shared" si="93"/>
        <v>-10</v>
      </c>
      <c r="N1307" s="47">
        <f>+Data[[#This Row],[BC Active]]+Data[[#This Row],[NH Active]]</f>
        <v>-10</v>
      </c>
      <c r="O1307" s="47">
        <f t="shared" si="94"/>
        <v>0</v>
      </c>
      <c r="P1307" s="47">
        <f t="shared" si="95"/>
        <v>0</v>
      </c>
      <c r="Q1307" s="47">
        <f>+Data[[#This Row],[BC Layaway]]+Data[[#This Row],[NH Layaway]]</f>
        <v>0</v>
      </c>
      <c r="R1307" s="47">
        <f>+Data[[#This Row],[BC Active]]+Data[[#This Row],[BC Layaway]]</f>
        <v>0</v>
      </c>
      <c r="S1307" s="47">
        <f>+Data[[#This Row],[NH Active]]+Data[[#This Row],[NH Layaway]]</f>
        <v>-10</v>
      </c>
      <c r="T1307" s="47">
        <f>+Data[[#This Row],[BC Total]]+Data[[#This Row],[NH Total]]</f>
        <v>-10</v>
      </c>
      <c r="Y1307" s="53"/>
    </row>
    <row r="1308" spans="1:25" x14ac:dyDescent="0.25">
      <c r="A1308" s="47" t="str">
        <f>Data[[#This Row],[Text IID]]&amp;Data[[#This Row],[transaction number]]</f>
        <v>820033</v>
      </c>
      <c r="B1308" s="48">
        <v>3</v>
      </c>
      <c r="C1308" s="49">
        <v>82003</v>
      </c>
      <c r="D1308" s="50" t="str">
        <f>Data[[#This Row],[Text IID]]&amp;" - "&amp;Data[[#This Row],[Facility Name]]</f>
        <v>82003 - Good Sam Society Stillwater</v>
      </c>
      <c r="E1308" s="46">
        <v>82003</v>
      </c>
      <c r="F1308" s="51" t="s">
        <v>352</v>
      </c>
      <c r="G1308" s="52">
        <v>41640</v>
      </c>
      <c r="H1308" s="51" t="s">
        <v>23</v>
      </c>
      <c r="I1308" s="47">
        <v>0</v>
      </c>
      <c r="J1308" s="47">
        <v>5</v>
      </c>
      <c r="K1308" s="47">
        <f>+Data[[#This Row],[BC Bed Change]]+Data[[#This Row],[NH Bed Change]]</f>
        <v>5</v>
      </c>
      <c r="L1308" s="47">
        <f t="shared" si="92"/>
        <v>0</v>
      </c>
      <c r="M1308" s="47">
        <f t="shared" si="93"/>
        <v>-5</v>
      </c>
      <c r="N1308" s="47">
        <f>+Data[[#This Row],[BC Active]]+Data[[#This Row],[NH Active]]</f>
        <v>-5</v>
      </c>
      <c r="O1308" s="47">
        <f t="shared" si="94"/>
        <v>0</v>
      </c>
      <c r="P1308" s="47">
        <f t="shared" si="95"/>
        <v>0</v>
      </c>
      <c r="Q1308" s="47">
        <f>+Data[[#This Row],[BC Layaway]]+Data[[#This Row],[NH Layaway]]</f>
        <v>0</v>
      </c>
      <c r="R1308" s="47">
        <f>+Data[[#This Row],[BC Active]]+Data[[#This Row],[BC Layaway]]</f>
        <v>0</v>
      </c>
      <c r="S1308" s="47">
        <f>+Data[[#This Row],[NH Active]]+Data[[#This Row],[NH Layaway]]</f>
        <v>-5</v>
      </c>
      <c r="T1308" s="47">
        <f>+Data[[#This Row],[BC Total]]+Data[[#This Row],[NH Total]]</f>
        <v>-5</v>
      </c>
      <c r="Y1308" s="53"/>
    </row>
    <row r="1309" spans="1:25" x14ac:dyDescent="0.25">
      <c r="A1309" s="47" t="str">
        <f>Data[[#This Row],[Text IID]]&amp;Data[[#This Row],[transaction number]]</f>
        <v>820034</v>
      </c>
      <c r="B1309" s="48">
        <v>4</v>
      </c>
      <c r="C1309" s="49">
        <v>82003</v>
      </c>
      <c r="D1309" s="50" t="str">
        <f>Data[[#This Row],[Text IID]]&amp;" - "&amp;Data[[#This Row],[Facility Name]]</f>
        <v>82003 - Good Sam Society Stillwater</v>
      </c>
      <c r="E1309" s="46">
        <v>82003</v>
      </c>
      <c r="F1309" s="51" t="s">
        <v>352</v>
      </c>
      <c r="G1309" s="52">
        <v>42103</v>
      </c>
      <c r="H1309" s="51" t="s">
        <v>20</v>
      </c>
      <c r="I1309" s="47">
        <v>0</v>
      </c>
      <c r="J1309" s="47">
        <v>3</v>
      </c>
      <c r="K1309" s="47">
        <f>+Data[[#This Row],[BC Bed Change]]+Data[[#This Row],[NH Bed Change]]</f>
        <v>3</v>
      </c>
      <c r="L1309" s="47">
        <f t="shared" si="92"/>
        <v>0</v>
      </c>
      <c r="M1309" s="47">
        <f t="shared" si="93"/>
        <v>-3</v>
      </c>
      <c r="N1309" s="47">
        <f>+Data[[#This Row],[BC Active]]+Data[[#This Row],[NH Active]]</f>
        <v>-3</v>
      </c>
      <c r="O1309" s="47">
        <f t="shared" si="94"/>
        <v>0</v>
      </c>
      <c r="P1309" s="47">
        <f t="shared" si="95"/>
        <v>3</v>
      </c>
      <c r="Q1309" s="47">
        <f>+Data[[#This Row],[BC Layaway]]+Data[[#This Row],[NH Layaway]]</f>
        <v>3</v>
      </c>
      <c r="R1309" s="47">
        <f>+Data[[#This Row],[BC Active]]+Data[[#This Row],[BC Layaway]]</f>
        <v>0</v>
      </c>
      <c r="S1309" s="47">
        <f>+Data[[#This Row],[NH Active]]+Data[[#This Row],[NH Layaway]]</f>
        <v>0</v>
      </c>
      <c r="T1309" s="47">
        <f>+Data[[#This Row],[BC Total]]+Data[[#This Row],[NH Total]]</f>
        <v>0</v>
      </c>
      <c r="Y1309" s="53"/>
    </row>
    <row r="1310" spans="1:25" x14ac:dyDescent="0.25">
      <c r="A1310" s="47" t="str">
        <f>Data[[#This Row],[Text IID]]&amp;Data[[#This Row],[transaction number]]</f>
        <v>820035</v>
      </c>
      <c r="B1310" s="48">
        <v>5</v>
      </c>
      <c r="C1310" s="49">
        <v>82003</v>
      </c>
      <c r="D1310" s="50" t="str">
        <f>Data[[#This Row],[Text IID]]&amp;" - "&amp;Data[[#This Row],[Facility Name]]</f>
        <v>82003 - Good Sam Society Stillwater</v>
      </c>
      <c r="E1310" s="46">
        <v>82003</v>
      </c>
      <c r="F1310" s="51" t="s">
        <v>352</v>
      </c>
      <c r="G1310" s="52">
        <v>42756</v>
      </c>
      <c r="H1310" s="51" t="s">
        <v>23</v>
      </c>
      <c r="I1310" s="47"/>
      <c r="J1310" s="47">
        <v>11</v>
      </c>
      <c r="K1310" s="47">
        <f>+Data[[#This Row],[BC Bed Change]]+Data[[#This Row],[NH Bed Change]]</f>
        <v>11</v>
      </c>
      <c r="L1310" s="47">
        <f t="shared" si="92"/>
        <v>0</v>
      </c>
      <c r="M1310" s="47">
        <f t="shared" si="93"/>
        <v>-11</v>
      </c>
      <c r="N1310" s="47">
        <f>+Data[[#This Row],[BC Active]]+Data[[#This Row],[NH Active]]</f>
        <v>-11</v>
      </c>
      <c r="O1310" s="47">
        <f t="shared" si="94"/>
        <v>0</v>
      </c>
      <c r="P1310" s="47">
        <f t="shared" si="95"/>
        <v>0</v>
      </c>
      <c r="Q1310" s="47">
        <f>+Data[[#This Row],[BC Layaway]]+Data[[#This Row],[NH Layaway]]</f>
        <v>0</v>
      </c>
      <c r="R1310" s="47">
        <f>+Data[[#This Row],[BC Active]]+Data[[#This Row],[BC Layaway]]</f>
        <v>0</v>
      </c>
      <c r="S1310" s="47">
        <f>+Data[[#This Row],[NH Active]]+Data[[#This Row],[NH Layaway]]</f>
        <v>-11</v>
      </c>
      <c r="T1310" s="47">
        <f>+Data[[#This Row],[BC Total]]+Data[[#This Row],[NH Total]]</f>
        <v>-11</v>
      </c>
      <c r="Y1310" s="53"/>
    </row>
    <row r="1311" spans="1:25" x14ac:dyDescent="0.25">
      <c r="A1311" s="47" t="str">
        <f>Data[[#This Row],[Text IID]]&amp;Data[[#This Row],[transaction number]]</f>
        <v>820036</v>
      </c>
      <c r="B1311" s="48">
        <v>6</v>
      </c>
      <c r="C1311" s="49">
        <v>82003</v>
      </c>
      <c r="D1311" s="50" t="str">
        <f>Data[[#This Row],[Text IID]]&amp;" - "&amp;Data[[#This Row],[Facility Name]]</f>
        <v>82003 - Good Sam Society Stillwater</v>
      </c>
      <c r="E1311" s="46">
        <v>82003</v>
      </c>
      <c r="F1311" s="51" t="s">
        <v>352</v>
      </c>
      <c r="G1311" s="52">
        <v>43112</v>
      </c>
      <c r="H1311" s="51" t="s">
        <v>23</v>
      </c>
      <c r="I1311" s="47"/>
      <c r="J1311" s="47">
        <v>10</v>
      </c>
      <c r="K1311" s="47">
        <f>+Data[[#This Row],[BC Bed Change]]+Data[[#This Row],[NH Bed Change]]</f>
        <v>10</v>
      </c>
      <c r="L1311" s="47">
        <f t="shared" si="92"/>
        <v>0</v>
      </c>
      <c r="M1311" s="47">
        <f t="shared" si="93"/>
        <v>-10</v>
      </c>
      <c r="N1311" s="47">
        <f>+Data[[#This Row],[BC Active]]+Data[[#This Row],[NH Active]]</f>
        <v>-10</v>
      </c>
      <c r="O1311" s="47">
        <f t="shared" si="94"/>
        <v>0</v>
      </c>
      <c r="P1311" s="47">
        <f t="shared" si="95"/>
        <v>0</v>
      </c>
      <c r="Q1311" s="47">
        <f>+Data[[#This Row],[BC Layaway]]+Data[[#This Row],[NH Layaway]]</f>
        <v>0</v>
      </c>
      <c r="R1311" s="47">
        <f>+Data[[#This Row],[BC Active]]+Data[[#This Row],[BC Layaway]]</f>
        <v>0</v>
      </c>
      <c r="S1311" s="47">
        <f>+Data[[#This Row],[NH Active]]+Data[[#This Row],[NH Layaway]]</f>
        <v>-10</v>
      </c>
      <c r="T1311" s="47">
        <f>+Data[[#This Row],[BC Total]]+Data[[#This Row],[NH Total]]</f>
        <v>-10</v>
      </c>
      <c r="Y1311" s="53"/>
    </row>
    <row r="1312" spans="1:25" x14ac:dyDescent="0.25">
      <c r="A1312" s="47" t="str">
        <f>Data[[#This Row],[Text IID]]&amp;Data[[#This Row],[transaction number]]</f>
        <v>820037</v>
      </c>
      <c r="B1312" s="48">
        <v>7</v>
      </c>
      <c r="C1312" s="49">
        <v>82003</v>
      </c>
      <c r="D1312" s="50" t="str">
        <f>Data[[#This Row],[Text IID]]&amp;" - "&amp;Data[[#This Row],[Facility Name]]</f>
        <v>82003 - Good Sam Society Stillwater</v>
      </c>
      <c r="E1312" s="46">
        <v>82003</v>
      </c>
      <c r="F1312" s="51" t="s">
        <v>352</v>
      </c>
      <c r="G1312" s="52">
        <v>43799</v>
      </c>
      <c r="H1312" s="51" t="s">
        <v>23</v>
      </c>
      <c r="I1312" s="47"/>
      <c r="J1312" s="47">
        <v>2</v>
      </c>
      <c r="K1312" s="47">
        <f>+Data[[#This Row],[BC Bed Change]]+Data[[#This Row],[NH Bed Change]]</f>
        <v>2</v>
      </c>
      <c r="L1312" s="47">
        <f t="shared" si="92"/>
        <v>0</v>
      </c>
      <c r="M1312" s="47">
        <f t="shared" si="93"/>
        <v>-2</v>
      </c>
      <c r="N1312" s="47">
        <f>+Data[[#This Row],[BC Active]]+Data[[#This Row],[NH Active]]</f>
        <v>-2</v>
      </c>
      <c r="O1312" s="47">
        <f t="shared" si="94"/>
        <v>0</v>
      </c>
      <c r="P1312" s="47">
        <f t="shared" si="95"/>
        <v>0</v>
      </c>
      <c r="Q1312" s="47">
        <f>+Data[[#This Row],[BC Layaway]]+Data[[#This Row],[NH Layaway]]</f>
        <v>0</v>
      </c>
      <c r="R1312" s="47">
        <f>+Data[[#This Row],[BC Active]]+Data[[#This Row],[BC Layaway]]</f>
        <v>0</v>
      </c>
      <c r="S1312" s="47">
        <f>+Data[[#This Row],[NH Active]]+Data[[#This Row],[NH Layaway]]</f>
        <v>-2</v>
      </c>
      <c r="T1312" s="47">
        <f>+Data[[#This Row],[BC Total]]+Data[[#This Row],[NH Total]]</f>
        <v>-2</v>
      </c>
      <c r="Y1312" s="53"/>
    </row>
    <row r="1313" spans="1:25" x14ac:dyDescent="0.25">
      <c r="A1313" s="47" t="str">
        <f>Data[[#This Row],[Text IID]]&amp;Data[[#This Row],[transaction number]]</f>
        <v>820038</v>
      </c>
      <c r="B1313" s="48">
        <v>8</v>
      </c>
      <c r="C1313" s="49">
        <v>82003</v>
      </c>
      <c r="D1313" s="50" t="str">
        <f>Data[[#This Row],[Text IID]]&amp;" - "&amp;Data[[#This Row],[Facility Name]]</f>
        <v>82003 - Good Sam Society Stillwater</v>
      </c>
      <c r="E1313" s="46">
        <v>82003</v>
      </c>
      <c r="F1313" s="51" t="s">
        <v>352</v>
      </c>
      <c r="G1313" s="52">
        <v>44196</v>
      </c>
      <c r="H1313" s="51" t="s">
        <v>22</v>
      </c>
      <c r="I1313" s="47"/>
      <c r="J1313" s="47">
        <v>3</v>
      </c>
      <c r="K1313" s="47">
        <f>+Data[[#This Row],[BC Bed Change]]+Data[[#This Row],[NH Bed Change]]</f>
        <v>3</v>
      </c>
      <c r="L1313" s="47">
        <f t="shared" si="92"/>
        <v>0</v>
      </c>
      <c r="M1313" s="47">
        <f t="shared" si="93"/>
        <v>3</v>
      </c>
      <c r="N1313" s="47">
        <f>+Data[[#This Row],[BC Active]]+Data[[#This Row],[NH Active]]</f>
        <v>3</v>
      </c>
      <c r="O1313" s="47">
        <f t="shared" si="94"/>
        <v>0</v>
      </c>
      <c r="P1313" s="47">
        <f t="shared" si="95"/>
        <v>-3</v>
      </c>
      <c r="Q1313" s="47">
        <f>+Data[[#This Row],[BC Layaway]]+Data[[#This Row],[NH Layaway]]</f>
        <v>-3</v>
      </c>
      <c r="R1313" s="47">
        <f>+Data[[#This Row],[BC Active]]+Data[[#This Row],[BC Layaway]]</f>
        <v>0</v>
      </c>
      <c r="S1313" s="47">
        <f>+Data[[#This Row],[NH Active]]+Data[[#This Row],[NH Layaway]]</f>
        <v>0</v>
      </c>
      <c r="T1313" s="47">
        <f>+Data[[#This Row],[BC Total]]+Data[[#This Row],[NH Total]]</f>
        <v>0</v>
      </c>
      <c r="Y1313" s="53"/>
    </row>
    <row r="1314" spans="1:25" x14ac:dyDescent="0.25">
      <c r="A1314" s="47" t="str">
        <f>Data[[#This Row],[Text IID]]&amp;Data[[#This Row],[transaction number]]</f>
        <v>820039</v>
      </c>
      <c r="B1314" s="48">
        <v>9</v>
      </c>
      <c r="C1314" s="49">
        <v>82003</v>
      </c>
      <c r="D1314" s="50" t="str">
        <f>Data[[#This Row],[Text IID]]&amp;" - "&amp;Data[[#This Row],[Facility Name]]</f>
        <v>82003 - Good Sam Society Stillwater</v>
      </c>
      <c r="E1314" s="46">
        <v>82003</v>
      </c>
      <c r="F1314" s="51" t="s">
        <v>352</v>
      </c>
      <c r="G1314" s="52">
        <v>44196</v>
      </c>
      <c r="H1314" s="51" t="s">
        <v>23</v>
      </c>
      <c r="I1314" s="47"/>
      <c r="J1314" s="47">
        <v>3</v>
      </c>
      <c r="K1314" s="47">
        <f>+Data[[#This Row],[BC Bed Change]]+Data[[#This Row],[NH Bed Change]]</f>
        <v>3</v>
      </c>
      <c r="L1314" s="47">
        <f t="shared" si="92"/>
        <v>0</v>
      </c>
      <c r="M1314" s="47">
        <f t="shared" si="93"/>
        <v>-3</v>
      </c>
      <c r="N1314" s="47">
        <f>+Data[[#This Row],[BC Active]]+Data[[#This Row],[NH Active]]</f>
        <v>-3</v>
      </c>
      <c r="O1314" s="47">
        <f t="shared" si="94"/>
        <v>0</v>
      </c>
      <c r="P1314" s="47">
        <f t="shared" si="95"/>
        <v>0</v>
      </c>
      <c r="Q1314" s="47">
        <f>+Data[[#This Row],[BC Layaway]]+Data[[#This Row],[NH Layaway]]</f>
        <v>0</v>
      </c>
      <c r="R1314" s="47">
        <f>+Data[[#This Row],[BC Active]]+Data[[#This Row],[BC Layaway]]</f>
        <v>0</v>
      </c>
      <c r="S1314" s="47">
        <f>+Data[[#This Row],[NH Active]]+Data[[#This Row],[NH Layaway]]</f>
        <v>-3</v>
      </c>
      <c r="T1314" s="47">
        <f>+Data[[#This Row],[BC Total]]+Data[[#This Row],[NH Total]]</f>
        <v>-3</v>
      </c>
      <c r="Y1314" s="53"/>
    </row>
    <row r="1315" spans="1:25" x14ac:dyDescent="0.25">
      <c r="A1315" s="47" t="str">
        <f>Data[[#This Row],[Text IID]]&amp;Data[[#This Row],[transaction number]]</f>
        <v>820051</v>
      </c>
      <c r="B1315" s="48">
        <v>1</v>
      </c>
      <c r="C1315" s="49">
        <v>82005</v>
      </c>
      <c r="D1315" s="50" t="str">
        <f>Data[[#This Row],[Text IID]]&amp;" - "&amp;Data[[#This Row],[Facility Name]]</f>
        <v>82005 - Birchwood Health Care Center</v>
      </c>
      <c r="E1315" s="46">
        <v>82005</v>
      </c>
      <c r="F1315" s="51" t="s">
        <v>353</v>
      </c>
      <c r="G1315" s="52">
        <v>40451</v>
      </c>
      <c r="H1315" s="51" t="s">
        <v>17</v>
      </c>
      <c r="I1315" s="47">
        <v>0</v>
      </c>
      <c r="J1315" s="47">
        <v>132</v>
      </c>
      <c r="K1315" s="47">
        <f>+Data[[#This Row],[BC Bed Change]]+Data[[#This Row],[NH Bed Change]]</f>
        <v>132</v>
      </c>
      <c r="L1315" s="47">
        <f t="shared" si="92"/>
        <v>0</v>
      </c>
      <c r="M1315" s="47">
        <f t="shared" si="93"/>
        <v>132</v>
      </c>
      <c r="N1315" s="47">
        <f>+Data[[#This Row],[BC Active]]+Data[[#This Row],[NH Active]]</f>
        <v>132</v>
      </c>
      <c r="O1315" s="47">
        <f t="shared" si="94"/>
        <v>0</v>
      </c>
      <c r="P1315" s="47">
        <f t="shared" si="95"/>
        <v>0</v>
      </c>
      <c r="Q1315" s="47">
        <f>+Data[[#This Row],[BC Layaway]]+Data[[#This Row],[NH Layaway]]</f>
        <v>0</v>
      </c>
      <c r="R1315" s="47">
        <f>+Data[[#This Row],[BC Active]]+Data[[#This Row],[BC Layaway]]</f>
        <v>0</v>
      </c>
      <c r="S1315" s="47">
        <f>+Data[[#This Row],[NH Active]]+Data[[#This Row],[NH Layaway]]</f>
        <v>132</v>
      </c>
      <c r="T1315" s="47">
        <f>+Data[[#This Row],[BC Total]]+Data[[#This Row],[NH Total]]</f>
        <v>132</v>
      </c>
      <c r="Y1315" s="53"/>
    </row>
    <row r="1316" spans="1:25" x14ac:dyDescent="0.25">
      <c r="A1316" s="47" t="str">
        <f>Data[[#This Row],[Text IID]]&amp;Data[[#This Row],[transaction number]]</f>
        <v>820052</v>
      </c>
      <c r="B1316" s="48">
        <v>2</v>
      </c>
      <c r="C1316" s="49">
        <v>82005</v>
      </c>
      <c r="D1316" s="50" t="str">
        <f>Data[[#This Row],[Text IID]]&amp;" - "&amp;Data[[#This Row],[Facility Name]]</f>
        <v>82005 - Birchwood Health Care Center</v>
      </c>
      <c r="E1316" s="46">
        <v>82005</v>
      </c>
      <c r="F1316" s="51" t="s">
        <v>353</v>
      </c>
      <c r="G1316" s="52">
        <v>40451</v>
      </c>
      <c r="H1316" s="51" t="s">
        <v>19</v>
      </c>
      <c r="I1316" s="47">
        <v>0</v>
      </c>
      <c r="J1316" s="47">
        <v>18</v>
      </c>
      <c r="K1316" s="47">
        <f>+Data[[#This Row],[BC Bed Change]]+Data[[#This Row],[NH Bed Change]]</f>
        <v>18</v>
      </c>
      <c r="L1316" s="47">
        <f t="shared" si="92"/>
        <v>0</v>
      </c>
      <c r="M1316" s="47">
        <f t="shared" si="93"/>
        <v>0</v>
      </c>
      <c r="N1316" s="47">
        <f>+Data[[#This Row],[BC Active]]+Data[[#This Row],[NH Active]]</f>
        <v>0</v>
      </c>
      <c r="O1316" s="47">
        <f t="shared" si="94"/>
        <v>0</v>
      </c>
      <c r="P1316" s="47">
        <f t="shared" si="95"/>
        <v>18</v>
      </c>
      <c r="Q1316" s="47">
        <f>+Data[[#This Row],[BC Layaway]]+Data[[#This Row],[NH Layaway]]</f>
        <v>18</v>
      </c>
      <c r="R1316" s="47">
        <f>+Data[[#This Row],[BC Active]]+Data[[#This Row],[BC Layaway]]</f>
        <v>0</v>
      </c>
      <c r="S1316" s="47">
        <f>+Data[[#This Row],[NH Active]]+Data[[#This Row],[NH Layaway]]</f>
        <v>18</v>
      </c>
      <c r="T1316" s="47">
        <f>+Data[[#This Row],[BC Total]]+Data[[#This Row],[NH Total]]</f>
        <v>18</v>
      </c>
      <c r="Y1316" s="53"/>
    </row>
    <row r="1317" spans="1:25" x14ac:dyDescent="0.25">
      <c r="A1317" s="47" t="str">
        <f>Data[[#This Row],[Text IID]]&amp;Data[[#This Row],[transaction number]]</f>
        <v>820053</v>
      </c>
      <c r="B1317" s="48">
        <v>3</v>
      </c>
      <c r="C1317" s="49">
        <v>82005</v>
      </c>
      <c r="D1317" s="50" t="str">
        <f>Data[[#This Row],[Text IID]]&amp;" - "&amp;Data[[#This Row],[Facility Name]]</f>
        <v>82005 - Birchwood Health Care Center</v>
      </c>
      <c r="E1317" s="46">
        <v>82005</v>
      </c>
      <c r="F1317" s="51" t="s">
        <v>353</v>
      </c>
      <c r="G1317" s="52">
        <v>40544</v>
      </c>
      <c r="H1317" s="51" t="s">
        <v>20</v>
      </c>
      <c r="I1317" s="47">
        <v>0</v>
      </c>
      <c r="J1317" s="47">
        <v>12</v>
      </c>
      <c r="K1317" s="47">
        <f>+Data[[#This Row],[BC Bed Change]]+Data[[#This Row],[NH Bed Change]]</f>
        <v>12</v>
      </c>
      <c r="L1317" s="47">
        <f t="shared" si="92"/>
        <v>0</v>
      </c>
      <c r="M1317" s="47">
        <f t="shared" si="93"/>
        <v>-12</v>
      </c>
      <c r="N1317" s="47">
        <f>+Data[[#This Row],[BC Active]]+Data[[#This Row],[NH Active]]</f>
        <v>-12</v>
      </c>
      <c r="O1317" s="47">
        <f t="shared" si="94"/>
        <v>0</v>
      </c>
      <c r="P1317" s="47">
        <f t="shared" si="95"/>
        <v>12</v>
      </c>
      <c r="Q1317" s="47">
        <f>+Data[[#This Row],[BC Layaway]]+Data[[#This Row],[NH Layaway]]</f>
        <v>12</v>
      </c>
      <c r="R1317" s="47">
        <f>+Data[[#This Row],[BC Active]]+Data[[#This Row],[BC Layaway]]</f>
        <v>0</v>
      </c>
      <c r="S1317" s="47">
        <f>+Data[[#This Row],[NH Active]]+Data[[#This Row],[NH Layaway]]</f>
        <v>0</v>
      </c>
      <c r="T1317" s="47">
        <f>+Data[[#This Row],[BC Total]]+Data[[#This Row],[NH Total]]</f>
        <v>0</v>
      </c>
      <c r="Y1317" s="53"/>
    </row>
    <row r="1318" spans="1:25" x14ac:dyDescent="0.25">
      <c r="A1318" s="47" t="str">
        <f>Data[[#This Row],[Text IID]]&amp;Data[[#This Row],[transaction number]]</f>
        <v>820054</v>
      </c>
      <c r="B1318" s="48">
        <v>4</v>
      </c>
      <c r="C1318" s="49">
        <v>82005</v>
      </c>
      <c r="D1318" s="50" t="str">
        <f>Data[[#This Row],[Text IID]]&amp;" - "&amp;Data[[#This Row],[Facility Name]]</f>
        <v>82005 - Birchwood Health Care Center</v>
      </c>
      <c r="E1318" s="46">
        <v>82005</v>
      </c>
      <c r="F1318" s="51" t="s">
        <v>353</v>
      </c>
      <c r="G1318" s="52">
        <v>41275</v>
      </c>
      <c r="H1318" s="51" t="s">
        <v>20</v>
      </c>
      <c r="I1318" s="47">
        <v>0</v>
      </c>
      <c r="J1318" s="47">
        <v>10</v>
      </c>
      <c r="K1318" s="47">
        <f>+Data[[#This Row],[BC Bed Change]]+Data[[#This Row],[NH Bed Change]]</f>
        <v>10</v>
      </c>
      <c r="L1318" s="47">
        <f t="shared" si="92"/>
        <v>0</v>
      </c>
      <c r="M1318" s="47">
        <f t="shared" si="93"/>
        <v>-10</v>
      </c>
      <c r="N1318" s="47">
        <f>+Data[[#This Row],[BC Active]]+Data[[#This Row],[NH Active]]</f>
        <v>-10</v>
      </c>
      <c r="O1318" s="47">
        <f t="shared" si="94"/>
        <v>0</v>
      </c>
      <c r="P1318" s="47">
        <f t="shared" si="95"/>
        <v>10</v>
      </c>
      <c r="Q1318" s="47">
        <f>+Data[[#This Row],[BC Layaway]]+Data[[#This Row],[NH Layaway]]</f>
        <v>10</v>
      </c>
      <c r="R1318" s="47">
        <f>+Data[[#This Row],[BC Active]]+Data[[#This Row],[BC Layaway]]</f>
        <v>0</v>
      </c>
      <c r="S1318" s="47">
        <f>+Data[[#This Row],[NH Active]]+Data[[#This Row],[NH Layaway]]</f>
        <v>0</v>
      </c>
      <c r="T1318" s="47">
        <f>+Data[[#This Row],[BC Total]]+Data[[#This Row],[NH Total]]</f>
        <v>0</v>
      </c>
      <c r="Y1318" s="53"/>
    </row>
    <row r="1319" spans="1:25" x14ac:dyDescent="0.25">
      <c r="A1319" s="47" t="str">
        <f>Data[[#This Row],[Text IID]]&amp;Data[[#This Row],[transaction number]]</f>
        <v>820055</v>
      </c>
      <c r="B1319" s="48">
        <v>5</v>
      </c>
      <c r="C1319" s="49">
        <v>82005</v>
      </c>
      <c r="D1319" s="50" t="str">
        <f>Data[[#This Row],[Text IID]]&amp;" - "&amp;Data[[#This Row],[Facility Name]]</f>
        <v>82005 - Birchwood Health Care Center</v>
      </c>
      <c r="E1319" s="46">
        <v>82005</v>
      </c>
      <c r="F1319" s="51" t="s">
        <v>353</v>
      </c>
      <c r="G1319" s="52">
        <v>42461</v>
      </c>
      <c r="H1319" s="51" t="s">
        <v>22</v>
      </c>
      <c r="I1319" s="47"/>
      <c r="J1319" s="47">
        <v>10</v>
      </c>
      <c r="K1319" s="47">
        <f>+Data[[#This Row],[BC Bed Change]]+Data[[#This Row],[NH Bed Change]]</f>
        <v>10</v>
      </c>
      <c r="L1319" s="47">
        <f t="shared" si="92"/>
        <v>0</v>
      </c>
      <c r="M1319" s="47">
        <f t="shared" si="93"/>
        <v>10</v>
      </c>
      <c r="N1319" s="47">
        <f>+Data[[#This Row],[BC Active]]+Data[[#This Row],[NH Active]]</f>
        <v>10</v>
      </c>
      <c r="O1319" s="47">
        <f t="shared" si="94"/>
        <v>0</v>
      </c>
      <c r="P1319" s="47">
        <f t="shared" si="95"/>
        <v>-10</v>
      </c>
      <c r="Q1319" s="47">
        <f>+Data[[#This Row],[BC Layaway]]+Data[[#This Row],[NH Layaway]]</f>
        <v>-10</v>
      </c>
      <c r="R1319" s="47">
        <f>+Data[[#This Row],[BC Active]]+Data[[#This Row],[BC Layaway]]</f>
        <v>0</v>
      </c>
      <c r="S1319" s="47">
        <f>+Data[[#This Row],[NH Active]]+Data[[#This Row],[NH Layaway]]</f>
        <v>0</v>
      </c>
      <c r="T1319" s="47">
        <f>+Data[[#This Row],[BC Total]]+Data[[#This Row],[NH Total]]</f>
        <v>0</v>
      </c>
      <c r="Y1319" s="53"/>
    </row>
    <row r="1320" spans="1:25" x14ac:dyDescent="0.25">
      <c r="A1320" s="47" t="str">
        <f>Data[[#This Row],[Text IID]]&amp;Data[[#This Row],[transaction number]]</f>
        <v>820056</v>
      </c>
      <c r="B1320" s="48">
        <v>6</v>
      </c>
      <c r="C1320" s="49">
        <v>82005</v>
      </c>
      <c r="D1320" s="50" t="str">
        <f>Data[[#This Row],[Text IID]]&amp;" - "&amp;Data[[#This Row],[Facility Name]]</f>
        <v>82005 - Birchwood Health Care Center</v>
      </c>
      <c r="E1320" s="46">
        <v>82005</v>
      </c>
      <c r="F1320" s="51" t="s">
        <v>353</v>
      </c>
      <c r="G1320" s="52">
        <v>42461</v>
      </c>
      <c r="H1320" s="51" t="s">
        <v>23</v>
      </c>
      <c r="I1320" s="47"/>
      <c r="J1320" s="47">
        <v>10</v>
      </c>
      <c r="K1320" s="47">
        <f>+Data[[#This Row],[BC Bed Change]]+Data[[#This Row],[NH Bed Change]]</f>
        <v>10</v>
      </c>
      <c r="L1320" s="47">
        <f t="shared" si="92"/>
        <v>0</v>
      </c>
      <c r="M1320" s="47">
        <f t="shared" si="93"/>
        <v>-10</v>
      </c>
      <c r="N1320" s="47">
        <f>+Data[[#This Row],[BC Active]]+Data[[#This Row],[NH Active]]</f>
        <v>-10</v>
      </c>
      <c r="O1320" s="47">
        <f t="shared" si="94"/>
        <v>0</v>
      </c>
      <c r="P1320" s="47">
        <f t="shared" si="95"/>
        <v>0</v>
      </c>
      <c r="Q1320" s="47">
        <f>+Data[[#This Row],[BC Layaway]]+Data[[#This Row],[NH Layaway]]</f>
        <v>0</v>
      </c>
      <c r="R1320" s="47">
        <f>+Data[[#This Row],[BC Active]]+Data[[#This Row],[BC Layaway]]</f>
        <v>0</v>
      </c>
      <c r="S1320" s="47">
        <f>+Data[[#This Row],[NH Active]]+Data[[#This Row],[NH Layaway]]</f>
        <v>-10</v>
      </c>
      <c r="T1320" s="47">
        <f>+Data[[#This Row],[BC Total]]+Data[[#This Row],[NH Total]]</f>
        <v>-10</v>
      </c>
      <c r="Y1320" s="53"/>
    </row>
    <row r="1321" spans="1:25" x14ac:dyDescent="0.25">
      <c r="A1321" s="47" t="str">
        <f>Data[[#This Row],[Text IID]]&amp;Data[[#This Row],[transaction number]]</f>
        <v>820057</v>
      </c>
      <c r="B1321" s="48">
        <v>7</v>
      </c>
      <c r="C1321" s="49">
        <v>82005</v>
      </c>
      <c r="D1321" s="50" t="str">
        <f>Data[[#This Row],[Text IID]]&amp;" - "&amp;Data[[#This Row],[Facility Name]]</f>
        <v>82005 - Birchwood Health Care Center</v>
      </c>
      <c r="E1321" s="46">
        <v>82005</v>
      </c>
      <c r="F1321" s="51" t="s">
        <v>353</v>
      </c>
      <c r="G1321" s="52">
        <v>42825</v>
      </c>
      <c r="H1321" s="51" t="s">
        <v>22</v>
      </c>
      <c r="I1321" s="47"/>
      <c r="J1321" s="47">
        <v>30</v>
      </c>
      <c r="K1321" s="47">
        <f>+Data[[#This Row],[BC Bed Change]]+Data[[#This Row],[NH Bed Change]]</f>
        <v>30</v>
      </c>
      <c r="L1321" s="47">
        <f t="shared" si="92"/>
        <v>0</v>
      </c>
      <c r="M1321" s="47">
        <f t="shared" si="93"/>
        <v>30</v>
      </c>
      <c r="N1321" s="47">
        <f>+Data[[#This Row],[BC Active]]+Data[[#This Row],[NH Active]]</f>
        <v>30</v>
      </c>
      <c r="O1321" s="47">
        <f t="shared" si="94"/>
        <v>0</v>
      </c>
      <c r="P1321" s="47">
        <f t="shared" si="95"/>
        <v>-30</v>
      </c>
      <c r="Q1321" s="47">
        <f>+Data[[#This Row],[BC Layaway]]+Data[[#This Row],[NH Layaway]]</f>
        <v>-30</v>
      </c>
      <c r="R1321" s="47">
        <f>+Data[[#This Row],[BC Active]]+Data[[#This Row],[BC Layaway]]</f>
        <v>0</v>
      </c>
      <c r="S1321" s="47">
        <f>+Data[[#This Row],[NH Active]]+Data[[#This Row],[NH Layaway]]</f>
        <v>0</v>
      </c>
      <c r="T1321" s="47">
        <f>+Data[[#This Row],[BC Total]]+Data[[#This Row],[NH Total]]</f>
        <v>0</v>
      </c>
      <c r="Y1321" s="53"/>
    </row>
    <row r="1322" spans="1:25" x14ac:dyDescent="0.25">
      <c r="A1322" s="47" t="str">
        <f>Data[[#This Row],[Text IID]]&amp;Data[[#This Row],[transaction number]]</f>
        <v>820058</v>
      </c>
      <c r="B1322" s="48">
        <v>8</v>
      </c>
      <c r="C1322" s="49">
        <v>82005</v>
      </c>
      <c r="D1322" s="50" t="str">
        <f>Data[[#This Row],[Text IID]]&amp;" - "&amp;Data[[#This Row],[Facility Name]]</f>
        <v>82005 - Birchwood Health Care Center</v>
      </c>
      <c r="E1322" s="46">
        <v>82005</v>
      </c>
      <c r="F1322" s="51" t="s">
        <v>353</v>
      </c>
      <c r="G1322" s="52">
        <v>42825</v>
      </c>
      <c r="H1322" s="51" t="s">
        <v>23</v>
      </c>
      <c r="I1322" s="47"/>
      <c r="J1322" s="47">
        <v>30</v>
      </c>
      <c r="K1322" s="47">
        <f>+Data[[#This Row],[BC Bed Change]]+Data[[#This Row],[NH Bed Change]]</f>
        <v>30</v>
      </c>
      <c r="L1322" s="47">
        <f t="shared" si="92"/>
        <v>0</v>
      </c>
      <c r="M1322" s="47">
        <f t="shared" si="93"/>
        <v>-30</v>
      </c>
      <c r="N1322" s="47">
        <f>+Data[[#This Row],[BC Active]]+Data[[#This Row],[NH Active]]</f>
        <v>-30</v>
      </c>
      <c r="O1322" s="47">
        <f t="shared" si="94"/>
        <v>0</v>
      </c>
      <c r="P1322" s="47">
        <f t="shared" si="95"/>
        <v>0</v>
      </c>
      <c r="Q1322" s="47">
        <f>+Data[[#This Row],[BC Layaway]]+Data[[#This Row],[NH Layaway]]</f>
        <v>0</v>
      </c>
      <c r="R1322" s="47">
        <f>+Data[[#This Row],[BC Active]]+Data[[#This Row],[BC Layaway]]</f>
        <v>0</v>
      </c>
      <c r="S1322" s="47">
        <f>+Data[[#This Row],[NH Active]]+Data[[#This Row],[NH Layaway]]</f>
        <v>-30</v>
      </c>
      <c r="T1322" s="47">
        <f>+Data[[#This Row],[BC Total]]+Data[[#This Row],[NH Total]]</f>
        <v>-30</v>
      </c>
      <c r="Y1322" s="53"/>
    </row>
    <row r="1323" spans="1:25" x14ac:dyDescent="0.25">
      <c r="A1323" s="47" t="str">
        <f>Data[[#This Row],[Text IID]]&amp;Data[[#This Row],[transaction number]]</f>
        <v>820059</v>
      </c>
      <c r="B1323" s="48">
        <v>9</v>
      </c>
      <c r="C1323" s="49">
        <v>82005</v>
      </c>
      <c r="D1323" s="50" t="str">
        <f>Data[[#This Row],[Text IID]]&amp;" - "&amp;Data[[#This Row],[Facility Name]]</f>
        <v>82005 - Birchwood Health Care Center</v>
      </c>
      <c r="E1323" s="46">
        <v>82005</v>
      </c>
      <c r="F1323" s="51" t="s">
        <v>353</v>
      </c>
      <c r="G1323" s="52">
        <v>43539</v>
      </c>
      <c r="H1323" s="51" t="s">
        <v>20</v>
      </c>
      <c r="I1323" s="47"/>
      <c r="J1323" s="47">
        <v>10</v>
      </c>
      <c r="K1323" s="47">
        <f>+Data[[#This Row],[BC Bed Change]]+Data[[#This Row],[NH Bed Change]]</f>
        <v>10</v>
      </c>
      <c r="L1323" s="47">
        <f t="shared" si="92"/>
        <v>0</v>
      </c>
      <c r="M1323" s="47">
        <f t="shared" si="93"/>
        <v>-10</v>
      </c>
      <c r="N1323" s="47">
        <f>+Data[[#This Row],[BC Active]]+Data[[#This Row],[NH Active]]</f>
        <v>-10</v>
      </c>
      <c r="O1323" s="47">
        <f t="shared" si="94"/>
        <v>0</v>
      </c>
      <c r="P1323" s="47">
        <f t="shared" si="95"/>
        <v>10</v>
      </c>
      <c r="Q1323" s="47">
        <f>+Data[[#This Row],[BC Layaway]]+Data[[#This Row],[NH Layaway]]</f>
        <v>10</v>
      </c>
      <c r="R1323" s="47">
        <f>+Data[[#This Row],[BC Active]]+Data[[#This Row],[BC Layaway]]</f>
        <v>0</v>
      </c>
      <c r="S1323" s="47">
        <f>+Data[[#This Row],[NH Active]]+Data[[#This Row],[NH Layaway]]</f>
        <v>0</v>
      </c>
      <c r="T1323" s="47">
        <f>+Data[[#This Row],[BC Total]]+Data[[#This Row],[NH Total]]</f>
        <v>0</v>
      </c>
      <c r="Y1323" s="53"/>
    </row>
    <row r="1324" spans="1:25" x14ac:dyDescent="0.25">
      <c r="A1324" s="47" t="str">
        <f>Data[[#This Row],[Text IID]]&amp;Data[[#This Row],[transaction number]]</f>
        <v>820061</v>
      </c>
      <c r="B1324" s="48">
        <v>1</v>
      </c>
      <c r="C1324" s="49">
        <v>82006</v>
      </c>
      <c r="D1324" s="50" t="str">
        <f>Data[[#This Row],[Text IID]]&amp;" - "&amp;Data[[#This Row],[Facility Name]]</f>
        <v>82006 - Woodbury Health Care Center</v>
      </c>
      <c r="E1324" s="46">
        <v>82006</v>
      </c>
      <c r="F1324" s="51" t="s">
        <v>354</v>
      </c>
      <c r="G1324" s="52">
        <v>40451</v>
      </c>
      <c r="H1324" s="51" t="s">
        <v>17</v>
      </c>
      <c r="I1324" s="47">
        <v>0</v>
      </c>
      <c r="J1324" s="47">
        <v>202</v>
      </c>
      <c r="K1324" s="47">
        <f>+Data[[#This Row],[BC Bed Change]]+Data[[#This Row],[NH Bed Change]]</f>
        <v>202</v>
      </c>
      <c r="L1324" s="47">
        <f t="shared" si="92"/>
        <v>0</v>
      </c>
      <c r="M1324" s="47">
        <f t="shared" si="93"/>
        <v>202</v>
      </c>
      <c r="N1324" s="47">
        <f>+Data[[#This Row],[BC Active]]+Data[[#This Row],[NH Active]]</f>
        <v>202</v>
      </c>
      <c r="O1324" s="47">
        <f t="shared" si="94"/>
        <v>0</v>
      </c>
      <c r="P1324" s="47">
        <f t="shared" si="95"/>
        <v>0</v>
      </c>
      <c r="Q1324" s="47">
        <f>+Data[[#This Row],[BC Layaway]]+Data[[#This Row],[NH Layaway]]</f>
        <v>0</v>
      </c>
      <c r="R1324" s="47">
        <f>+Data[[#This Row],[BC Active]]+Data[[#This Row],[BC Layaway]]</f>
        <v>0</v>
      </c>
      <c r="S1324" s="47">
        <f>+Data[[#This Row],[NH Active]]+Data[[#This Row],[NH Layaway]]</f>
        <v>202</v>
      </c>
      <c r="T1324" s="47">
        <f>+Data[[#This Row],[BC Total]]+Data[[#This Row],[NH Total]]</f>
        <v>202</v>
      </c>
      <c r="Y1324" s="53"/>
    </row>
    <row r="1325" spans="1:25" x14ac:dyDescent="0.25">
      <c r="A1325" s="47" t="str">
        <f>Data[[#This Row],[Text IID]]&amp;Data[[#This Row],[transaction number]]</f>
        <v>820062</v>
      </c>
      <c r="B1325" s="48">
        <v>2</v>
      </c>
      <c r="C1325" s="49">
        <v>82006</v>
      </c>
      <c r="D1325" s="50" t="str">
        <f>Data[[#This Row],[Text IID]]&amp;" - "&amp;Data[[#This Row],[Facility Name]]</f>
        <v>82006 - Woodbury Health Care Center</v>
      </c>
      <c r="E1325" s="46">
        <v>82006</v>
      </c>
      <c r="F1325" s="51" t="s">
        <v>354</v>
      </c>
      <c r="G1325" s="52">
        <v>40451</v>
      </c>
      <c r="H1325" s="51" t="s">
        <v>19</v>
      </c>
      <c r="I1325" s="47">
        <v>0</v>
      </c>
      <c r="J1325" s="47">
        <v>10</v>
      </c>
      <c r="K1325" s="47">
        <f>+Data[[#This Row],[BC Bed Change]]+Data[[#This Row],[NH Bed Change]]</f>
        <v>10</v>
      </c>
      <c r="L1325" s="47">
        <f t="shared" si="92"/>
        <v>0</v>
      </c>
      <c r="M1325" s="47">
        <f t="shared" si="93"/>
        <v>0</v>
      </c>
      <c r="N1325" s="47">
        <f>+Data[[#This Row],[BC Active]]+Data[[#This Row],[NH Active]]</f>
        <v>0</v>
      </c>
      <c r="O1325" s="47">
        <f t="shared" si="94"/>
        <v>0</v>
      </c>
      <c r="P1325" s="47">
        <f t="shared" si="95"/>
        <v>10</v>
      </c>
      <c r="Q1325" s="47">
        <f>+Data[[#This Row],[BC Layaway]]+Data[[#This Row],[NH Layaway]]</f>
        <v>10</v>
      </c>
      <c r="R1325" s="47">
        <f>+Data[[#This Row],[BC Active]]+Data[[#This Row],[BC Layaway]]</f>
        <v>0</v>
      </c>
      <c r="S1325" s="47">
        <f>+Data[[#This Row],[NH Active]]+Data[[#This Row],[NH Layaway]]</f>
        <v>10</v>
      </c>
      <c r="T1325" s="47">
        <f>+Data[[#This Row],[BC Total]]+Data[[#This Row],[NH Total]]</f>
        <v>10</v>
      </c>
      <c r="Y1325" s="53"/>
    </row>
    <row r="1326" spans="1:25" x14ac:dyDescent="0.25">
      <c r="A1326" s="47" t="str">
        <f>Data[[#This Row],[Text IID]]&amp;Data[[#This Row],[transaction number]]</f>
        <v>820063</v>
      </c>
      <c r="B1326" s="48">
        <v>3</v>
      </c>
      <c r="C1326" s="49">
        <v>82006</v>
      </c>
      <c r="D1326" s="50" t="str">
        <f>Data[[#This Row],[Text IID]]&amp;" - "&amp;Data[[#This Row],[Facility Name]]</f>
        <v>82006 - Woodbury Health Care Center</v>
      </c>
      <c r="E1326" s="46">
        <v>82006</v>
      </c>
      <c r="F1326" s="51" t="s">
        <v>354</v>
      </c>
      <c r="G1326" s="52">
        <v>40575</v>
      </c>
      <c r="H1326" s="51" t="s">
        <v>20</v>
      </c>
      <c r="I1326" s="47">
        <v>0</v>
      </c>
      <c r="J1326" s="47">
        <v>12</v>
      </c>
      <c r="K1326" s="47">
        <f>+Data[[#This Row],[BC Bed Change]]+Data[[#This Row],[NH Bed Change]]</f>
        <v>12</v>
      </c>
      <c r="L1326" s="47">
        <f t="shared" si="92"/>
        <v>0</v>
      </c>
      <c r="M1326" s="47">
        <f t="shared" si="93"/>
        <v>-12</v>
      </c>
      <c r="N1326" s="47">
        <f>+Data[[#This Row],[BC Active]]+Data[[#This Row],[NH Active]]</f>
        <v>-12</v>
      </c>
      <c r="O1326" s="47">
        <f t="shared" si="94"/>
        <v>0</v>
      </c>
      <c r="P1326" s="47">
        <f t="shared" si="95"/>
        <v>12</v>
      </c>
      <c r="Q1326" s="47">
        <f>+Data[[#This Row],[BC Layaway]]+Data[[#This Row],[NH Layaway]]</f>
        <v>12</v>
      </c>
      <c r="R1326" s="47">
        <f>+Data[[#This Row],[BC Active]]+Data[[#This Row],[BC Layaway]]</f>
        <v>0</v>
      </c>
      <c r="S1326" s="47">
        <f>+Data[[#This Row],[NH Active]]+Data[[#This Row],[NH Layaway]]</f>
        <v>0</v>
      </c>
      <c r="T1326" s="47">
        <f>+Data[[#This Row],[BC Total]]+Data[[#This Row],[NH Total]]</f>
        <v>0</v>
      </c>
      <c r="Y1326" s="53"/>
    </row>
    <row r="1327" spans="1:25" x14ac:dyDescent="0.25">
      <c r="A1327" s="47" t="str">
        <f>Data[[#This Row],[Text IID]]&amp;Data[[#This Row],[transaction number]]</f>
        <v>820064</v>
      </c>
      <c r="B1327" s="48">
        <v>4</v>
      </c>
      <c r="C1327" s="49">
        <v>82006</v>
      </c>
      <c r="D1327" s="50" t="str">
        <f>Data[[#This Row],[Text IID]]&amp;" - "&amp;Data[[#This Row],[Facility Name]]</f>
        <v>82006 - Woodbury Health Care Center</v>
      </c>
      <c r="E1327" s="46">
        <v>82006</v>
      </c>
      <c r="F1327" s="51" t="s">
        <v>354</v>
      </c>
      <c r="G1327" s="52">
        <v>41275</v>
      </c>
      <c r="H1327" s="51" t="s">
        <v>20</v>
      </c>
      <c r="I1327" s="47">
        <v>0</v>
      </c>
      <c r="J1327" s="47">
        <v>8</v>
      </c>
      <c r="K1327" s="47">
        <f>+Data[[#This Row],[BC Bed Change]]+Data[[#This Row],[NH Bed Change]]</f>
        <v>8</v>
      </c>
      <c r="L1327" s="47">
        <f t="shared" si="92"/>
        <v>0</v>
      </c>
      <c r="M1327" s="47">
        <f t="shared" si="93"/>
        <v>-8</v>
      </c>
      <c r="N1327" s="47">
        <f>+Data[[#This Row],[BC Active]]+Data[[#This Row],[NH Active]]</f>
        <v>-8</v>
      </c>
      <c r="O1327" s="47">
        <f t="shared" si="94"/>
        <v>0</v>
      </c>
      <c r="P1327" s="47">
        <f t="shared" si="95"/>
        <v>8</v>
      </c>
      <c r="Q1327" s="47">
        <f>+Data[[#This Row],[BC Layaway]]+Data[[#This Row],[NH Layaway]]</f>
        <v>8</v>
      </c>
      <c r="R1327" s="47">
        <f>+Data[[#This Row],[BC Active]]+Data[[#This Row],[BC Layaway]]</f>
        <v>0</v>
      </c>
      <c r="S1327" s="47">
        <f>+Data[[#This Row],[NH Active]]+Data[[#This Row],[NH Layaway]]</f>
        <v>0</v>
      </c>
      <c r="T1327" s="47">
        <f>+Data[[#This Row],[BC Total]]+Data[[#This Row],[NH Total]]</f>
        <v>0</v>
      </c>
      <c r="Y1327" s="53"/>
    </row>
    <row r="1328" spans="1:25" x14ac:dyDescent="0.25">
      <c r="A1328" s="47" t="str">
        <f>Data[[#This Row],[Text IID]]&amp;Data[[#This Row],[transaction number]]</f>
        <v>820065</v>
      </c>
      <c r="B1328" s="48">
        <v>5</v>
      </c>
      <c r="C1328" s="49">
        <v>82006</v>
      </c>
      <c r="D1328" s="50" t="str">
        <f>Data[[#This Row],[Text IID]]&amp;" - "&amp;Data[[#This Row],[Facility Name]]</f>
        <v>82006 - Woodbury Health Care Center</v>
      </c>
      <c r="E1328" s="46">
        <v>82006</v>
      </c>
      <c r="F1328" s="51" t="s">
        <v>354</v>
      </c>
      <c r="G1328" s="52">
        <v>42036</v>
      </c>
      <c r="H1328" s="51" t="s">
        <v>20</v>
      </c>
      <c r="I1328" s="47">
        <v>0</v>
      </c>
      <c r="J1328" s="47">
        <v>7</v>
      </c>
      <c r="K1328" s="47">
        <f>+Data[[#This Row],[BC Bed Change]]+Data[[#This Row],[NH Bed Change]]</f>
        <v>7</v>
      </c>
      <c r="L1328" s="47">
        <f t="shared" si="92"/>
        <v>0</v>
      </c>
      <c r="M1328" s="47">
        <f t="shared" si="93"/>
        <v>-7</v>
      </c>
      <c r="N1328" s="47">
        <f>+Data[[#This Row],[BC Active]]+Data[[#This Row],[NH Active]]</f>
        <v>-7</v>
      </c>
      <c r="O1328" s="47">
        <f t="shared" si="94"/>
        <v>0</v>
      </c>
      <c r="P1328" s="47">
        <f t="shared" si="95"/>
        <v>7</v>
      </c>
      <c r="Q1328" s="47">
        <f>+Data[[#This Row],[BC Layaway]]+Data[[#This Row],[NH Layaway]]</f>
        <v>7</v>
      </c>
      <c r="R1328" s="47">
        <f>+Data[[#This Row],[BC Active]]+Data[[#This Row],[BC Layaway]]</f>
        <v>0</v>
      </c>
      <c r="S1328" s="47">
        <f>+Data[[#This Row],[NH Active]]+Data[[#This Row],[NH Layaway]]</f>
        <v>0</v>
      </c>
      <c r="T1328" s="47">
        <f>+Data[[#This Row],[BC Total]]+Data[[#This Row],[NH Total]]</f>
        <v>0</v>
      </c>
      <c r="Y1328" s="53"/>
    </row>
    <row r="1329" spans="1:25" x14ac:dyDescent="0.25">
      <c r="A1329" s="47" t="str">
        <f>Data[[#This Row],[Text IID]]&amp;Data[[#This Row],[transaction number]]</f>
        <v>820066</v>
      </c>
      <c r="B1329" s="48">
        <v>6</v>
      </c>
      <c r="C1329" s="49">
        <v>82006</v>
      </c>
      <c r="D1329" s="50" t="str">
        <f>Data[[#This Row],[Text IID]]&amp;" - "&amp;Data[[#This Row],[Facility Name]]</f>
        <v>82006 - Woodbury Health Care Center</v>
      </c>
      <c r="E1329" s="46">
        <v>82006</v>
      </c>
      <c r="F1329" s="51" t="s">
        <v>354</v>
      </c>
      <c r="G1329" s="52">
        <v>42450</v>
      </c>
      <c r="H1329" s="51" t="s">
        <v>20</v>
      </c>
      <c r="I1329" s="47"/>
      <c r="J1329" s="47">
        <v>10</v>
      </c>
      <c r="K1329" s="47">
        <f>+Data[[#This Row],[BC Bed Change]]+Data[[#This Row],[NH Bed Change]]</f>
        <v>10</v>
      </c>
      <c r="L1329" s="47">
        <f t="shared" si="92"/>
        <v>0</v>
      </c>
      <c r="M1329" s="47">
        <f t="shared" si="93"/>
        <v>-10</v>
      </c>
      <c r="N1329" s="47">
        <f>+Data[[#This Row],[BC Active]]+Data[[#This Row],[NH Active]]</f>
        <v>-10</v>
      </c>
      <c r="O1329" s="47">
        <f t="shared" si="94"/>
        <v>0</v>
      </c>
      <c r="P1329" s="47">
        <f t="shared" si="95"/>
        <v>10</v>
      </c>
      <c r="Q1329" s="47">
        <f>+Data[[#This Row],[BC Layaway]]+Data[[#This Row],[NH Layaway]]</f>
        <v>10</v>
      </c>
      <c r="R1329" s="47">
        <f>+Data[[#This Row],[BC Active]]+Data[[#This Row],[BC Layaway]]</f>
        <v>0</v>
      </c>
      <c r="S1329" s="47">
        <f>+Data[[#This Row],[NH Active]]+Data[[#This Row],[NH Layaway]]</f>
        <v>0</v>
      </c>
      <c r="T1329" s="47">
        <f>+Data[[#This Row],[BC Total]]+Data[[#This Row],[NH Total]]</f>
        <v>0</v>
      </c>
      <c r="Y1329" s="53"/>
    </row>
    <row r="1330" spans="1:25" x14ac:dyDescent="0.25">
      <c r="A1330" s="47" t="str">
        <f>Data[[#This Row],[Text IID]]&amp;Data[[#This Row],[transaction number]]</f>
        <v>820067</v>
      </c>
      <c r="B1330" s="48">
        <v>7</v>
      </c>
      <c r="C1330" s="49">
        <v>82006</v>
      </c>
      <c r="D1330" s="50" t="str">
        <f>Data[[#This Row],[Text IID]]&amp;" - "&amp;Data[[#This Row],[Facility Name]]</f>
        <v>82006 - Woodbury Health Care Center</v>
      </c>
      <c r="E1330" s="46">
        <v>82006</v>
      </c>
      <c r="F1330" s="51" t="s">
        <v>354</v>
      </c>
      <c r="G1330" s="52">
        <v>42832</v>
      </c>
      <c r="H1330" s="51" t="s">
        <v>22</v>
      </c>
      <c r="I1330" s="47"/>
      <c r="J1330" s="47">
        <v>47</v>
      </c>
      <c r="K1330" s="47">
        <f>+Data[[#This Row],[BC Bed Change]]+Data[[#This Row],[NH Bed Change]]</f>
        <v>47</v>
      </c>
      <c r="L1330" s="47">
        <f t="shared" si="92"/>
        <v>0</v>
      </c>
      <c r="M1330" s="47">
        <f t="shared" si="93"/>
        <v>47</v>
      </c>
      <c r="N1330" s="47">
        <f>+Data[[#This Row],[BC Active]]+Data[[#This Row],[NH Active]]</f>
        <v>47</v>
      </c>
      <c r="O1330" s="47">
        <f t="shared" si="94"/>
        <v>0</v>
      </c>
      <c r="P1330" s="47">
        <f t="shared" si="95"/>
        <v>-47</v>
      </c>
      <c r="Q1330" s="47">
        <f>+Data[[#This Row],[BC Layaway]]+Data[[#This Row],[NH Layaway]]</f>
        <v>-47</v>
      </c>
      <c r="R1330" s="47">
        <f>+Data[[#This Row],[BC Active]]+Data[[#This Row],[BC Layaway]]</f>
        <v>0</v>
      </c>
      <c r="S1330" s="47">
        <f>+Data[[#This Row],[NH Active]]+Data[[#This Row],[NH Layaway]]</f>
        <v>0</v>
      </c>
      <c r="T1330" s="47">
        <f>+Data[[#This Row],[BC Total]]+Data[[#This Row],[NH Total]]</f>
        <v>0</v>
      </c>
      <c r="Y1330" s="53"/>
    </row>
    <row r="1331" spans="1:25" x14ac:dyDescent="0.25">
      <c r="A1331" s="47" t="str">
        <f>Data[[#This Row],[Text IID]]&amp;Data[[#This Row],[transaction number]]</f>
        <v>820068</v>
      </c>
      <c r="B1331" s="48">
        <v>8</v>
      </c>
      <c r="C1331" s="49">
        <v>82006</v>
      </c>
      <c r="D1331" s="50" t="str">
        <f>Data[[#This Row],[Text IID]]&amp;" - "&amp;Data[[#This Row],[Facility Name]]</f>
        <v>82006 - Woodbury Health Care Center</v>
      </c>
      <c r="E1331" s="46">
        <v>82006</v>
      </c>
      <c r="F1331" s="51" t="s">
        <v>354</v>
      </c>
      <c r="G1331" s="52">
        <v>42832</v>
      </c>
      <c r="H1331" s="51" t="s">
        <v>23</v>
      </c>
      <c r="I1331" s="47"/>
      <c r="J1331" s="47">
        <v>47</v>
      </c>
      <c r="K1331" s="47">
        <f>+Data[[#This Row],[BC Bed Change]]+Data[[#This Row],[NH Bed Change]]</f>
        <v>47</v>
      </c>
      <c r="L1331" s="47">
        <f t="shared" si="92"/>
        <v>0</v>
      </c>
      <c r="M1331" s="47">
        <f t="shared" si="93"/>
        <v>-47</v>
      </c>
      <c r="N1331" s="47">
        <f>+Data[[#This Row],[BC Active]]+Data[[#This Row],[NH Active]]</f>
        <v>-47</v>
      </c>
      <c r="O1331" s="47">
        <f t="shared" si="94"/>
        <v>0</v>
      </c>
      <c r="P1331" s="47">
        <f t="shared" si="95"/>
        <v>0</v>
      </c>
      <c r="Q1331" s="47">
        <f>+Data[[#This Row],[BC Layaway]]+Data[[#This Row],[NH Layaway]]</f>
        <v>0</v>
      </c>
      <c r="R1331" s="47">
        <f>+Data[[#This Row],[BC Active]]+Data[[#This Row],[BC Layaway]]</f>
        <v>0</v>
      </c>
      <c r="S1331" s="47">
        <f>+Data[[#This Row],[NH Active]]+Data[[#This Row],[NH Layaway]]</f>
        <v>-47</v>
      </c>
      <c r="T1331" s="47">
        <f>+Data[[#This Row],[BC Total]]+Data[[#This Row],[NH Total]]</f>
        <v>-47</v>
      </c>
      <c r="Y1331" s="53"/>
    </row>
    <row r="1332" spans="1:25" x14ac:dyDescent="0.25">
      <c r="A1332" s="47" t="str">
        <f>Data[[#This Row],[Text IID]]&amp;Data[[#This Row],[transaction number]]</f>
        <v>820069</v>
      </c>
      <c r="B1332" s="48">
        <v>9</v>
      </c>
      <c r="C1332" s="49">
        <v>82006</v>
      </c>
      <c r="D1332" s="50" t="str">
        <f>Data[[#This Row],[Text IID]]&amp;" - "&amp;Data[[#This Row],[Facility Name]]</f>
        <v>82006 - Woodbury Health Care Center</v>
      </c>
      <c r="E1332" s="46">
        <v>82006</v>
      </c>
      <c r="F1332" s="51" t="s">
        <v>354</v>
      </c>
      <c r="G1332" s="52">
        <v>43597</v>
      </c>
      <c r="H1332" s="51" t="s">
        <v>20</v>
      </c>
      <c r="I1332" s="47"/>
      <c r="J1332" s="47">
        <v>10</v>
      </c>
      <c r="K1332" s="47">
        <f>+Data[[#This Row],[BC Bed Change]]+Data[[#This Row],[NH Bed Change]]</f>
        <v>10</v>
      </c>
      <c r="L1332" s="47">
        <f t="shared" si="92"/>
        <v>0</v>
      </c>
      <c r="M1332" s="47">
        <f t="shared" si="93"/>
        <v>-10</v>
      </c>
      <c r="N1332" s="47">
        <f>+Data[[#This Row],[BC Active]]+Data[[#This Row],[NH Active]]</f>
        <v>-10</v>
      </c>
      <c r="O1332" s="47">
        <f t="shared" si="94"/>
        <v>0</v>
      </c>
      <c r="P1332" s="47">
        <f t="shared" si="95"/>
        <v>10</v>
      </c>
      <c r="Q1332" s="47">
        <f>+Data[[#This Row],[BC Layaway]]+Data[[#This Row],[NH Layaway]]</f>
        <v>10</v>
      </c>
      <c r="R1332" s="47">
        <f>+Data[[#This Row],[BC Active]]+Data[[#This Row],[BC Layaway]]</f>
        <v>0</v>
      </c>
      <c r="S1332" s="47">
        <f>+Data[[#This Row],[NH Active]]+Data[[#This Row],[NH Layaway]]</f>
        <v>0</v>
      </c>
      <c r="T1332" s="47">
        <f>+Data[[#This Row],[BC Total]]+Data[[#This Row],[NH Total]]</f>
        <v>0</v>
      </c>
      <c r="Y1332" s="53"/>
    </row>
    <row r="1333" spans="1:25" x14ac:dyDescent="0.25">
      <c r="A1333" s="47" t="str">
        <f>Data[[#This Row],[Text IID]]&amp;Data[[#This Row],[transaction number]]</f>
        <v>820071</v>
      </c>
      <c r="B1333" s="48">
        <v>1</v>
      </c>
      <c r="C1333" s="49">
        <v>82007</v>
      </c>
      <c r="D1333" s="50" t="str">
        <f>Data[[#This Row],[Text IID]]&amp;" - "&amp;Data[[#This Row],[Facility Name]]</f>
        <v>82007 - GABLES OF BOUTWELLS LANDING</v>
      </c>
      <c r="E1333" s="46">
        <v>82007</v>
      </c>
      <c r="F1333" s="51" t="s">
        <v>421</v>
      </c>
      <c r="G1333" s="52">
        <v>40451</v>
      </c>
      <c r="H1333" s="51" t="s">
        <v>17</v>
      </c>
      <c r="I1333" s="47">
        <v>0</v>
      </c>
      <c r="J1333" s="47">
        <v>108</v>
      </c>
      <c r="K1333" s="47">
        <f>+Data[[#This Row],[BC Bed Change]]+Data[[#This Row],[NH Bed Change]]</f>
        <v>108</v>
      </c>
      <c r="L1333" s="47">
        <f t="shared" si="92"/>
        <v>0</v>
      </c>
      <c r="M1333" s="47">
        <f t="shared" si="93"/>
        <v>108</v>
      </c>
      <c r="N1333" s="47">
        <f>+Data[[#This Row],[BC Active]]+Data[[#This Row],[NH Active]]</f>
        <v>108</v>
      </c>
      <c r="O1333" s="47">
        <f t="shared" si="94"/>
        <v>0</v>
      </c>
      <c r="P1333" s="47">
        <f t="shared" si="95"/>
        <v>0</v>
      </c>
      <c r="Q1333" s="47">
        <f>+Data[[#This Row],[BC Layaway]]+Data[[#This Row],[NH Layaway]]</f>
        <v>0</v>
      </c>
      <c r="R1333" s="47">
        <f>+Data[[#This Row],[BC Active]]+Data[[#This Row],[BC Layaway]]</f>
        <v>0</v>
      </c>
      <c r="S1333" s="47">
        <f>+Data[[#This Row],[NH Active]]+Data[[#This Row],[NH Layaway]]</f>
        <v>108</v>
      </c>
      <c r="T1333" s="47">
        <f>+Data[[#This Row],[BC Total]]+Data[[#This Row],[NH Total]]</f>
        <v>108</v>
      </c>
      <c r="Y1333" s="53"/>
    </row>
    <row r="1334" spans="1:25" x14ac:dyDescent="0.25">
      <c r="A1334" s="47" t="str">
        <f>Data[[#This Row],[Text IID]]&amp;Data[[#This Row],[transaction number]]</f>
        <v>820081</v>
      </c>
      <c r="B1334" s="48">
        <v>1</v>
      </c>
      <c r="C1334" s="49">
        <v>82008</v>
      </c>
      <c r="D1334" s="50" t="str">
        <f>Data[[#This Row],[Text IID]]&amp;" - "&amp;Data[[#This Row],[Facility Name]]</f>
        <v>82008 - ST THERESE OF WOODBURY LLC</v>
      </c>
      <c r="E1334" s="46">
        <v>82008</v>
      </c>
      <c r="F1334" s="51" t="s">
        <v>355</v>
      </c>
      <c r="G1334" s="52">
        <v>42621</v>
      </c>
      <c r="H1334" s="51" t="s">
        <v>27</v>
      </c>
      <c r="I1334" s="47"/>
      <c r="J1334" s="47">
        <v>6</v>
      </c>
      <c r="K1334" s="47">
        <f>+Data[[#This Row],[BC Bed Change]]+Data[[#This Row],[NH Bed Change]]</f>
        <v>6</v>
      </c>
      <c r="L1334" s="47">
        <f t="shared" si="92"/>
        <v>0</v>
      </c>
      <c r="M1334" s="47">
        <f t="shared" si="93"/>
        <v>6</v>
      </c>
      <c r="N1334" s="47">
        <f>+Data[[#This Row],[BC Active]]+Data[[#This Row],[NH Active]]</f>
        <v>6</v>
      </c>
      <c r="O1334" s="47">
        <f t="shared" si="94"/>
        <v>0</v>
      </c>
      <c r="P1334" s="47">
        <f t="shared" si="95"/>
        <v>0</v>
      </c>
      <c r="Q1334" s="47">
        <f>+Data[[#This Row],[BC Layaway]]+Data[[#This Row],[NH Layaway]]</f>
        <v>0</v>
      </c>
      <c r="R1334" s="47">
        <f>+Data[[#This Row],[BC Active]]+Data[[#This Row],[BC Layaway]]</f>
        <v>0</v>
      </c>
      <c r="S1334" s="47">
        <f>+Data[[#This Row],[NH Active]]+Data[[#This Row],[NH Layaway]]</f>
        <v>6</v>
      </c>
      <c r="T1334" s="47">
        <f>+Data[[#This Row],[BC Total]]+Data[[#This Row],[NH Total]]</f>
        <v>6</v>
      </c>
      <c r="Y1334" s="53"/>
    </row>
    <row r="1335" spans="1:25" x14ac:dyDescent="0.25">
      <c r="A1335" s="47" t="str">
        <f>Data[[#This Row],[Text IID]]&amp;Data[[#This Row],[transaction number]]</f>
        <v>820082</v>
      </c>
      <c r="B1335" s="48">
        <v>2</v>
      </c>
      <c r="C1335" s="49">
        <v>82008</v>
      </c>
      <c r="D1335" s="50" t="str">
        <f>Data[[#This Row],[Text IID]]&amp;" - "&amp;Data[[#This Row],[Facility Name]]</f>
        <v>82008 - ST THERESE OF WOODBURY LLC</v>
      </c>
      <c r="E1335" s="46">
        <v>82008</v>
      </c>
      <c r="F1335" s="51" t="s">
        <v>355</v>
      </c>
      <c r="G1335" s="52">
        <v>42621</v>
      </c>
      <c r="H1335" s="51" t="s">
        <v>27</v>
      </c>
      <c r="I1335" s="47"/>
      <c r="J1335" s="47">
        <v>50</v>
      </c>
      <c r="K1335" s="47">
        <f>+Data[[#This Row],[BC Bed Change]]+Data[[#This Row],[NH Bed Change]]</f>
        <v>50</v>
      </c>
      <c r="L1335" s="47">
        <f t="shared" si="92"/>
        <v>0</v>
      </c>
      <c r="M1335" s="47">
        <f t="shared" si="93"/>
        <v>50</v>
      </c>
      <c r="N1335" s="47">
        <f>+Data[[#This Row],[BC Active]]+Data[[#This Row],[NH Active]]</f>
        <v>50</v>
      </c>
      <c r="O1335" s="47">
        <f t="shared" si="94"/>
        <v>0</v>
      </c>
      <c r="P1335" s="47">
        <f t="shared" si="95"/>
        <v>0</v>
      </c>
      <c r="Q1335" s="47">
        <f>+Data[[#This Row],[BC Layaway]]+Data[[#This Row],[NH Layaway]]</f>
        <v>0</v>
      </c>
      <c r="R1335" s="47">
        <f>+Data[[#This Row],[BC Active]]+Data[[#This Row],[BC Layaway]]</f>
        <v>0</v>
      </c>
      <c r="S1335" s="47">
        <f>+Data[[#This Row],[NH Active]]+Data[[#This Row],[NH Layaway]]</f>
        <v>50</v>
      </c>
      <c r="T1335" s="47">
        <f>+Data[[#This Row],[BC Total]]+Data[[#This Row],[NH Total]]</f>
        <v>50</v>
      </c>
      <c r="Y1335" s="53"/>
    </row>
    <row r="1336" spans="1:25" x14ac:dyDescent="0.25">
      <c r="A1336" s="47" t="str">
        <f>Data[[#This Row],[Text IID]]&amp;Data[[#This Row],[transaction number]]</f>
        <v>820091</v>
      </c>
      <c r="B1336" s="48">
        <v>1</v>
      </c>
      <c r="C1336" s="49">
        <v>82009</v>
      </c>
      <c r="D1336" s="50" t="str">
        <f>Data[[#This Row],[Text IID]]&amp;" - "&amp;Data[[#This Row],[Facility Name]]</f>
        <v>82009 - Norris Square</v>
      </c>
      <c r="E1336" s="46">
        <v>82009</v>
      </c>
      <c r="F1336" s="51" t="s">
        <v>356</v>
      </c>
      <c r="G1336" s="52">
        <v>43598</v>
      </c>
      <c r="H1336" s="51" t="s">
        <v>27</v>
      </c>
      <c r="I1336" s="47"/>
      <c r="J1336" s="47">
        <v>48</v>
      </c>
      <c r="K1336" s="47">
        <f>+Data[[#This Row],[BC Bed Change]]+Data[[#This Row],[NH Bed Change]]</f>
        <v>48</v>
      </c>
      <c r="L1336" s="47">
        <f t="shared" si="92"/>
        <v>0</v>
      </c>
      <c r="M1336" s="47">
        <f t="shared" si="93"/>
        <v>48</v>
      </c>
      <c r="N1336" s="47">
        <f>+Data[[#This Row],[BC Active]]+Data[[#This Row],[NH Active]]</f>
        <v>48</v>
      </c>
      <c r="O1336" s="47">
        <f t="shared" si="94"/>
        <v>0</v>
      </c>
      <c r="P1336" s="47">
        <f t="shared" si="95"/>
        <v>0</v>
      </c>
      <c r="Q1336" s="47">
        <f>+Data[[#This Row],[BC Layaway]]+Data[[#This Row],[NH Layaway]]</f>
        <v>0</v>
      </c>
      <c r="R1336" s="47">
        <f>+Data[[#This Row],[BC Active]]+Data[[#This Row],[BC Layaway]]</f>
        <v>0</v>
      </c>
      <c r="S1336" s="47">
        <f>+Data[[#This Row],[NH Active]]+Data[[#This Row],[NH Layaway]]</f>
        <v>48</v>
      </c>
      <c r="T1336" s="47">
        <f>+Data[[#This Row],[BC Total]]+Data[[#This Row],[NH Total]]</f>
        <v>48</v>
      </c>
      <c r="Y1336" s="53"/>
    </row>
    <row r="1337" spans="1:25" x14ac:dyDescent="0.25">
      <c r="A1337" s="47" t="str">
        <f>Data[[#This Row],[Text IID]]&amp;Data[[#This Row],[transaction number]]</f>
        <v>820092</v>
      </c>
      <c r="B1337" s="48">
        <v>2</v>
      </c>
      <c r="C1337" s="49">
        <v>82009</v>
      </c>
      <c r="D1337" s="50" t="str">
        <f>Data[[#This Row],[Text IID]]&amp;" - "&amp;Data[[#This Row],[Facility Name]]</f>
        <v>82009 - Norris Square</v>
      </c>
      <c r="E1337" s="46">
        <v>82009</v>
      </c>
      <c r="F1337" s="51" t="s">
        <v>356</v>
      </c>
      <c r="G1337" s="52">
        <v>43598</v>
      </c>
      <c r="H1337" s="51" t="s">
        <v>27</v>
      </c>
      <c r="I1337" s="47"/>
      <c r="J1337" s="47">
        <v>30</v>
      </c>
      <c r="K1337" s="47">
        <f>+Data[[#This Row],[BC Bed Change]]+Data[[#This Row],[NH Bed Change]]</f>
        <v>30</v>
      </c>
      <c r="L1337" s="47">
        <f t="shared" si="92"/>
        <v>0</v>
      </c>
      <c r="M1337" s="47">
        <f t="shared" si="93"/>
        <v>30</v>
      </c>
      <c r="N1337" s="47">
        <f>+Data[[#This Row],[BC Active]]+Data[[#This Row],[NH Active]]</f>
        <v>30</v>
      </c>
      <c r="O1337" s="47">
        <f t="shared" si="94"/>
        <v>0</v>
      </c>
      <c r="P1337" s="47">
        <f t="shared" si="95"/>
        <v>0</v>
      </c>
      <c r="Q1337" s="47">
        <f>+Data[[#This Row],[BC Layaway]]+Data[[#This Row],[NH Layaway]]</f>
        <v>0</v>
      </c>
      <c r="R1337" s="47">
        <f>+Data[[#This Row],[BC Active]]+Data[[#This Row],[BC Layaway]]</f>
        <v>0</v>
      </c>
      <c r="S1337" s="47">
        <f>+Data[[#This Row],[NH Active]]+Data[[#This Row],[NH Layaway]]</f>
        <v>30</v>
      </c>
      <c r="T1337" s="47">
        <f>+Data[[#This Row],[BC Total]]+Data[[#This Row],[NH Total]]</f>
        <v>30</v>
      </c>
      <c r="Y1337" s="53"/>
    </row>
    <row r="1338" spans="1:25" x14ac:dyDescent="0.25">
      <c r="A1338" s="47" t="str">
        <f>Data[[#This Row],[Text IID]]&amp;Data[[#This Row],[transaction number]]</f>
        <v>830011</v>
      </c>
      <c r="B1338" s="48">
        <v>1</v>
      </c>
      <c r="C1338" s="49">
        <v>83001</v>
      </c>
      <c r="D1338" s="50" t="str">
        <f>Data[[#This Row],[Text IID]]&amp;" - "&amp;Data[[#This Row],[Facility Name]]</f>
        <v>83001 - Good Sam Society St James</v>
      </c>
      <c r="E1338" s="46">
        <v>83001</v>
      </c>
      <c r="F1338" s="51" t="s">
        <v>357</v>
      </c>
      <c r="G1338" s="52">
        <v>40451</v>
      </c>
      <c r="H1338" s="51" t="s">
        <v>17</v>
      </c>
      <c r="I1338" s="47">
        <v>0</v>
      </c>
      <c r="J1338" s="47">
        <v>56</v>
      </c>
      <c r="K1338" s="47">
        <f>+Data[[#This Row],[BC Bed Change]]+Data[[#This Row],[NH Bed Change]]</f>
        <v>56</v>
      </c>
      <c r="L1338" s="47">
        <f t="shared" si="92"/>
        <v>0</v>
      </c>
      <c r="M1338" s="47">
        <f t="shared" si="93"/>
        <v>56</v>
      </c>
      <c r="N1338" s="47">
        <f>+Data[[#This Row],[BC Active]]+Data[[#This Row],[NH Active]]</f>
        <v>56</v>
      </c>
      <c r="O1338" s="47">
        <f t="shared" si="94"/>
        <v>0</v>
      </c>
      <c r="P1338" s="47">
        <f t="shared" si="95"/>
        <v>0</v>
      </c>
      <c r="Q1338" s="47">
        <f>+Data[[#This Row],[BC Layaway]]+Data[[#This Row],[NH Layaway]]</f>
        <v>0</v>
      </c>
      <c r="R1338" s="47">
        <f>+Data[[#This Row],[BC Active]]+Data[[#This Row],[BC Layaway]]</f>
        <v>0</v>
      </c>
      <c r="S1338" s="47">
        <f>+Data[[#This Row],[NH Active]]+Data[[#This Row],[NH Layaway]]</f>
        <v>56</v>
      </c>
      <c r="T1338" s="47">
        <f>+Data[[#This Row],[BC Total]]+Data[[#This Row],[NH Total]]</f>
        <v>56</v>
      </c>
      <c r="Y1338" s="53"/>
    </row>
    <row r="1339" spans="1:25" x14ac:dyDescent="0.25">
      <c r="A1339" s="47" t="str">
        <f>Data[[#This Row],[Text IID]]&amp;Data[[#This Row],[transaction number]]</f>
        <v>830012</v>
      </c>
      <c r="B1339" s="48">
        <v>2</v>
      </c>
      <c r="C1339" s="49">
        <v>83001</v>
      </c>
      <c r="D1339" s="50" t="str">
        <f>Data[[#This Row],[Text IID]]&amp;" - "&amp;Data[[#This Row],[Facility Name]]</f>
        <v>83001 - Good Sam Society St James</v>
      </c>
      <c r="E1339" s="46">
        <v>83001</v>
      </c>
      <c r="F1339" s="51" t="s">
        <v>357</v>
      </c>
      <c r="G1339" s="52">
        <v>40845</v>
      </c>
      <c r="H1339" s="51" t="s">
        <v>23</v>
      </c>
      <c r="I1339" s="47">
        <v>0</v>
      </c>
      <c r="J1339" s="47">
        <v>1</v>
      </c>
      <c r="K1339" s="47">
        <f>+Data[[#This Row],[BC Bed Change]]+Data[[#This Row],[NH Bed Change]]</f>
        <v>1</v>
      </c>
      <c r="L1339" s="47">
        <f t="shared" si="92"/>
        <v>0</v>
      </c>
      <c r="M1339" s="47">
        <f t="shared" si="93"/>
        <v>-1</v>
      </c>
      <c r="N1339" s="47">
        <f>+Data[[#This Row],[BC Active]]+Data[[#This Row],[NH Active]]</f>
        <v>-1</v>
      </c>
      <c r="O1339" s="47">
        <f t="shared" si="94"/>
        <v>0</v>
      </c>
      <c r="P1339" s="47">
        <f t="shared" si="95"/>
        <v>0</v>
      </c>
      <c r="Q1339" s="47">
        <f>+Data[[#This Row],[BC Layaway]]+Data[[#This Row],[NH Layaway]]</f>
        <v>0</v>
      </c>
      <c r="R1339" s="47">
        <f>+Data[[#This Row],[BC Active]]+Data[[#This Row],[BC Layaway]]</f>
        <v>0</v>
      </c>
      <c r="S1339" s="47">
        <f>+Data[[#This Row],[NH Active]]+Data[[#This Row],[NH Layaway]]</f>
        <v>-1</v>
      </c>
      <c r="T1339" s="47">
        <f>+Data[[#This Row],[BC Total]]+Data[[#This Row],[NH Total]]</f>
        <v>-1</v>
      </c>
      <c r="Y1339" s="53"/>
    </row>
    <row r="1340" spans="1:25" x14ac:dyDescent="0.25">
      <c r="A1340" s="47" t="str">
        <f>Data[[#This Row],[Text IID]]&amp;Data[[#This Row],[transaction number]]</f>
        <v>830013</v>
      </c>
      <c r="B1340" s="48">
        <v>3</v>
      </c>
      <c r="C1340" s="49">
        <v>83001</v>
      </c>
      <c r="D1340" s="50" t="str">
        <f>Data[[#This Row],[Text IID]]&amp;" - "&amp;Data[[#This Row],[Facility Name]]</f>
        <v>83001 - Good Sam Society St James</v>
      </c>
      <c r="E1340" s="46">
        <v>83001</v>
      </c>
      <c r="F1340" s="51" t="s">
        <v>357</v>
      </c>
      <c r="G1340" s="52">
        <v>42735</v>
      </c>
      <c r="H1340" s="51" t="s">
        <v>20</v>
      </c>
      <c r="I1340" s="47"/>
      <c r="J1340" s="47">
        <v>2</v>
      </c>
      <c r="K1340" s="47">
        <f>+Data[[#This Row],[BC Bed Change]]+Data[[#This Row],[NH Bed Change]]</f>
        <v>2</v>
      </c>
      <c r="L1340" s="47">
        <f t="shared" si="92"/>
        <v>0</v>
      </c>
      <c r="M1340" s="47">
        <f t="shared" si="93"/>
        <v>-2</v>
      </c>
      <c r="N1340" s="47">
        <f>+Data[[#This Row],[BC Active]]+Data[[#This Row],[NH Active]]</f>
        <v>-2</v>
      </c>
      <c r="O1340" s="47">
        <f t="shared" si="94"/>
        <v>0</v>
      </c>
      <c r="P1340" s="47">
        <f t="shared" si="95"/>
        <v>2</v>
      </c>
      <c r="Q1340" s="47">
        <f>+Data[[#This Row],[BC Layaway]]+Data[[#This Row],[NH Layaway]]</f>
        <v>2</v>
      </c>
      <c r="R1340" s="47">
        <f>+Data[[#This Row],[BC Active]]+Data[[#This Row],[BC Layaway]]</f>
        <v>0</v>
      </c>
      <c r="S1340" s="47">
        <f>+Data[[#This Row],[NH Active]]+Data[[#This Row],[NH Layaway]]</f>
        <v>0</v>
      </c>
      <c r="T1340" s="47">
        <f>+Data[[#This Row],[BC Total]]+Data[[#This Row],[NH Total]]</f>
        <v>0</v>
      </c>
      <c r="Y1340" s="53"/>
    </row>
    <row r="1341" spans="1:25" x14ac:dyDescent="0.25">
      <c r="A1341" s="47" t="str">
        <f>Data[[#This Row],[Text IID]]&amp;Data[[#This Row],[transaction number]]</f>
        <v>830014</v>
      </c>
      <c r="B1341" s="48">
        <v>4</v>
      </c>
      <c r="C1341" s="49">
        <v>83001</v>
      </c>
      <c r="D1341" s="50" t="str">
        <f>Data[[#This Row],[Text IID]]&amp;" - "&amp;Data[[#This Row],[Facility Name]]</f>
        <v>83001 - Good Sam Society St James</v>
      </c>
      <c r="E1341" s="46">
        <v>83001</v>
      </c>
      <c r="F1341" s="51" t="s">
        <v>357</v>
      </c>
      <c r="G1341" s="52">
        <v>43110</v>
      </c>
      <c r="H1341" s="51" t="s">
        <v>20</v>
      </c>
      <c r="I1341" s="47"/>
      <c r="J1341" s="47">
        <v>2</v>
      </c>
      <c r="K1341" s="47">
        <f>+Data[[#This Row],[BC Bed Change]]+Data[[#This Row],[NH Bed Change]]</f>
        <v>2</v>
      </c>
      <c r="L1341" s="47">
        <f t="shared" si="92"/>
        <v>0</v>
      </c>
      <c r="M1341" s="47">
        <f t="shared" si="93"/>
        <v>-2</v>
      </c>
      <c r="N1341" s="47">
        <f>+Data[[#This Row],[BC Active]]+Data[[#This Row],[NH Active]]</f>
        <v>-2</v>
      </c>
      <c r="O1341" s="47">
        <f t="shared" si="94"/>
        <v>0</v>
      </c>
      <c r="P1341" s="47">
        <f t="shared" si="95"/>
        <v>2</v>
      </c>
      <c r="Q1341" s="47">
        <f>+Data[[#This Row],[BC Layaway]]+Data[[#This Row],[NH Layaway]]</f>
        <v>2</v>
      </c>
      <c r="R1341" s="47">
        <f>+Data[[#This Row],[BC Active]]+Data[[#This Row],[BC Layaway]]</f>
        <v>0</v>
      </c>
      <c r="S1341" s="47">
        <f>+Data[[#This Row],[NH Active]]+Data[[#This Row],[NH Layaway]]</f>
        <v>0</v>
      </c>
      <c r="T1341" s="47">
        <f>+Data[[#This Row],[BC Total]]+Data[[#This Row],[NH Total]]</f>
        <v>0</v>
      </c>
      <c r="Y1341" s="53"/>
    </row>
    <row r="1342" spans="1:25" x14ac:dyDescent="0.25">
      <c r="A1342" s="47" t="str">
        <f>Data[[#This Row],[Text IID]]&amp;Data[[#This Row],[transaction number]]</f>
        <v>830015</v>
      </c>
      <c r="B1342" s="48">
        <v>5</v>
      </c>
      <c r="C1342" s="49">
        <v>83001</v>
      </c>
      <c r="D1342" s="50" t="str">
        <f>Data[[#This Row],[Text IID]]&amp;" - "&amp;Data[[#This Row],[Facility Name]]</f>
        <v>83001 - Good Sam Society St James</v>
      </c>
      <c r="E1342" s="46">
        <v>83001</v>
      </c>
      <c r="F1342" s="51" t="s">
        <v>357</v>
      </c>
      <c r="G1342" s="52">
        <v>44197</v>
      </c>
      <c r="H1342" s="51" t="s">
        <v>22</v>
      </c>
      <c r="I1342" s="47"/>
      <c r="J1342" s="47">
        <v>4</v>
      </c>
      <c r="K1342" s="47">
        <f>+Data[[#This Row],[BC Bed Change]]+Data[[#This Row],[NH Bed Change]]</f>
        <v>4</v>
      </c>
      <c r="L1342" s="47">
        <f t="shared" si="92"/>
        <v>0</v>
      </c>
      <c r="M1342" s="47">
        <f t="shared" si="93"/>
        <v>4</v>
      </c>
      <c r="N1342" s="47">
        <f>+Data[[#This Row],[BC Active]]+Data[[#This Row],[NH Active]]</f>
        <v>4</v>
      </c>
      <c r="O1342" s="47">
        <f t="shared" si="94"/>
        <v>0</v>
      </c>
      <c r="P1342" s="47">
        <f t="shared" si="95"/>
        <v>-4</v>
      </c>
      <c r="Q1342" s="47">
        <f>+Data[[#This Row],[BC Layaway]]+Data[[#This Row],[NH Layaway]]</f>
        <v>-4</v>
      </c>
      <c r="R1342" s="47">
        <f>+Data[[#This Row],[BC Active]]+Data[[#This Row],[BC Layaway]]</f>
        <v>0</v>
      </c>
      <c r="S1342" s="47">
        <f>+Data[[#This Row],[NH Active]]+Data[[#This Row],[NH Layaway]]</f>
        <v>0</v>
      </c>
      <c r="T1342" s="47">
        <f>+Data[[#This Row],[BC Total]]+Data[[#This Row],[NH Total]]</f>
        <v>0</v>
      </c>
      <c r="Y1342" s="53"/>
    </row>
    <row r="1343" spans="1:25" x14ac:dyDescent="0.25">
      <c r="A1343" s="47" t="str">
        <f>Data[[#This Row],[Text IID]]&amp;Data[[#This Row],[transaction number]]</f>
        <v>830016</v>
      </c>
      <c r="B1343" s="48">
        <v>6</v>
      </c>
      <c r="C1343" s="49">
        <v>83001</v>
      </c>
      <c r="D1343" s="50" t="str">
        <f>Data[[#This Row],[Text IID]]&amp;" - "&amp;Data[[#This Row],[Facility Name]]</f>
        <v>83001 - Good Sam Society St James</v>
      </c>
      <c r="E1343" s="46">
        <v>83001</v>
      </c>
      <c r="F1343" s="51" t="s">
        <v>357</v>
      </c>
      <c r="G1343" s="52">
        <v>44197</v>
      </c>
      <c r="H1343" s="51" t="s">
        <v>23</v>
      </c>
      <c r="I1343" s="47"/>
      <c r="J1343" s="47">
        <v>4</v>
      </c>
      <c r="K1343" s="47">
        <f>+Data[[#This Row],[BC Bed Change]]+Data[[#This Row],[NH Bed Change]]</f>
        <v>4</v>
      </c>
      <c r="L1343" s="47">
        <f t="shared" si="92"/>
        <v>0</v>
      </c>
      <c r="M1343" s="47">
        <f t="shared" si="93"/>
        <v>-4</v>
      </c>
      <c r="N1343" s="47">
        <f>+Data[[#This Row],[BC Active]]+Data[[#This Row],[NH Active]]</f>
        <v>-4</v>
      </c>
      <c r="O1343" s="47">
        <f t="shared" si="94"/>
        <v>0</v>
      </c>
      <c r="P1343" s="47">
        <f t="shared" si="95"/>
        <v>0</v>
      </c>
      <c r="Q1343" s="47">
        <f>+Data[[#This Row],[BC Layaway]]+Data[[#This Row],[NH Layaway]]</f>
        <v>0</v>
      </c>
      <c r="R1343" s="47">
        <f>+Data[[#This Row],[BC Active]]+Data[[#This Row],[BC Layaway]]</f>
        <v>0</v>
      </c>
      <c r="S1343" s="47">
        <f>+Data[[#This Row],[NH Active]]+Data[[#This Row],[NH Layaway]]</f>
        <v>-4</v>
      </c>
      <c r="T1343" s="47">
        <f>+Data[[#This Row],[BC Total]]+Data[[#This Row],[NH Total]]</f>
        <v>-4</v>
      </c>
      <c r="Y1343" s="53"/>
    </row>
    <row r="1344" spans="1:25" x14ac:dyDescent="0.25">
      <c r="A1344" s="47" t="str">
        <f>Data[[#This Row],[Text IID]]&amp;Data[[#This Row],[transaction number]]</f>
        <v>830021</v>
      </c>
      <c r="B1344" s="48">
        <v>1</v>
      </c>
      <c r="C1344" s="49">
        <v>83002</v>
      </c>
      <c r="D1344" s="50" t="str">
        <f>Data[[#This Row],[Text IID]]&amp;" - "&amp;Data[[#This Row],[Facility Name]]</f>
        <v>83002 - Living Meadows at Luther</v>
      </c>
      <c r="E1344" s="46">
        <v>83002</v>
      </c>
      <c r="F1344" s="51" t="s">
        <v>358</v>
      </c>
      <c r="G1344" s="52">
        <v>40451</v>
      </c>
      <c r="H1344" s="51" t="s">
        <v>17</v>
      </c>
      <c r="I1344" s="47">
        <v>0</v>
      </c>
      <c r="J1344" s="47">
        <v>71</v>
      </c>
      <c r="K1344" s="47">
        <f>+Data[[#This Row],[BC Bed Change]]+Data[[#This Row],[NH Bed Change]]</f>
        <v>71</v>
      </c>
      <c r="L1344" s="47">
        <f t="shared" si="92"/>
        <v>0</v>
      </c>
      <c r="M1344" s="47">
        <f t="shared" si="93"/>
        <v>71</v>
      </c>
      <c r="N1344" s="47">
        <f>+Data[[#This Row],[BC Active]]+Data[[#This Row],[NH Active]]</f>
        <v>71</v>
      </c>
      <c r="O1344" s="47">
        <f t="shared" si="94"/>
        <v>0</v>
      </c>
      <c r="P1344" s="47">
        <f t="shared" si="95"/>
        <v>0</v>
      </c>
      <c r="Q1344" s="47">
        <f>+Data[[#This Row],[BC Layaway]]+Data[[#This Row],[NH Layaway]]</f>
        <v>0</v>
      </c>
      <c r="R1344" s="47">
        <f>+Data[[#This Row],[BC Active]]+Data[[#This Row],[BC Layaway]]</f>
        <v>0</v>
      </c>
      <c r="S1344" s="47">
        <f>+Data[[#This Row],[NH Active]]+Data[[#This Row],[NH Layaway]]</f>
        <v>71</v>
      </c>
      <c r="T1344" s="47">
        <f>+Data[[#This Row],[BC Total]]+Data[[#This Row],[NH Total]]</f>
        <v>71</v>
      </c>
      <c r="Y1344" s="53"/>
    </row>
    <row r="1345" spans="1:25" x14ac:dyDescent="0.25">
      <c r="A1345" s="47" t="str">
        <f>Data[[#This Row],[Text IID]]&amp;Data[[#This Row],[transaction number]]</f>
        <v>830022</v>
      </c>
      <c r="B1345" s="48">
        <v>2</v>
      </c>
      <c r="C1345" s="49">
        <v>83002</v>
      </c>
      <c r="D1345" s="50" t="str">
        <f>Data[[#This Row],[Text IID]]&amp;" - "&amp;Data[[#This Row],[Facility Name]]</f>
        <v>83002 - Living Meadows at Luther</v>
      </c>
      <c r="E1345" s="46">
        <v>83002</v>
      </c>
      <c r="F1345" s="51" t="s">
        <v>358</v>
      </c>
      <c r="G1345" s="52">
        <v>41821</v>
      </c>
      <c r="H1345" s="51" t="s">
        <v>20</v>
      </c>
      <c r="I1345" s="47">
        <v>0</v>
      </c>
      <c r="J1345" s="47">
        <v>10</v>
      </c>
      <c r="K1345" s="47">
        <f>+Data[[#This Row],[BC Bed Change]]+Data[[#This Row],[NH Bed Change]]</f>
        <v>10</v>
      </c>
      <c r="L1345" s="47">
        <f t="shared" si="92"/>
        <v>0</v>
      </c>
      <c r="M1345" s="47">
        <f t="shared" si="93"/>
        <v>-10</v>
      </c>
      <c r="N1345" s="47">
        <f>+Data[[#This Row],[BC Active]]+Data[[#This Row],[NH Active]]</f>
        <v>-10</v>
      </c>
      <c r="O1345" s="47">
        <f t="shared" si="94"/>
        <v>0</v>
      </c>
      <c r="P1345" s="47">
        <f t="shared" si="95"/>
        <v>10</v>
      </c>
      <c r="Q1345" s="47">
        <f>+Data[[#This Row],[BC Layaway]]+Data[[#This Row],[NH Layaway]]</f>
        <v>10</v>
      </c>
      <c r="R1345" s="47">
        <f>+Data[[#This Row],[BC Active]]+Data[[#This Row],[BC Layaway]]</f>
        <v>0</v>
      </c>
      <c r="S1345" s="47">
        <f>+Data[[#This Row],[NH Active]]+Data[[#This Row],[NH Layaway]]</f>
        <v>0</v>
      </c>
      <c r="T1345" s="47">
        <f>+Data[[#This Row],[BC Total]]+Data[[#This Row],[NH Total]]</f>
        <v>0</v>
      </c>
      <c r="Y1345" s="53"/>
    </row>
    <row r="1346" spans="1:25" x14ac:dyDescent="0.25">
      <c r="A1346" s="47" t="str">
        <f>Data[[#This Row],[Text IID]]&amp;Data[[#This Row],[transaction number]]</f>
        <v>830023</v>
      </c>
      <c r="B1346" s="48">
        <v>3</v>
      </c>
      <c r="C1346" s="49">
        <v>83002</v>
      </c>
      <c r="D1346" s="50" t="str">
        <f>Data[[#This Row],[Text IID]]&amp;" - "&amp;Data[[#This Row],[Facility Name]]</f>
        <v>83002 - Living Meadows at Luther</v>
      </c>
      <c r="E1346" s="46">
        <v>83002</v>
      </c>
      <c r="F1346" s="51" t="s">
        <v>358</v>
      </c>
      <c r="G1346" s="52">
        <v>42887</v>
      </c>
      <c r="H1346" s="51" t="s">
        <v>20</v>
      </c>
      <c r="I1346" s="47"/>
      <c r="J1346" s="47">
        <v>10</v>
      </c>
      <c r="K1346" s="47">
        <f>+Data[[#This Row],[BC Bed Change]]+Data[[#This Row],[NH Bed Change]]</f>
        <v>10</v>
      </c>
      <c r="L1346" s="47">
        <f t="shared" si="92"/>
        <v>0</v>
      </c>
      <c r="M1346" s="47">
        <f t="shared" si="93"/>
        <v>-10</v>
      </c>
      <c r="N1346" s="47">
        <f>+Data[[#This Row],[BC Active]]+Data[[#This Row],[NH Active]]</f>
        <v>-10</v>
      </c>
      <c r="O1346" s="47">
        <f t="shared" si="94"/>
        <v>0</v>
      </c>
      <c r="P1346" s="47">
        <f t="shared" si="95"/>
        <v>10</v>
      </c>
      <c r="Q1346" s="47">
        <f>+Data[[#This Row],[BC Layaway]]+Data[[#This Row],[NH Layaway]]</f>
        <v>10</v>
      </c>
      <c r="R1346" s="47">
        <f>+Data[[#This Row],[BC Active]]+Data[[#This Row],[BC Layaway]]</f>
        <v>0</v>
      </c>
      <c r="S1346" s="47">
        <f>+Data[[#This Row],[NH Active]]+Data[[#This Row],[NH Layaway]]</f>
        <v>0</v>
      </c>
      <c r="T1346" s="47">
        <f>+Data[[#This Row],[BC Total]]+Data[[#This Row],[NH Total]]</f>
        <v>0</v>
      </c>
      <c r="Y1346" s="53"/>
    </row>
    <row r="1347" spans="1:25" x14ac:dyDescent="0.25">
      <c r="A1347" s="47" t="str">
        <f>Data[[#This Row],[Text IID]]&amp;Data[[#This Row],[transaction number]]</f>
        <v>840011</v>
      </c>
      <c r="B1347" s="48">
        <v>1</v>
      </c>
      <c r="C1347" s="49">
        <v>84001</v>
      </c>
      <c r="D1347" s="50" t="str">
        <f>Data[[#This Row],[Text IID]]&amp;" - "&amp;Data[[#This Row],[Facility Name]]</f>
        <v>84001 - St Francis Home</v>
      </c>
      <c r="E1347" s="46">
        <v>84001</v>
      </c>
      <c r="F1347" s="51" t="s">
        <v>359</v>
      </c>
      <c r="G1347" s="52">
        <v>40451</v>
      </c>
      <c r="H1347" s="51" t="s">
        <v>17</v>
      </c>
      <c r="I1347" s="47">
        <v>0</v>
      </c>
      <c r="J1347" s="47">
        <v>120</v>
      </c>
      <c r="K1347" s="47">
        <f>+Data[[#This Row],[BC Bed Change]]+Data[[#This Row],[NH Bed Change]]</f>
        <v>120</v>
      </c>
      <c r="L1347" s="47">
        <f t="shared" si="92"/>
        <v>0</v>
      </c>
      <c r="M1347" s="47">
        <f t="shared" si="93"/>
        <v>120</v>
      </c>
      <c r="N1347" s="47">
        <f>+Data[[#This Row],[BC Active]]+Data[[#This Row],[NH Active]]</f>
        <v>120</v>
      </c>
      <c r="O1347" s="47">
        <f t="shared" si="94"/>
        <v>0</v>
      </c>
      <c r="P1347" s="47">
        <f t="shared" si="95"/>
        <v>0</v>
      </c>
      <c r="Q1347" s="47">
        <f>+Data[[#This Row],[BC Layaway]]+Data[[#This Row],[NH Layaway]]</f>
        <v>0</v>
      </c>
      <c r="R1347" s="47">
        <f>+Data[[#This Row],[BC Active]]+Data[[#This Row],[BC Layaway]]</f>
        <v>0</v>
      </c>
      <c r="S1347" s="47">
        <f>+Data[[#This Row],[NH Active]]+Data[[#This Row],[NH Layaway]]</f>
        <v>120</v>
      </c>
      <c r="T1347" s="47">
        <f>+Data[[#This Row],[BC Total]]+Data[[#This Row],[NH Total]]</f>
        <v>120</v>
      </c>
      <c r="Y1347" s="53"/>
    </row>
    <row r="1348" spans="1:25" x14ac:dyDescent="0.25">
      <c r="A1348" s="47" t="str">
        <f>Data[[#This Row],[Text IID]]&amp;Data[[#This Row],[transaction number]]</f>
        <v>840012</v>
      </c>
      <c r="B1348" s="48">
        <v>2</v>
      </c>
      <c r="C1348" s="49">
        <v>84001</v>
      </c>
      <c r="D1348" s="50" t="str">
        <f>Data[[#This Row],[Text IID]]&amp;" - "&amp;Data[[#This Row],[Facility Name]]</f>
        <v>84001 - St Francis Home</v>
      </c>
      <c r="E1348" s="46">
        <v>84001</v>
      </c>
      <c r="F1348" s="51" t="s">
        <v>359</v>
      </c>
      <c r="G1348" s="52">
        <v>41671</v>
      </c>
      <c r="H1348" s="51" t="s">
        <v>20</v>
      </c>
      <c r="I1348" s="47">
        <v>0</v>
      </c>
      <c r="J1348" s="47">
        <v>40</v>
      </c>
      <c r="K1348" s="47">
        <f>+Data[[#This Row],[BC Bed Change]]+Data[[#This Row],[NH Bed Change]]</f>
        <v>40</v>
      </c>
      <c r="L1348" s="47">
        <f t="shared" si="92"/>
        <v>0</v>
      </c>
      <c r="M1348" s="47">
        <f t="shared" si="93"/>
        <v>-40</v>
      </c>
      <c r="N1348" s="47">
        <f>+Data[[#This Row],[BC Active]]+Data[[#This Row],[NH Active]]</f>
        <v>-40</v>
      </c>
      <c r="O1348" s="47">
        <f t="shared" si="94"/>
        <v>0</v>
      </c>
      <c r="P1348" s="47">
        <f t="shared" si="95"/>
        <v>40</v>
      </c>
      <c r="Q1348" s="47">
        <f>+Data[[#This Row],[BC Layaway]]+Data[[#This Row],[NH Layaway]]</f>
        <v>40</v>
      </c>
      <c r="R1348" s="47">
        <f>+Data[[#This Row],[BC Active]]+Data[[#This Row],[BC Layaway]]</f>
        <v>0</v>
      </c>
      <c r="S1348" s="47">
        <f>+Data[[#This Row],[NH Active]]+Data[[#This Row],[NH Layaway]]</f>
        <v>0</v>
      </c>
      <c r="T1348" s="47">
        <f>+Data[[#This Row],[BC Total]]+Data[[#This Row],[NH Total]]</f>
        <v>0</v>
      </c>
      <c r="Y1348" s="53"/>
    </row>
    <row r="1349" spans="1:25" x14ac:dyDescent="0.25">
      <c r="A1349" s="47" t="str">
        <f>Data[[#This Row],[Text IID]]&amp;Data[[#This Row],[transaction number]]</f>
        <v>850011</v>
      </c>
      <c r="B1349" s="48">
        <v>1</v>
      </c>
      <c r="C1349" s="49">
        <v>85001</v>
      </c>
      <c r="D1349" s="50" t="str">
        <f>Data[[#This Row],[Text IID]]&amp;" - "&amp;Data[[#This Row],[Facility Name]]</f>
        <v>85001 - Sauer Health Care</v>
      </c>
      <c r="E1349" s="46">
        <v>85001</v>
      </c>
      <c r="F1349" s="51" t="s">
        <v>360</v>
      </c>
      <c r="G1349" s="52">
        <v>40451</v>
      </c>
      <c r="H1349" s="51" t="s">
        <v>17</v>
      </c>
      <c r="I1349" s="47">
        <v>0</v>
      </c>
      <c r="J1349" s="47">
        <v>76</v>
      </c>
      <c r="K1349" s="47">
        <f>+Data[[#This Row],[BC Bed Change]]+Data[[#This Row],[NH Bed Change]]</f>
        <v>76</v>
      </c>
      <c r="L1349" s="47">
        <f t="shared" ref="L1349:L1409" si="96">IF(OR($H1349=$W$1,$H1349=$W$4,$H1349=$W$6),I1349,IF($H1349=$W$2,0,-I1349))</f>
        <v>0</v>
      </c>
      <c r="M1349" s="47">
        <f t="shared" ref="M1349:M1409" si="97">IF(OR($H1349=$W$1,$H1349=$W$4,$H1349=$W$6),J1349,IF($H1349=$W$2,0,-J1349))</f>
        <v>76</v>
      </c>
      <c r="N1349" s="47">
        <f>+Data[[#This Row],[BC Active]]+Data[[#This Row],[NH Active]]</f>
        <v>76</v>
      </c>
      <c r="O1349" s="47">
        <f t="shared" ref="O1349:O1409" si="98">IF(OR($H1349=$W$3,$H1349=$W$2),I1349,IF($H1349=$W$4,-I1349,0))</f>
        <v>0</v>
      </c>
      <c r="P1349" s="47">
        <f t="shared" ref="P1349:P1409" si="99">IF(OR($H1349=$W$3,$H1349=$W$2),J1349,IF($H1349=$W$4,-J1349,0))</f>
        <v>0</v>
      </c>
      <c r="Q1349" s="47">
        <f>+Data[[#This Row],[BC Layaway]]+Data[[#This Row],[NH Layaway]]</f>
        <v>0</v>
      </c>
      <c r="R1349" s="47">
        <f>+Data[[#This Row],[BC Active]]+Data[[#This Row],[BC Layaway]]</f>
        <v>0</v>
      </c>
      <c r="S1349" s="47">
        <f>+Data[[#This Row],[NH Active]]+Data[[#This Row],[NH Layaway]]</f>
        <v>76</v>
      </c>
      <c r="T1349" s="47">
        <f>+Data[[#This Row],[BC Total]]+Data[[#This Row],[NH Total]]</f>
        <v>76</v>
      </c>
      <c r="Y1349" s="53"/>
    </row>
    <row r="1350" spans="1:25" x14ac:dyDescent="0.25">
      <c r="A1350" s="47" t="str">
        <f>Data[[#This Row],[Text IID]]&amp;Data[[#This Row],[transaction number]]</f>
        <v>850012</v>
      </c>
      <c r="B1350" s="48">
        <v>2</v>
      </c>
      <c r="C1350" s="49">
        <v>85001</v>
      </c>
      <c r="D1350" s="50" t="str">
        <f>Data[[#This Row],[Text IID]]&amp;" - "&amp;Data[[#This Row],[Facility Name]]</f>
        <v>85001 - Sauer Health Care</v>
      </c>
      <c r="E1350" s="46">
        <v>85001</v>
      </c>
      <c r="F1350" s="51" t="s">
        <v>360</v>
      </c>
      <c r="G1350" s="52">
        <v>40451</v>
      </c>
      <c r="H1350" s="51" t="s">
        <v>19</v>
      </c>
      <c r="I1350" s="47">
        <v>0</v>
      </c>
      <c r="J1350" s="47">
        <v>14</v>
      </c>
      <c r="K1350" s="47">
        <f>+Data[[#This Row],[BC Bed Change]]+Data[[#This Row],[NH Bed Change]]</f>
        <v>14</v>
      </c>
      <c r="L1350" s="47">
        <f t="shared" si="96"/>
        <v>0</v>
      </c>
      <c r="M1350" s="47">
        <f t="shared" si="97"/>
        <v>0</v>
      </c>
      <c r="N1350" s="47">
        <f>+Data[[#This Row],[BC Active]]+Data[[#This Row],[NH Active]]</f>
        <v>0</v>
      </c>
      <c r="O1350" s="47">
        <f t="shared" si="98"/>
        <v>0</v>
      </c>
      <c r="P1350" s="47">
        <f t="shared" si="99"/>
        <v>14</v>
      </c>
      <c r="Q1350" s="47">
        <f>+Data[[#This Row],[BC Layaway]]+Data[[#This Row],[NH Layaway]]</f>
        <v>14</v>
      </c>
      <c r="R1350" s="47">
        <f>+Data[[#This Row],[BC Active]]+Data[[#This Row],[BC Layaway]]</f>
        <v>0</v>
      </c>
      <c r="S1350" s="47">
        <f>+Data[[#This Row],[NH Active]]+Data[[#This Row],[NH Layaway]]</f>
        <v>14</v>
      </c>
      <c r="T1350" s="47">
        <f>+Data[[#This Row],[BC Total]]+Data[[#This Row],[NH Total]]</f>
        <v>14</v>
      </c>
      <c r="Y1350" s="53"/>
    </row>
    <row r="1351" spans="1:25" x14ac:dyDescent="0.25">
      <c r="A1351" s="47" t="str">
        <f>Data[[#This Row],[Text IID]]&amp;Data[[#This Row],[transaction number]]</f>
        <v>850013</v>
      </c>
      <c r="B1351" s="48">
        <v>3</v>
      </c>
      <c r="C1351" s="49">
        <v>85001</v>
      </c>
      <c r="D1351" s="50" t="str">
        <f>Data[[#This Row],[Text IID]]&amp;" - "&amp;Data[[#This Row],[Facility Name]]</f>
        <v>85001 - Sauer Health Care</v>
      </c>
      <c r="E1351" s="46">
        <v>85001</v>
      </c>
      <c r="F1351" s="51" t="s">
        <v>360</v>
      </c>
      <c r="G1351" s="52">
        <v>40575</v>
      </c>
      <c r="H1351" s="51" t="s">
        <v>22</v>
      </c>
      <c r="I1351" s="47">
        <v>0</v>
      </c>
      <c r="J1351" s="47">
        <v>14</v>
      </c>
      <c r="K1351" s="47">
        <f>+Data[[#This Row],[BC Bed Change]]+Data[[#This Row],[NH Bed Change]]</f>
        <v>14</v>
      </c>
      <c r="L1351" s="47">
        <f t="shared" si="96"/>
        <v>0</v>
      </c>
      <c r="M1351" s="47">
        <f t="shared" si="97"/>
        <v>14</v>
      </c>
      <c r="N1351" s="47">
        <f>+Data[[#This Row],[BC Active]]+Data[[#This Row],[NH Active]]</f>
        <v>14</v>
      </c>
      <c r="O1351" s="47">
        <f t="shared" si="98"/>
        <v>0</v>
      </c>
      <c r="P1351" s="47">
        <f t="shared" si="99"/>
        <v>-14</v>
      </c>
      <c r="Q1351" s="47">
        <f>+Data[[#This Row],[BC Layaway]]+Data[[#This Row],[NH Layaway]]</f>
        <v>-14</v>
      </c>
      <c r="R1351" s="47">
        <f>+Data[[#This Row],[BC Active]]+Data[[#This Row],[BC Layaway]]</f>
        <v>0</v>
      </c>
      <c r="S1351" s="47">
        <f>+Data[[#This Row],[NH Active]]+Data[[#This Row],[NH Layaway]]</f>
        <v>0</v>
      </c>
      <c r="T1351" s="47">
        <f>+Data[[#This Row],[BC Total]]+Data[[#This Row],[NH Total]]</f>
        <v>0</v>
      </c>
      <c r="Y1351" s="53"/>
    </row>
    <row r="1352" spans="1:25" x14ac:dyDescent="0.25">
      <c r="A1352" s="47" t="str">
        <f>Data[[#This Row],[Text IID]]&amp;Data[[#This Row],[transaction number]]</f>
        <v>850014</v>
      </c>
      <c r="B1352" s="48">
        <v>4</v>
      </c>
      <c r="C1352" s="49">
        <v>85001</v>
      </c>
      <c r="D1352" s="50" t="str">
        <f>Data[[#This Row],[Text IID]]&amp;" - "&amp;Data[[#This Row],[Facility Name]]</f>
        <v>85001 - Sauer Health Care</v>
      </c>
      <c r="E1352" s="46">
        <v>85001</v>
      </c>
      <c r="F1352" s="51" t="s">
        <v>360</v>
      </c>
      <c r="G1352" s="52">
        <v>40575</v>
      </c>
      <c r="H1352" s="51" t="s">
        <v>23</v>
      </c>
      <c r="I1352" s="47">
        <v>0</v>
      </c>
      <c r="J1352" s="47">
        <v>14</v>
      </c>
      <c r="K1352" s="47">
        <f>+Data[[#This Row],[BC Bed Change]]+Data[[#This Row],[NH Bed Change]]</f>
        <v>14</v>
      </c>
      <c r="L1352" s="47">
        <f t="shared" si="96"/>
        <v>0</v>
      </c>
      <c r="M1352" s="47">
        <f t="shared" si="97"/>
        <v>-14</v>
      </c>
      <c r="N1352" s="47">
        <f>+Data[[#This Row],[BC Active]]+Data[[#This Row],[NH Active]]</f>
        <v>-14</v>
      </c>
      <c r="O1352" s="47">
        <f t="shared" si="98"/>
        <v>0</v>
      </c>
      <c r="P1352" s="47">
        <f t="shared" si="99"/>
        <v>0</v>
      </c>
      <c r="Q1352" s="47">
        <f>+Data[[#This Row],[BC Layaway]]+Data[[#This Row],[NH Layaway]]</f>
        <v>0</v>
      </c>
      <c r="R1352" s="47">
        <f>+Data[[#This Row],[BC Active]]+Data[[#This Row],[BC Layaway]]</f>
        <v>0</v>
      </c>
      <c r="S1352" s="47">
        <f>+Data[[#This Row],[NH Active]]+Data[[#This Row],[NH Layaway]]</f>
        <v>-14</v>
      </c>
      <c r="T1352" s="47">
        <f>+Data[[#This Row],[BC Total]]+Data[[#This Row],[NH Total]]</f>
        <v>-14</v>
      </c>
      <c r="Y1352" s="53"/>
    </row>
    <row r="1353" spans="1:25" x14ac:dyDescent="0.25">
      <c r="A1353" s="47" t="str">
        <f>Data[[#This Row],[Text IID]]&amp;Data[[#This Row],[transaction number]]</f>
        <v>850015</v>
      </c>
      <c r="B1353" s="48">
        <v>5</v>
      </c>
      <c r="C1353" s="49">
        <v>85001</v>
      </c>
      <c r="D1353" s="50" t="str">
        <f>Data[[#This Row],[Text IID]]&amp;" - "&amp;Data[[#This Row],[Facility Name]]</f>
        <v>85001 - Sauer Health Care</v>
      </c>
      <c r="E1353" s="46">
        <v>85001</v>
      </c>
      <c r="F1353" s="51" t="s">
        <v>360</v>
      </c>
      <c r="G1353" s="52">
        <v>40817</v>
      </c>
      <c r="H1353" s="51" t="s">
        <v>23</v>
      </c>
      <c r="I1353" s="47">
        <v>0</v>
      </c>
      <c r="J1353" s="47">
        <v>5</v>
      </c>
      <c r="K1353" s="47">
        <f>+Data[[#This Row],[BC Bed Change]]+Data[[#This Row],[NH Bed Change]]</f>
        <v>5</v>
      </c>
      <c r="L1353" s="47">
        <f t="shared" si="96"/>
        <v>0</v>
      </c>
      <c r="M1353" s="47">
        <f t="shared" si="97"/>
        <v>-5</v>
      </c>
      <c r="N1353" s="47">
        <f>+Data[[#This Row],[BC Active]]+Data[[#This Row],[NH Active]]</f>
        <v>-5</v>
      </c>
      <c r="O1353" s="47">
        <f t="shared" si="98"/>
        <v>0</v>
      </c>
      <c r="P1353" s="47">
        <f t="shared" si="99"/>
        <v>0</v>
      </c>
      <c r="Q1353" s="47">
        <f>+Data[[#This Row],[BC Layaway]]+Data[[#This Row],[NH Layaway]]</f>
        <v>0</v>
      </c>
      <c r="R1353" s="47">
        <f>+Data[[#This Row],[BC Active]]+Data[[#This Row],[BC Layaway]]</f>
        <v>0</v>
      </c>
      <c r="S1353" s="47">
        <f>+Data[[#This Row],[NH Active]]+Data[[#This Row],[NH Layaway]]</f>
        <v>-5</v>
      </c>
      <c r="T1353" s="47">
        <f>+Data[[#This Row],[BC Total]]+Data[[#This Row],[NH Total]]</f>
        <v>-5</v>
      </c>
      <c r="Y1353" s="53"/>
    </row>
    <row r="1354" spans="1:25" x14ac:dyDescent="0.25">
      <c r="A1354" s="47" t="str">
        <f>Data[[#This Row],[Text IID]]&amp;Data[[#This Row],[transaction number]]</f>
        <v>850031</v>
      </c>
      <c r="B1354" s="48">
        <v>1</v>
      </c>
      <c r="C1354" s="49">
        <v>85003</v>
      </c>
      <c r="D1354" s="50" t="str">
        <f>Data[[#This Row],[Text IID]]&amp;" - "&amp;Data[[#This Row],[Facility Name]]</f>
        <v>85003 - Lake Winona Manor</v>
      </c>
      <c r="E1354" s="46">
        <v>85003</v>
      </c>
      <c r="F1354" s="51" t="s">
        <v>361</v>
      </c>
      <c r="G1354" s="52">
        <v>40451</v>
      </c>
      <c r="H1354" s="51" t="s">
        <v>17</v>
      </c>
      <c r="I1354" s="47">
        <v>0</v>
      </c>
      <c r="J1354" s="47">
        <v>140</v>
      </c>
      <c r="K1354" s="47">
        <f>+Data[[#This Row],[BC Bed Change]]+Data[[#This Row],[NH Bed Change]]</f>
        <v>140</v>
      </c>
      <c r="L1354" s="47">
        <f t="shared" si="96"/>
        <v>0</v>
      </c>
      <c r="M1354" s="47">
        <f t="shared" si="97"/>
        <v>140</v>
      </c>
      <c r="N1354" s="47">
        <f>+Data[[#This Row],[BC Active]]+Data[[#This Row],[NH Active]]</f>
        <v>140</v>
      </c>
      <c r="O1354" s="47">
        <f t="shared" si="98"/>
        <v>0</v>
      </c>
      <c r="P1354" s="47">
        <f t="shared" si="99"/>
        <v>0</v>
      </c>
      <c r="Q1354" s="47">
        <f>+Data[[#This Row],[BC Layaway]]+Data[[#This Row],[NH Layaway]]</f>
        <v>0</v>
      </c>
      <c r="R1354" s="47">
        <f>+Data[[#This Row],[BC Active]]+Data[[#This Row],[BC Layaway]]</f>
        <v>0</v>
      </c>
      <c r="S1354" s="47">
        <f>+Data[[#This Row],[NH Active]]+Data[[#This Row],[NH Layaway]]</f>
        <v>140</v>
      </c>
      <c r="T1354" s="47">
        <f>+Data[[#This Row],[BC Total]]+Data[[#This Row],[NH Total]]</f>
        <v>140</v>
      </c>
      <c r="Y1354" s="53"/>
    </row>
    <row r="1355" spans="1:25" x14ac:dyDescent="0.25">
      <c r="A1355" s="47" t="str">
        <f>Data[[#This Row],[Text IID]]&amp;Data[[#This Row],[transaction number]]</f>
        <v>850032</v>
      </c>
      <c r="B1355" s="48">
        <v>2</v>
      </c>
      <c r="C1355" s="49">
        <v>85003</v>
      </c>
      <c r="D1355" s="50" t="str">
        <f>Data[[#This Row],[Text IID]]&amp;" - "&amp;Data[[#This Row],[Facility Name]]</f>
        <v>85003 - Lake Winona Manor</v>
      </c>
      <c r="E1355" s="46">
        <v>85003</v>
      </c>
      <c r="F1355" s="51" t="s">
        <v>361</v>
      </c>
      <c r="G1355" s="52">
        <v>40451</v>
      </c>
      <c r="H1355" s="51" t="s">
        <v>19</v>
      </c>
      <c r="I1355" s="47">
        <v>0</v>
      </c>
      <c r="J1355" s="47">
        <v>14</v>
      </c>
      <c r="K1355" s="47">
        <f>+Data[[#This Row],[BC Bed Change]]+Data[[#This Row],[NH Bed Change]]</f>
        <v>14</v>
      </c>
      <c r="L1355" s="47">
        <f t="shared" si="96"/>
        <v>0</v>
      </c>
      <c r="M1355" s="47">
        <f t="shared" si="97"/>
        <v>0</v>
      </c>
      <c r="N1355" s="47">
        <f>+Data[[#This Row],[BC Active]]+Data[[#This Row],[NH Active]]</f>
        <v>0</v>
      </c>
      <c r="O1355" s="47">
        <f t="shared" si="98"/>
        <v>0</v>
      </c>
      <c r="P1355" s="47">
        <f t="shared" si="99"/>
        <v>14</v>
      </c>
      <c r="Q1355" s="47">
        <f>+Data[[#This Row],[BC Layaway]]+Data[[#This Row],[NH Layaway]]</f>
        <v>14</v>
      </c>
      <c r="R1355" s="47">
        <f>+Data[[#This Row],[BC Active]]+Data[[#This Row],[BC Layaway]]</f>
        <v>0</v>
      </c>
      <c r="S1355" s="47">
        <f>+Data[[#This Row],[NH Active]]+Data[[#This Row],[NH Layaway]]</f>
        <v>14</v>
      </c>
      <c r="T1355" s="47">
        <f>+Data[[#This Row],[BC Total]]+Data[[#This Row],[NH Total]]</f>
        <v>14</v>
      </c>
      <c r="Y1355" s="53"/>
    </row>
    <row r="1356" spans="1:25" x14ac:dyDescent="0.25">
      <c r="A1356" s="47" t="str">
        <f>Data[[#This Row],[Text IID]]&amp;Data[[#This Row],[transaction number]]</f>
        <v>850033</v>
      </c>
      <c r="B1356" s="48">
        <v>3</v>
      </c>
      <c r="C1356" s="49">
        <v>85003</v>
      </c>
      <c r="D1356" s="50" t="str">
        <f>Data[[#This Row],[Text IID]]&amp;" - "&amp;Data[[#This Row],[Facility Name]]</f>
        <v>85003 - Lake Winona Manor</v>
      </c>
      <c r="E1356" s="46">
        <v>85003</v>
      </c>
      <c r="F1356" s="51" t="s">
        <v>361</v>
      </c>
      <c r="G1356" s="52">
        <v>40909</v>
      </c>
      <c r="H1356" s="51" t="s">
        <v>22</v>
      </c>
      <c r="I1356" s="47">
        <v>0</v>
      </c>
      <c r="J1356" s="47">
        <v>8</v>
      </c>
      <c r="K1356" s="47">
        <f>+Data[[#This Row],[BC Bed Change]]+Data[[#This Row],[NH Bed Change]]</f>
        <v>8</v>
      </c>
      <c r="L1356" s="47">
        <f t="shared" si="96"/>
        <v>0</v>
      </c>
      <c r="M1356" s="47">
        <f t="shared" si="97"/>
        <v>8</v>
      </c>
      <c r="N1356" s="47">
        <f>+Data[[#This Row],[BC Active]]+Data[[#This Row],[NH Active]]</f>
        <v>8</v>
      </c>
      <c r="O1356" s="47">
        <f t="shared" si="98"/>
        <v>0</v>
      </c>
      <c r="P1356" s="47">
        <f t="shared" si="99"/>
        <v>-8</v>
      </c>
      <c r="Q1356" s="47">
        <f>+Data[[#This Row],[BC Layaway]]+Data[[#This Row],[NH Layaway]]</f>
        <v>-8</v>
      </c>
      <c r="R1356" s="47">
        <f>+Data[[#This Row],[BC Active]]+Data[[#This Row],[BC Layaway]]</f>
        <v>0</v>
      </c>
      <c r="S1356" s="47">
        <f>+Data[[#This Row],[NH Active]]+Data[[#This Row],[NH Layaway]]</f>
        <v>0</v>
      </c>
      <c r="T1356" s="47">
        <f>+Data[[#This Row],[BC Total]]+Data[[#This Row],[NH Total]]</f>
        <v>0</v>
      </c>
      <c r="Y1356" s="53"/>
    </row>
    <row r="1357" spans="1:25" x14ac:dyDescent="0.25">
      <c r="A1357" s="47" t="str">
        <f>Data[[#This Row],[Text IID]]&amp;Data[[#This Row],[transaction number]]</f>
        <v>850034</v>
      </c>
      <c r="B1357" s="48">
        <v>4</v>
      </c>
      <c r="C1357" s="49">
        <v>85003</v>
      </c>
      <c r="D1357" s="50" t="str">
        <f>Data[[#This Row],[Text IID]]&amp;" - "&amp;Data[[#This Row],[Facility Name]]</f>
        <v>85003 - Lake Winona Manor</v>
      </c>
      <c r="E1357" s="46">
        <v>85003</v>
      </c>
      <c r="F1357" s="51" t="s">
        <v>361</v>
      </c>
      <c r="G1357" s="52">
        <v>40909</v>
      </c>
      <c r="H1357" s="51" t="s">
        <v>23</v>
      </c>
      <c r="I1357" s="47">
        <v>0</v>
      </c>
      <c r="J1357" s="47">
        <v>14</v>
      </c>
      <c r="K1357" s="47">
        <f>+Data[[#This Row],[BC Bed Change]]+Data[[#This Row],[NH Bed Change]]</f>
        <v>14</v>
      </c>
      <c r="L1357" s="47">
        <f t="shared" si="96"/>
        <v>0</v>
      </c>
      <c r="M1357" s="47">
        <f t="shared" si="97"/>
        <v>-14</v>
      </c>
      <c r="N1357" s="47">
        <f>+Data[[#This Row],[BC Active]]+Data[[#This Row],[NH Active]]</f>
        <v>-14</v>
      </c>
      <c r="O1357" s="47">
        <f t="shared" si="98"/>
        <v>0</v>
      </c>
      <c r="P1357" s="47">
        <f t="shared" si="99"/>
        <v>0</v>
      </c>
      <c r="Q1357" s="47">
        <f>+Data[[#This Row],[BC Layaway]]+Data[[#This Row],[NH Layaway]]</f>
        <v>0</v>
      </c>
      <c r="R1357" s="47">
        <f>+Data[[#This Row],[BC Active]]+Data[[#This Row],[BC Layaway]]</f>
        <v>0</v>
      </c>
      <c r="S1357" s="47">
        <f>+Data[[#This Row],[NH Active]]+Data[[#This Row],[NH Layaway]]</f>
        <v>-14</v>
      </c>
      <c r="T1357" s="47">
        <f>+Data[[#This Row],[BC Total]]+Data[[#This Row],[NH Total]]</f>
        <v>-14</v>
      </c>
      <c r="Y1357" s="53"/>
    </row>
    <row r="1358" spans="1:25" x14ac:dyDescent="0.25">
      <c r="A1358" s="47" t="str">
        <f>Data[[#This Row],[Text IID]]&amp;Data[[#This Row],[transaction number]]</f>
        <v>850035</v>
      </c>
      <c r="B1358" s="48">
        <v>5</v>
      </c>
      <c r="C1358" s="49">
        <v>85003</v>
      </c>
      <c r="D1358" s="50" t="str">
        <f>Data[[#This Row],[Text IID]]&amp;" - "&amp;Data[[#This Row],[Facility Name]]</f>
        <v>85003 - Lake Winona Manor</v>
      </c>
      <c r="E1358" s="46">
        <v>85003</v>
      </c>
      <c r="F1358" s="51" t="s">
        <v>361</v>
      </c>
      <c r="G1358" s="52">
        <v>42036</v>
      </c>
      <c r="H1358" s="51" t="s">
        <v>22</v>
      </c>
      <c r="I1358" s="47">
        <v>0</v>
      </c>
      <c r="J1358" s="47">
        <v>6</v>
      </c>
      <c r="K1358" s="47">
        <f>+Data[[#This Row],[BC Bed Change]]+Data[[#This Row],[NH Bed Change]]</f>
        <v>6</v>
      </c>
      <c r="L1358" s="47">
        <f t="shared" si="96"/>
        <v>0</v>
      </c>
      <c r="M1358" s="47">
        <f t="shared" si="97"/>
        <v>6</v>
      </c>
      <c r="N1358" s="47">
        <f>+Data[[#This Row],[BC Active]]+Data[[#This Row],[NH Active]]</f>
        <v>6</v>
      </c>
      <c r="O1358" s="47">
        <f t="shared" si="98"/>
        <v>0</v>
      </c>
      <c r="P1358" s="47">
        <f t="shared" si="99"/>
        <v>-6</v>
      </c>
      <c r="Q1358" s="47">
        <f>+Data[[#This Row],[BC Layaway]]+Data[[#This Row],[NH Layaway]]</f>
        <v>-6</v>
      </c>
      <c r="R1358" s="47">
        <f>+Data[[#This Row],[BC Active]]+Data[[#This Row],[BC Layaway]]</f>
        <v>0</v>
      </c>
      <c r="S1358" s="47">
        <f>+Data[[#This Row],[NH Active]]+Data[[#This Row],[NH Layaway]]</f>
        <v>0</v>
      </c>
      <c r="T1358" s="47">
        <f>+Data[[#This Row],[BC Total]]+Data[[#This Row],[NH Total]]</f>
        <v>0</v>
      </c>
      <c r="Y1358" s="53"/>
    </row>
    <row r="1359" spans="1:25" x14ac:dyDescent="0.25">
      <c r="A1359" s="47" t="str">
        <f>Data[[#This Row],[Text IID]]&amp;Data[[#This Row],[transaction number]]</f>
        <v>850036</v>
      </c>
      <c r="B1359" s="48">
        <v>6</v>
      </c>
      <c r="C1359" s="49">
        <v>85003</v>
      </c>
      <c r="D1359" s="50" t="str">
        <f>Data[[#This Row],[Text IID]]&amp;" - "&amp;Data[[#This Row],[Facility Name]]</f>
        <v>85003 - Lake Winona Manor</v>
      </c>
      <c r="E1359" s="46">
        <v>85003</v>
      </c>
      <c r="F1359" s="51" t="s">
        <v>361</v>
      </c>
      <c r="G1359" s="52">
        <v>42036</v>
      </c>
      <c r="H1359" s="51" t="s">
        <v>23</v>
      </c>
      <c r="I1359" s="47">
        <v>0</v>
      </c>
      <c r="J1359" s="47">
        <v>12</v>
      </c>
      <c r="K1359" s="47">
        <f>+Data[[#This Row],[BC Bed Change]]+Data[[#This Row],[NH Bed Change]]</f>
        <v>12</v>
      </c>
      <c r="L1359" s="47">
        <f t="shared" si="96"/>
        <v>0</v>
      </c>
      <c r="M1359" s="47">
        <f t="shared" si="97"/>
        <v>-12</v>
      </c>
      <c r="N1359" s="47">
        <f>+Data[[#This Row],[BC Active]]+Data[[#This Row],[NH Active]]</f>
        <v>-12</v>
      </c>
      <c r="O1359" s="47">
        <f t="shared" si="98"/>
        <v>0</v>
      </c>
      <c r="P1359" s="47">
        <f t="shared" si="99"/>
        <v>0</v>
      </c>
      <c r="Q1359" s="47">
        <f>+Data[[#This Row],[BC Layaway]]+Data[[#This Row],[NH Layaway]]</f>
        <v>0</v>
      </c>
      <c r="R1359" s="47">
        <f>+Data[[#This Row],[BC Active]]+Data[[#This Row],[BC Layaway]]</f>
        <v>0</v>
      </c>
      <c r="S1359" s="47">
        <f>+Data[[#This Row],[NH Active]]+Data[[#This Row],[NH Layaway]]</f>
        <v>-12</v>
      </c>
      <c r="T1359" s="47">
        <f>+Data[[#This Row],[BC Total]]+Data[[#This Row],[NH Total]]</f>
        <v>-12</v>
      </c>
      <c r="Y1359" s="53"/>
    </row>
    <row r="1360" spans="1:25" x14ac:dyDescent="0.25">
      <c r="A1360" s="47" t="str">
        <f>Data[[#This Row],[Text IID]]&amp;Data[[#This Row],[transaction number]]</f>
        <v>850037</v>
      </c>
      <c r="B1360" s="48">
        <v>7</v>
      </c>
      <c r="C1360" s="49">
        <v>85003</v>
      </c>
      <c r="D1360" s="50" t="str">
        <f>Data[[#This Row],[Text IID]]&amp;" - "&amp;Data[[#This Row],[Facility Name]]</f>
        <v>85003 - Lake Winona Manor</v>
      </c>
      <c r="E1360" s="46">
        <v>85003</v>
      </c>
      <c r="F1360" s="51" t="s">
        <v>361</v>
      </c>
      <c r="G1360" s="52">
        <v>42064</v>
      </c>
      <c r="H1360" s="51" t="s">
        <v>20</v>
      </c>
      <c r="I1360" s="47">
        <v>0</v>
      </c>
      <c r="J1360" s="47">
        <v>3</v>
      </c>
      <c r="K1360" s="47">
        <f>+Data[[#This Row],[BC Bed Change]]+Data[[#This Row],[NH Bed Change]]</f>
        <v>3</v>
      </c>
      <c r="L1360" s="47">
        <f t="shared" si="96"/>
        <v>0</v>
      </c>
      <c r="M1360" s="47">
        <f t="shared" si="97"/>
        <v>-3</v>
      </c>
      <c r="N1360" s="47">
        <f>+Data[[#This Row],[BC Active]]+Data[[#This Row],[NH Active]]</f>
        <v>-3</v>
      </c>
      <c r="O1360" s="47">
        <f t="shared" si="98"/>
        <v>0</v>
      </c>
      <c r="P1360" s="47">
        <f t="shared" si="99"/>
        <v>3</v>
      </c>
      <c r="Q1360" s="47">
        <f>+Data[[#This Row],[BC Layaway]]+Data[[#This Row],[NH Layaway]]</f>
        <v>3</v>
      </c>
      <c r="R1360" s="47">
        <f>+Data[[#This Row],[BC Active]]+Data[[#This Row],[BC Layaway]]</f>
        <v>0</v>
      </c>
      <c r="S1360" s="47">
        <f>+Data[[#This Row],[NH Active]]+Data[[#This Row],[NH Layaway]]</f>
        <v>0</v>
      </c>
      <c r="T1360" s="47">
        <f>+Data[[#This Row],[BC Total]]+Data[[#This Row],[NH Total]]</f>
        <v>0</v>
      </c>
      <c r="Y1360" s="53"/>
    </row>
    <row r="1361" spans="1:25" x14ac:dyDescent="0.25">
      <c r="A1361" s="47" t="str">
        <f>Data[[#This Row],[Text IID]]&amp;Data[[#This Row],[transaction number]]</f>
        <v>850038</v>
      </c>
      <c r="B1361" s="48">
        <v>8</v>
      </c>
      <c r="C1361" s="49">
        <v>85003</v>
      </c>
      <c r="D1361" s="50" t="str">
        <f>Data[[#This Row],[Text IID]]&amp;" - "&amp;Data[[#This Row],[Facility Name]]</f>
        <v>85003 - Lake Winona Manor</v>
      </c>
      <c r="E1361" s="46">
        <v>85003</v>
      </c>
      <c r="F1361" s="51" t="s">
        <v>361</v>
      </c>
      <c r="G1361" s="52">
        <v>42948</v>
      </c>
      <c r="H1361" s="51" t="s">
        <v>22</v>
      </c>
      <c r="I1361" s="47">
        <v>0</v>
      </c>
      <c r="J1361" s="47">
        <v>3</v>
      </c>
      <c r="K1361" s="47">
        <f>+Data[[#This Row],[BC Bed Change]]+Data[[#This Row],[NH Bed Change]]</f>
        <v>3</v>
      </c>
      <c r="L1361" s="47">
        <f t="shared" si="96"/>
        <v>0</v>
      </c>
      <c r="M1361" s="47">
        <f t="shared" si="97"/>
        <v>3</v>
      </c>
      <c r="N1361" s="47">
        <f>+Data[[#This Row],[BC Active]]+Data[[#This Row],[NH Active]]</f>
        <v>3</v>
      </c>
      <c r="O1361" s="47">
        <f t="shared" si="98"/>
        <v>0</v>
      </c>
      <c r="P1361" s="47">
        <f t="shared" si="99"/>
        <v>-3</v>
      </c>
      <c r="Q1361" s="47">
        <f>+Data[[#This Row],[BC Layaway]]+Data[[#This Row],[NH Layaway]]</f>
        <v>-3</v>
      </c>
      <c r="R1361" s="47">
        <f>+Data[[#This Row],[BC Active]]+Data[[#This Row],[BC Layaway]]</f>
        <v>0</v>
      </c>
      <c r="S1361" s="47">
        <f>+Data[[#This Row],[NH Active]]+Data[[#This Row],[NH Layaway]]</f>
        <v>0</v>
      </c>
      <c r="T1361" s="47">
        <f>+Data[[#This Row],[BC Total]]+Data[[#This Row],[NH Total]]</f>
        <v>0</v>
      </c>
      <c r="Y1361" s="53"/>
    </row>
    <row r="1362" spans="1:25" x14ac:dyDescent="0.25">
      <c r="A1362" s="47" t="str">
        <f>Data[[#This Row],[Text IID]]&amp;Data[[#This Row],[transaction number]]</f>
        <v>850039</v>
      </c>
      <c r="B1362" s="48">
        <v>9</v>
      </c>
      <c r="C1362" s="49">
        <v>85003</v>
      </c>
      <c r="D1362" s="50" t="str">
        <f>Data[[#This Row],[Text IID]]&amp;" - "&amp;Data[[#This Row],[Facility Name]]</f>
        <v>85003 - Lake Winona Manor</v>
      </c>
      <c r="E1362" s="46">
        <v>85003</v>
      </c>
      <c r="F1362" s="51" t="s">
        <v>361</v>
      </c>
      <c r="G1362" s="52">
        <v>42948</v>
      </c>
      <c r="H1362" s="51" t="s">
        <v>23</v>
      </c>
      <c r="I1362" s="47">
        <v>0</v>
      </c>
      <c r="J1362" s="47">
        <v>18</v>
      </c>
      <c r="K1362" s="47">
        <f>+Data[[#This Row],[BC Bed Change]]+Data[[#This Row],[NH Bed Change]]</f>
        <v>18</v>
      </c>
      <c r="L1362" s="47">
        <f t="shared" si="96"/>
        <v>0</v>
      </c>
      <c r="M1362" s="47">
        <f t="shared" si="97"/>
        <v>-18</v>
      </c>
      <c r="N1362" s="47">
        <f>+Data[[#This Row],[BC Active]]+Data[[#This Row],[NH Active]]</f>
        <v>-18</v>
      </c>
      <c r="O1362" s="47">
        <f t="shared" si="98"/>
        <v>0</v>
      </c>
      <c r="P1362" s="47">
        <f t="shared" si="99"/>
        <v>0</v>
      </c>
      <c r="Q1362" s="47">
        <f>+Data[[#This Row],[BC Layaway]]+Data[[#This Row],[NH Layaway]]</f>
        <v>0</v>
      </c>
      <c r="R1362" s="47">
        <f>+Data[[#This Row],[BC Active]]+Data[[#This Row],[BC Layaway]]</f>
        <v>0</v>
      </c>
      <c r="S1362" s="47">
        <f>+Data[[#This Row],[NH Active]]+Data[[#This Row],[NH Layaway]]</f>
        <v>-18</v>
      </c>
      <c r="T1362" s="47">
        <f>+Data[[#This Row],[BC Total]]+Data[[#This Row],[NH Total]]</f>
        <v>-18</v>
      </c>
      <c r="Y1362" s="53"/>
    </row>
    <row r="1363" spans="1:25" x14ac:dyDescent="0.25">
      <c r="A1363" s="47" t="str">
        <f>Data[[#This Row],[Text IID]]&amp;Data[[#This Row],[transaction number]]</f>
        <v>850051</v>
      </c>
      <c r="B1363" s="48">
        <v>1</v>
      </c>
      <c r="C1363" s="49">
        <v>85005</v>
      </c>
      <c r="D1363" s="50" t="str">
        <f>Data[[#This Row],[Text IID]]&amp;" - "&amp;Data[[#This Row],[Facility Name]]</f>
        <v>85005 - Saint Anne Extended Healthcare</v>
      </c>
      <c r="E1363" s="46">
        <v>85005</v>
      </c>
      <c r="F1363" s="51" t="s">
        <v>362</v>
      </c>
      <c r="G1363" s="52">
        <v>40451</v>
      </c>
      <c r="H1363" s="51" t="s">
        <v>17</v>
      </c>
      <c r="I1363" s="47">
        <v>0</v>
      </c>
      <c r="J1363" s="47">
        <v>109</v>
      </c>
      <c r="K1363" s="47">
        <f>+Data[[#This Row],[BC Bed Change]]+Data[[#This Row],[NH Bed Change]]</f>
        <v>109</v>
      </c>
      <c r="L1363" s="47">
        <f t="shared" si="96"/>
        <v>0</v>
      </c>
      <c r="M1363" s="47">
        <f t="shared" si="97"/>
        <v>109</v>
      </c>
      <c r="N1363" s="47">
        <f>+Data[[#This Row],[BC Active]]+Data[[#This Row],[NH Active]]</f>
        <v>109</v>
      </c>
      <c r="O1363" s="47">
        <f t="shared" si="98"/>
        <v>0</v>
      </c>
      <c r="P1363" s="47">
        <f t="shared" si="99"/>
        <v>0</v>
      </c>
      <c r="Q1363" s="47">
        <f>+Data[[#This Row],[BC Layaway]]+Data[[#This Row],[NH Layaway]]</f>
        <v>0</v>
      </c>
      <c r="R1363" s="47">
        <f>+Data[[#This Row],[BC Active]]+Data[[#This Row],[BC Layaway]]</f>
        <v>0</v>
      </c>
      <c r="S1363" s="47">
        <f>+Data[[#This Row],[NH Active]]+Data[[#This Row],[NH Layaway]]</f>
        <v>109</v>
      </c>
      <c r="T1363" s="47">
        <f>+Data[[#This Row],[BC Total]]+Data[[#This Row],[NH Total]]</f>
        <v>109</v>
      </c>
      <c r="Y1363" s="53"/>
    </row>
    <row r="1364" spans="1:25" x14ac:dyDescent="0.25">
      <c r="A1364" s="47" t="str">
        <f>Data[[#This Row],[Text IID]]&amp;Data[[#This Row],[transaction number]]</f>
        <v>850061</v>
      </c>
      <c r="B1364" s="48">
        <v>1</v>
      </c>
      <c r="C1364" s="49">
        <v>85006</v>
      </c>
      <c r="D1364" s="50" t="str">
        <f>Data[[#This Row],[Text IID]]&amp;" - "&amp;Data[[#This Row],[Facility Name]]</f>
        <v>85006 - Whitewater Health Services</v>
      </c>
      <c r="E1364" s="46">
        <v>85006</v>
      </c>
      <c r="F1364" s="51" t="s">
        <v>363</v>
      </c>
      <c r="G1364" s="52">
        <v>40451</v>
      </c>
      <c r="H1364" s="51" t="s">
        <v>17</v>
      </c>
      <c r="I1364" s="47">
        <v>0</v>
      </c>
      <c r="J1364" s="47">
        <v>55</v>
      </c>
      <c r="K1364" s="47">
        <f>+Data[[#This Row],[BC Bed Change]]+Data[[#This Row],[NH Bed Change]]</f>
        <v>55</v>
      </c>
      <c r="L1364" s="47">
        <f t="shared" si="96"/>
        <v>0</v>
      </c>
      <c r="M1364" s="47">
        <f t="shared" si="97"/>
        <v>55</v>
      </c>
      <c r="N1364" s="47">
        <f>+Data[[#This Row],[BC Active]]+Data[[#This Row],[NH Active]]</f>
        <v>55</v>
      </c>
      <c r="O1364" s="47">
        <f t="shared" si="98"/>
        <v>0</v>
      </c>
      <c r="P1364" s="47">
        <f t="shared" si="99"/>
        <v>0</v>
      </c>
      <c r="Q1364" s="47">
        <f>+Data[[#This Row],[BC Layaway]]+Data[[#This Row],[NH Layaway]]</f>
        <v>0</v>
      </c>
      <c r="R1364" s="47">
        <f>+Data[[#This Row],[BC Active]]+Data[[#This Row],[BC Layaway]]</f>
        <v>0</v>
      </c>
      <c r="S1364" s="47">
        <f>+Data[[#This Row],[NH Active]]+Data[[#This Row],[NH Layaway]]</f>
        <v>55</v>
      </c>
      <c r="T1364" s="47">
        <f>+Data[[#This Row],[BC Total]]+Data[[#This Row],[NH Total]]</f>
        <v>55</v>
      </c>
      <c r="Y1364" s="53"/>
    </row>
    <row r="1365" spans="1:25" x14ac:dyDescent="0.25">
      <c r="A1365" s="47" t="str">
        <f>Data[[#This Row],[Text IID]]&amp;Data[[#This Row],[transaction number]]</f>
        <v>850062</v>
      </c>
      <c r="B1365" s="48">
        <v>2</v>
      </c>
      <c r="C1365" s="49">
        <v>85006</v>
      </c>
      <c r="D1365" s="50" t="str">
        <f>Data[[#This Row],[Text IID]]&amp;" - "&amp;Data[[#This Row],[Facility Name]]</f>
        <v>85006 - Whitewater Health Services</v>
      </c>
      <c r="E1365" s="46">
        <v>85006</v>
      </c>
      <c r="F1365" s="51" t="s">
        <v>363</v>
      </c>
      <c r="G1365" s="52">
        <v>40451</v>
      </c>
      <c r="H1365" s="51" t="s">
        <v>19</v>
      </c>
      <c r="I1365" s="47">
        <v>0</v>
      </c>
      <c r="J1365" s="47">
        <v>7</v>
      </c>
      <c r="K1365" s="47">
        <f>+Data[[#This Row],[BC Bed Change]]+Data[[#This Row],[NH Bed Change]]</f>
        <v>7</v>
      </c>
      <c r="L1365" s="47">
        <f t="shared" si="96"/>
        <v>0</v>
      </c>
      <c r="M1365" s="47">
        <f t="shared" si="97"/>
        <v>0</v>
      </c>
      <c r="N1365" s="47">
        <f>+Data[[#This Row],[BC Active]]+Data[[#This Row],[NH Active]]</f>
        <v>0</v>
      </c>
      <c r="O1365" s="47">
        <f t="shared" si="98"/>
        <v>0</v>
      </c>
      <c r="P1365" s="47">
        <f t="shared" si="99"/>
        <v>7</v>
      </c>
      <c r="Q1365" s="47">
        <f>+Data[[#This Row],[BC Layaway]]+Data[[#This Row],[NH Layaway]]</f>
        <v>7</v>
      </c>
      <c r="R1365" s="47">
        <f>+Data[[#This Row],[BC Active]]+Data[[#This Row],[BC Layaway]]</f>
        <v>0</v>
      </c>
      <c r="S1365" s="47">
        <f>+Data[[#This Row],[NH Active]]+Data[[#This Row],[NH Layaway]]</f>
        <v>7</v>
      </c>
      <c r="T1365" s="47">
        <f>+Data[[#This Row],[BC Total]]+Data[[#This Row],[NH Total]]</f>
        <v>7</v>
      </c>
      <c r="Y1365" s="53"/>
    </row>
    <row r="1366" spans="1:25" x14ac:dyDescent="0.25">
      <c r="A1366" s="47" t="str">
        <f>Data[[#This Row],[Text IID]]&amp;Data[[#This Row],[transaction number]]</f>
        <v>850063</v>
      </c>
      <c r="B1366" s="48">
        <v>3</v>
      </c>
      <c r="C1366" s="49">
        <v>85006</v>
      </c>
      <c r="D1366" s="50" t="str">
        <f>Data[[#This Row],[Text IID]]&amp;" - "&amp;Data[[#This Row],[Facility Name]]</f>
        <v>85006 - Whitewater Health Services</v>
      </c>
      <c r="E1366" s="46">
        <v>85006</v>
      </c>
      <c r="F1366" s="51" t="s">
        <v>363</v>
      </c>
      <c r="G1366" s="52">
        <v>42887</v>
      </c>
      <c r="H1366" s="51" t="s">
        <v>22</v>
      </c>
      <c r="I1366" s="47"/>
      <c r="J1366" s="47">
        <v>5</v>
      </c>
      <c r="K1366" s="47">
        <f>+Data[[#This Row],[BC Bed Change]]+Data[[#This Row],[NH Bed Change]]</f>
        <v>5</v>
      </c>
      <c r="L1366" s="47">
        <f t="shared" si="96"/>
        <v>0</v>
      </c>
      <c r="M1366" s="47">
        <f t="shared" si="97"/>
        <v>5</v>
      </c>
      <c r="N1366" s="47">
        <f>+Data[[#This Row],[BC Active]]+Data[[#This Row],[NH Active]]</f>
        <v>5</v>
      </c>
      <c r="O1366" s="47">
        <f t="shared" si="98"/>
        <v>0</v>
      </c>
      <c r="P1366" s="47">
        <f t="shared" si="99"/>
        <v>-5</v>
      </c>
      <c r="Q1366" s="47">
        <f>+Data[[#This Row],[BC Layaway]]+Data[[#This Row],[NH Layaway]]</f>
        <v>-5</v>
      </c>
      <c r="R1366" s="47">
        <f>+Data[[#This Row],[BC Active]]+Data[[#This Row],[BC Layaway]]</f>
        <v>0</v>
      </c>
      <c r="S1366" s="47">
        <f>+Data[[#This Row],[NH Active]]+Data[[#This Row],[NH Layaway]]</f>
        <v>0</v>
      </c>
      <c r="T1366" s="47">
        <f>+Data[[#This Row],[BC Total]]+Data[[#This Row],[NH Total]]</f>
        <v>0</v>
      </c>
      <c r="Y1366" s="53"/>
    </row>
    <row r="1367" spans="1:25" x14ac:dyDescent="0.25">
      <c r="A1367" s="47" t="str">
        <f>Data[[#This Row],[Text IID]]&amp;Data[[#This Row],[transaction number]]</f>
        <v>850064</v>
      </c>
      <c r="B1367" s="48">
        <v>4</v>
      </c>
      <c r="C1367" s="49">
        <v>85006</v>
      </c>
      <c r="D1367" s="50" t="str">
        <f>Data[[#This Row],[Text IID]]&amp;" - "&amp;Data[[#This Row],[Facility Name]]</f>
        <v>85006 - Whitewater Health Services</v>
      </c>
      <c r="E1367" s="46">
        <v>85006</v>
      </c>
      <c r="F1367" s="51" t="s">
        <v>363</v>
      </c>
      <c r="G1367" s="52">
        <v>42887</v>
      </c>
      <c r="H1367" s="51" t="s">
        <v>23</v>
      </c>
      <c r="I1367" s="47"/>
      <c r="J1367" s="47">
        <v>5</v>
      </c>
      <c r="K1367" s="47">
        <f>+Data[[#This Row],[BC Bed Change]]+Data[[#This Row],[NH Bed Change]]</f>
        <v>5</v>
      </c>
      <c r="L1367" s="47">
        <f t="shared" si="96"/>
        <v>0</v>
      </c>
      <c r="M1367" s="47">
        <f t="shared" si="97"/>
        <v>-5</v>
      </c>
      <c r="N1367" s="47">
        <f>+Data[[#This Row],[BC Active]]+Data[[#This Row],[NH Active]]</f>
        <v>-5</v>
      </c>
      <c r="O1367" s="47">
        <f t="shared" si="98"/>
        <v>0</v>
      </c>
      <c r="P1367" s="47">
        <f t="shared" si="99"/>
        <v>0</v>
      </c>
      <c r="Q1367" s="47">
        <f>+Data[[#This Row],[BC Layaway]]+Data[[#This Row],[NH Layaway]]</f>
        <v>0</v>
      </c>
      <c r="R1367" s="47">
        <f>+Data[[#This Row],[BC Active]]+Data[[#This Row],[BC Layaway]]</f>
        <v>0</v>
      </c>
      <c r="S1367" s="47">
        <f>+Data[[#This Row],[NH Active]]+Data[[#This Row],[NH Layaway]]</f>
        <v>-5</v>
      </c>
      <c r="T1367" s="47">
        <f>+Data[[#This Row],[BC Total]]+Data[[#This Row],[NH Total]]</f>
        <v>-5</v>
      </c>
      <c r="Y1367" s="53"/>
    </row>
    <row r="1368" spans="1:25" x14ac:dyDescent="0.25">
      <c r="A1368" s="47" t="str">
        <f>Data[[#This Row],[Text IID]]&amp;Data[[#This Row],[transaction number]]</f>
        <v>850065</v>
      </c>
      <c r="B1368" s="48">
        <v>5</v>
      </c>
      <c r="C1368" s="49">
        <v>85006</v>
      </c>
      <c r="D1368" s="50" t="str">
        <f>Data[[#This Row],[Text IID]]&amp;" - "&amp;Data[[#This Row],[Facility Name]]</f>
        <v>85006 - Whitewater Health Services</v>
      </c>
      <c r="E1368" s="46">
        <v>85006</v>
      </c>
      <c r="F1368" s="51" t="s">
        <v>363</v>
      </c>
      <c r="G1368" s="52">
        <v>42995</v>
      </c>
      <c r="H1368" s="51" t="s">
        <v>22</v>
      </c>
      <c r="I1368" s="47"/>
      <c r="J1368" s="47">
        <v>2</v>
      </c>
      <c r="K1368" s="47">
        <f>+Data[[#This Row],[BC Bed Change]]+Data[[#This Row],[NH Bed Change]]</f>
        <v>2</v>
      </c>
      <c r="L1368" s="47">
        <f t="shared" si="96"/>
        <v>0</v>
      </c>
      <c r="M1368" s="47">
        <f t="shared" si="97"/>
        <v>2</v>
      </c>
      <c r="N1368" s="47">
        <f>+Data[[#This Row],[BC Active]]+Data[[#This Row],[NH Active]]</f>
        <v>2</v>
      </c>
      <c r="O1368" s="47">
        <f t="shared" si="98"/>
        <v>0</v>
      </c>
      <c r="P1368" s="47">
        <f t="shared" si="99"/>
        <v>-2</v>
      </c>
      <c r="Q1368" s="47">
        <f>+Data[[#This Row],[BC Layaway]]+Data[[#This Row],[NH Layaway]]</f>
        <v>-2</v>
      </c>
      <c r="R1368" s="47">
        <f>+Data[[#This Row],[BC Active]]+Data[[#This Row],[BC Layaway]]</f>
        <v>0</v>
      </c>
      <c r="S1368" s="47">
        <f>+Data[[#This Row],[NH Active]]+Data[[#This Row],[NH Layaway]]</f>
        <v>0</v>
      </c>
      <c r="T1368" s="47">
        <f>+Data[[#This Row],[BC Total]]+Data[[#This Row],[NH Total]]</f>
        <v>0</v>
      </c>
      <c r="Y1368" s="53"/>
    </row>
    <row r="1369" spans="1:25" x14ac:dyDescent="0.25">
      <c r="A1369" s="47" t="str">
        <f>Data[[#This Row],[Text IID]]&amp;Data[[#This Row],[transaction number]]</f>
        <v>850066</v>
      </c>
      <c r="B1369" s="48">
        <v>6</v>
      </c>
      <c r="C1369" s="49">
        <v>85006</v>
      </c>
      <c r="D1369" s="50" t="str">
        <f>Data[[#This Row],[Text IID]]&amp;" - "&amp;Data[[#This Row],[Facility Name]]</f>
        <v>85006 - Whitewater Health Services</v>
      </c>
      <c r="E1369" s="46">
        <v>85006</v>
      </c>
      <c r="F1369" s="51" t="s">
        <v>363</v>
      </c>
      <c r="G1369" s="52">
        <v>42995</v>
      </c>
      <c r="H1369" s="51" t="s">
        <v>23</v>
      </c>
      <c r="I1369" s="47"/>
      <c r="J1369" s="47">
        <v>2</v>
      </c>
      <c r="K1369" s="47">
        <f>+Data[[#This Row],[BC Bed Change]]+Data[[#This Row],[NH Bed Change]]</f>
        <v>2</v>
      </c>
      <c r="L1369" s="47">
        <f t="shared" si="96"/>
        <v>0</v>
      </c>
      <c r="M1369" s="47">
        <f t="shared" si="97"/>
        <v>-2</v>
      </c>
      <c r="N1369" s="47">
        <f>+Data[[#This Row],[BC Active]]+Data[[#This Row],[NH Active]]</f>
        <v>-2</v>
      </c>
      <c r="O1369" s="47">
        <f t="shared" si="98"/>
        <v>0</v>
      </c>
      <c r="P1369" s="47">
        <f t="shared" si="99"/>
        <v>0</v>
      </c>
      <c r="Q1369" s="47">
        <f>+Data[[#This Row],[BC Layaway]]+Data[[#This Row],[NH Layaway]]</f>
        <v>0</v>
      </c>
      <c r="R1369" s="47">
        <f>+Data[[#This Row],[BC Active]]+Data[[#This Row],[BC Layaway]]</f>
        <v>0</v>
      </c>
      <c r="S1369" s="47">
        <f>+Data[[#This Row],[NH Active]]+Data[[#This Row],[NH Layaway]]</f>
        <v>-2</v>
      </c>
      <c r="T1369" s="47">
        <f>+Data[[#This Row],[BC Total]]+Data[[#This Row],[NH Total]]</f>
        <v>-2</v>
      </c>
      <c r="Y1369" s="53"/>
    </row>
    <row r="1370" spans="1:25" x14ac:dyDescent="0.25">
      <c r="A1370" s="47" t="str">
        <f>Data[[#This Row],[Text IID]]&amp;Data[[#This Row],[transaction number]]</f>
        <v>850067</v>
      </c>
      <c r="B1370" s="48">
        <v>7</v>
      </c>
      <c r="C1370" s="49">
        <v>85006</v>
      </c>
      <c r="D1370" s="50" t="str">
        <f>Data[[#This Row],[Text IID]]&amp;" - "&amp;Data[[#This Row],[Facility Name]]</f>
        <v>85006 - Whitewater Health Services</v>
      </c>
      <c r="E1370" s="46">
        <v>85006</v>
      </c>
      <c r="F1370" s="51" t="s">
        <v>363</v>
      </c>
      <c r="G1370" s="52">
        <v>43466</v>
      </c>
      <c r="H1370" s="51" t="s">
        <v>20</v>
      </c>
      <c r="I1370" s="47"/>
      <c r="J1370" s="47">
        <v>10</v>
      </c>
      <c r="K1370" s="47">
        <f>+Data[[#This Row],[BC Bed Change]]+Data[[#This Row],[NH Bed Change]]</f>
        <v>10</v>
      </c>
      <c r="L1370" s="47">
        <f t="shared" si="96"/>
        <v>0</v>
      </c>
      <c r="M1370" s="47">
        <f t="shared" si="97"/>
        <v>-10</v>
      </c>
      <c r="N1370" s="47">
        <f>+Data[[#This Row],[BC Active]]+Data[[#This Row],[NH Active]]</f>
        <v>-10</v>
      </c>
      <c r="O1370" s="47">
        <f t="shared" si="98"/>
        <v>0</v>
      </c>
      <c r="P1370" s="47">
        <f t="shared" si="99"/>
        <v>10</v>
      </c>
      <c r="Q1370" s="47">
        <f>+Data[[#This Row],[BC Layaway]]+Data[[#This Row],[NH Layaway]]</f>
        <v>10</v>
      </c>
      <c r="R1370" s="47">
        <f>+Data[[#This Row],[BC Active]]+Data[[#This Row],[BC Layaway]]</f>
        <v>0</v>
      </c>
      <c r="S1370" s="47">
        <f>+Data[[#This Row],[NH Active]]+Data[[#This Row],[NH Layaway]]</f>
        <v>0</v>
      </c>
      <c r="T1370" s="47">
        <f>+Data[[#This Row],[BC Total]]+Data[[#This Row],[NH Total]]</f>
        <v>0</v>
      </c>
      <c r="Y1370" s="53"/>
    </row>
    <row r="1371" spans="1:25" x14ac:dyDescent="0.25">
      <c r="A1371" s="47" t="str">
        <f>Data[[#This Row],[Text IID]]&amp;Data[[#This Row],[transaction number]]</f>
        <v>860011</v>
      </c>
      <c r="B1371" s="48">
        <v>1</v>
      </c>
      <c r="C1371" s="49">
        <v>86001</v>
      </c>
      <c r="D1371" s="50" t="str">
        <f>Data[[#This Row],[Text IID]]&amp;" - "&amp;Data[[#This Row],[Facility Name]]</f>
        <v>86001 - Good Sam Society Howard Lake</v>
      </c>
      <c r="E1371" s="46">
        <v>86001</v>
      </c>
      <c r="F1371" s="51" t="s">
        <v>364</v>
      </c>
      <c r="G1371" s="52">
        <v>40451</v>
      </c>
      <c r="H1371" s="51" t="s">
        <v>17</v>
      </c>
      <c r="I1371" s="47">
        <v>0</v>
      </c>
      <c r="J1371" s="47">
        <v>40</v>
      </c>
      <c r="K1371" s="47">
        <f>+Data[[#This Row],[BC Bed Change]]+Data[[#This Row],[NH Bed Change]]</f>
        <v>40</v>
      </c>
      <c r="L1371" s="47">
        <f t="shared" si="96"/>
        <v>0</v>
      </c>
      <c r="M1371" s="47">
        <f t="shared" si="97"/>
        <v>40</v>
      </c>
      <c r="N1371" s="47">
        <f>+Data[[#This Row],[BC Active]]+Data[[#This Row],[NH Active]]</f>
        <v>40</v>
      </c>
      <c r="O1371" s="47">
        <f t="shared" si="98"/>
        <v>0</v>
      </c>
      <c r="P1371" s="47">
        <f t="shared" si="99"/>
        <v>0</v>
      </c>
      <c r="Q1371" s="47">
        <f>+Data[[#This Row],[BC Layaway]]+Data[[#This Row],[NH Layaway]]</f>
        <v>0</v>
      </c>
      <c r="R1371" s="47">
        <f>+Data[[#This Row],[BC Active]]+Data[[#This Row],[BC Layaway]]</f>
        <v>0</v>
      </c>
      <c r="S1371" s="47">
        <f>+Data[[#This Row],[NH Active]]+Data[[#This Row],[NH Layaway]]</f>
        <v>40</v>
      </c>
      <c r="T1371" s="47">
        <f>+Data[[#This Row],[BC Total]]+Data[[#This Row],[NH Total]]</f>
        <v>40</v>
      </c>
      <c r="Y1371" s="53"/>
    </row>
    <row r="1372" spans="1:25" x14ac:dyDescent="0.25">
      <c r="A1372" s="47" t="str">
        <f>Data[[#This Row],[Text IID]]&amp;Data[[#This Row],[transaction number]]</f>
        <v>860012</v>
      </c>
      <c r="B1372" s="48">
        <v>2</v>
      </c>
      <c r="C1372" s="49">
        <v>86001</v>
      </c>
      <c r="D1372" s="50" t="str">
        <f>Data[[#This Row],[Text IID]]&amp;" - "&amp;Data[[#This Row],[Facility Name]]</f>
        <v>86001 - Good Sam Society Howard Lake</v>
      </c>
      <c r="E1372" s="46">
        <v>86001</v>
      </c>
      <c r="F1372" s="51" t="s">
        <v>364</v>
      </c>
      <c r="G1372" s="52">
        <v>40816</v>
      </c>
      <c r="H1372" s="51" t="s">
        <v>23</v>
      </c>
      <c r="I1372" s="47">
        <v>0</v>
      </c>
      <c r="J1372" s="47">
        <v>2</v>
      </c>
      <c r="K1372" s="47">
        <f>+Data[[#This Row],[BC Bed Change]]+Data[[#This Row],[NH Bed Change]]</f>
        <v>2</v>
      </c>
      <c r="L1372" s="47">
        <f t="shared" si="96"/>
        <v>0</v>
      </c>
      <c r="M1372" s="47">
        <f t="shared" si="97"/>
        <v>-2</v>
      </c>
      <c r="N1372" s="47">
        <f>+Data[[#This Row],[BC Active]]+Data[[#This Row],[NH Active]]</f>
        <v>-2</v>
      </c>
      <c r="O1372" s="47">
        <f t="shared" si="98"/>
        <v>0</v>
      </c>
      <c r="P1372" s="47">
        <f t="shared" si="99"/>
        <v>0</v>
      </c>
      <c r="Q1372" s="47">
        <f>+Data[[#This Row],[BC Layaway]]+Data[[#This Row],[NH Layaway]]</f>
        <v>0</v>
      </c>
      <c r="R1372" s="47">
        <f>+Data[[#This Row],[BC Active]]+Data[[#This Row],[BC Layaway]]</f>
        <v>0</v>
      </c>
      <c r="S1372" s="47">
        <f>+Data[[#This Row],[NH Active]]+Data[[#This Row],[NH Layaway]]</f>
        <v>-2</v>
      </c>
      <c r="T1372" s="47">
        <f>+Data[[#This Row],[BC Total]]+Data[[#This Row],[NH Total]]</f>
        <v>-2</v>
      </c>
      <c r="Y1372" s="53"/>
    </row>
    <row r="1373" spans="1:25" x14ac:dyDescent="0.25">
      <c r="A1373" s="47" t="str">
        <f>Data[[#This Row],[Text IID]]&amp;Data[[#This Row],[transaction number]]</f>
        <v>860013</v>
      </c>
      <c r="B1373" s="48">
        <v>3</v>
      </c>
      <c r="C1373" s="49">
        <v>86001</v>
      </c>
      <c r="D1373" s="50" t="str">
        <f>Data[[#This Row],[Text IID]]&amp;" - "&amp;Data[[#This Row],[Facility Name]]</f>
        <v>86001 - Good Sam Society Howard Lake</v>
      </c>
      <c r="E1373" s="46">
        <v>86001</v>
      </c>
      <c r="F1373" s="51" t="s">
        <v>364</v>
      </c>
      <c r="G1373" s="52">
        <v>41639</v>
      </c>
      <c r="H1373" s="51" t="s">
        <v>20</v>
      </c>
      <c r="I1373" s="47">
        <v>0</v>
      </c>
      <c r="J1373" s="47">
        <v>3</v>
      </c>
      <c r="K1373" s="47">
        <f>+Data[[#This Row],[BC Bed Change]]+Data[[#This Row],[NH Bed Change]]</f>
        <v>3</v>
      </c>
      <c r="L1373" s="47">
        <f t="shared" si="96"/>
        <v>0</v>
      </c>
      <c r="M1373" s="47">
        <f t="shared" si="97"/>
        <v>-3</v>
      </c>
      <c r="N1373" s="47">
        <f>+Data[[#This Row],[BC Active]]+Data[[#This Row],[NH Active]]</f>
        <v>-3</v>
      </c>
      <c r="O1373" s="47">
        <f t="shared" si="98"/>
        <v>0</v>
      </c>
      <c r="P1373" s="47">
        <f t="shared" si="99"/>
        <v>3</v>
      </c>
      <c r="Q1373" s="47">
        <f>+Data[[#This Row],[BC Layaway]]+Data[[#This Row],[NH Layaway]]</f>
        <v>3</v>
      </c>
      <c r="R1373" s="47">
        <f>+Data[[#This Row],[BC Active]]+Data[[#This Row],[BC Layaway]]</f>
        <v>0</v>
      </c>
      <c r="S1373" s="47">
        <f>+Data[[#This Row],[NH Active]]+Data[[#This Row],[NH Layaway]]</f>
        <v>0</v>
      </c>
      <c r="T1373" s="47">
        <f>+Data[[#This Row],[BC Total]]+Data[[#This Row],[NH Total]]</f>
        <v>0</v>
      </c>
      <c r="Y1373" s="53"/>
    </row>
    <row r="1374" spans="1:25" x14ac:dyDescent="0.25">
      <c r="A1374" s="47" t="str">
        <f>Data[[#This Row],[Text IID]]&amp;Data[[#This Row],[transaction number]]</f>
        <v>860014</v>
      </c>
      <c r="B1374" s="48">
        <v>4</v>
      </c>
      <c r="C1374" s="49">
        <v>86001</v>
      </c>
      <c r="D1374" s="50" t="str">
        <f>Data[[#This Row],[Text IID]]&amp;" - "&amp;Data[[#This Row],[Facility Name]]</f>
        <v>86001 - Good Sam Society Howard Lake</v>
      </c>
      <c r="E1374" s="46">
        <v>86001</v>
      </c>
      <c r="F1374" s="51" t="s">
        <v>364</v>
      </c>
      <c r="G1374" s="52">
        <v>42322</v>
      </c>
      <c r="H1374" s="51" t="s">
        <v>20</v>
      </c>
      <c r="I1374" s="47">
        <v>0</v>
      </c>
      <c r="J1374" s="47">
        <v>3</v>
      </c>
      <c r="K1374" s="47">
        <f>+Data[[#This Row],[BC Bed Change]]+Data[[#This Row],[NH Bed Change]]</f>
        <v>3</v>
      </c>
      <c r="L1374" s="47">
        <f t="shared" si="96"/>
        <v>0</v>
      </c>
      <c r="M1374" s="47">
        <f t="shared" si="97"/>
        <v>-3</v>
      </c>
      <c r="N1374" s="47">
        <f>+Data[[#This Row],[BC Active]]+Data[[#This Row],[NH Active]]</f>
        <v>-3</v>
      </c>
      <c r="O1374" s="47">
        <f t="shared" si="98"/>
        <v>0</v>
      </c>
      <c r="P1374" s="47">
        <f t="shared" si="99"/>
        <v>3</v>
      </c>
      <c r="Q1374" s="47">
        <f>+Data[[#This Row],[BC Layaway]]+Data[[#This Row],[NH Layaway]]</f>
        <v>3</v>
      </c>
      <c r="R1374" s="47">
        <f>+Data[[#This Row],[BC Active]]+Data[[#This Row],[BC Layaway]]</f>
        <v>0</v>
      </c>
      <c r="S1374" s="47">
        <f>+Data[[#This Row],[NH Active]]+Data[[#This Row],[NH Layaway]]</f>
        <v>0</v>
      </c>
      <c r="T1374" s="47">
        <f>+Data[[#This Row],[BC Total]]+Data[[#This Row],[NH Total]]</f>
        <v>0</v>
      </c>
      <c r="Y1374" s="53"/>
    </row>
    <row r="1375" spans="1:25" x14ac:dyDescent="0.25">
      <c r="A1375" s="47" t="str">
        <f>Data[[#This Row],[Text IID]]&amp;Data[[#This Row],[transaction number]]</f>
        <v>860015</v>
      </c>
      <c r="B1375" s="48">
        <v>5</v>
      </c>
      <c r="C1375" s="49">
        <v>86001</v>
      </c>
      <c r="D1375" s="50" t="str">
        <f>Data[[#This Row],[Text IID]]&amp;" - "&amp;Data[[#This Row],[Facility Name]]</f>
        <v>86001 - Good Sam Society Howard Lake</v>
      </c>
      <c r="E1375" s="46">
        <v>86001</v>
      </c>
      <c r="F1375" s="51" t="s">
        <v>364</v>
      </c>
      <c r="G1375" s="52">
        <v>44196</v>
      </c>
      <c r="H1375" s="51" t="s">
        <v>22</v>
      </c>
      <c r="I1375" s="47"/>
      <c r="J1375" s="47">
        <v>6</v>
      </c>
      <c r="K1375" s="47">
        <f>+Data[[#This Row],[BC Bed Change]]+Data[[#This Row],[NH Bed Change]]</f>
        <v>6</v>
      </c>
      <c r="L1375" s="47">
        <f t="shared" si="96"/>
        <v>0</v>
      </c>
      <c r="M1375" s="47">
        <f t="shared" si="97"/>
        <v>6</v>
      </c>
      <c r="N1375" s="47">
        <f>+Data[[#This Row],[BC Active]]+Data[[#This Row],[NH Active]]</f>
        <v>6</v>
      </c>
      <c r="O1375" s="47">
        <f t="shared" si="98"/>
        <v>0</v>
      </c>
      <c r="P1375" s="47">
        <f t="shared" si="99"/>
        <v>-6</v>
      </c>
      <c r="Q1375" s="47">
        <f>+Data[[#This Row],[BC Layaway]]+Data[[#This Row],[NH Layaway]]</f>
        <v>-6</v>
      </c>
      <c r="R1375" s="47">
        <f>+Data[[#This Row],[BC Active]]+Data[[#This Row],[BC Layaway]]</f>
        <v>0</v>
      </c>
      <c r="S1375" s="47">
        <f>+Data[[#This Row],[NH Active]]+Data[[#This Row],[NH Layaway]]</f>
        <v>0</v>
      </c>
      <c r="T1375" s="47">
        <f>+Data[[#This Row],[BC Total]]+Data[[#This Row],[NH Total]]</f>
        <v>0</v>
      </c>
      <c r="Y1375" s="53"/>
    </row>
    <row r="1376" spans="1:25" x14ac:dyDescent="0.25">
      <c r="A1376" s="47" t="str">
        <f>Data[[#This Row],[Text IID]]&amp;Data[[#This Row],[transaction number]]</f>
        <v>860016</v>
      </c>
      <c r="B1376" s="48">
        <v>6</v>
      </c>
      <c r="C1376" s="49">
        <v>86001</v>
      </c>
      <c r="D1376" s="50" t="str">
        <f>Data[[#This Row],[Text IID]]&amp;" - "&amp;Data[[#This Row],[Facility Name]]</f>
        <v>86001 - Good Sam Society Howard Lake</v>
      </c>
      <c r="E1376" s="46">
        <v>86001</v>
      </c>
      <c r="F1376" s="51" t="s">
        <v>364</v>
      </c>
      <c r="G1376" s="52">
        <v>44196</v>
      </c>
      <c r="H1376" s="51" t="s">
        <v>23</v>
      </c>
      <c r="I1376" s="47"/>
      <c r="J1376" s="47">
        <v>6</v>
      </c>
      <c r="K1376" s="47">
        <f>+Data[[#This Row],[BC Bed Change]]+Data[[#This Row],[NH Bed Change]]</f>
        <v>6</v>
      </c>
      <c r="L1376" s="47">
        <f t="shared" si="96"/>
        <v>0</v>
      </c>
      <c r="M1376" s="47">
        <f t="shared" si="97"/>
        <v>-6</v>
      </c>
      <c r="N1376" s="47">
        <f>+Data[[#This Row],[BC Active]]+Data[[#This Row],[NH Active]]</f>
        <v>-6</v>
      </c>
      <c r="O1376" s="47">
        <f t="shared" si="98"/>
        <v>0</v>
      </c>
      <c r="P1376" s="47">
        <f t="shared" si="99"/>
        <v>0</v>
      </c>
      <c r="Q1376" s="47">
        <f>+Data[[#This Row],[BC Layaway]]+Data[[#This Row],[NH Layaway]]</f>
        <v>0</v>
      </c>
      <c r="R1376" s="47">
        <f>+Data[[#This Row],[BC Active]]+Data[[#This Row],[BC Layaway]]</f>
        <v>0</v>
      </c>
      <c r="S1376" s="47">
        <f>+Data[[#This Row],[NH Active]]+Data[[#This Row],[NH Layaway]]</f>
        <v>-6</v>
      </c>
      <c r="T1376" s="47">
        <f>+Data[[#This Row],[BC Total]]+Data[[#This Row],[NH Total]]</f>
        <v>-6</v>
      </c>
      <c r="Y1376" s="53"/>
    </row>
    <row r="1377" spans="1:25" x14ac:dyDescent="0.25">
      <c r="A1377" s="47" t="str">
        <f>Data[[#This Row],[Text IID]]&amp;Data[[#This Row],[transaction number]]</f>
        <v>860021</v>
      </c>
      <c r="B1377" s="48">
        <v>1</v>
      </c>
      <c r="C1377" s="49">
        <v>86002</v>
      </c>
      <c r="D1377" s="50" t="str">
        <f>Data[[#This Row],[Text IID]]&amp;" - "&amp;Data[[#This Row],[Facility Name]]</f>
        <v>86002 - CENTRACARE HEALTH MONTICELLO</v>
      </c>
      <c r="E1377" s="46">
        <v>86002</v>
      </c>
      <c r="F1377" s="51" t="s">
        <v>365</v>
      </c>
      <c r="G1377" s="52">
        <v>40451</v>
      </c>
      <c r="H1377" s="51" t="s">
        <v>17</v>
      </c>
      <c r="I1377" s="47">
        <v>0</v>
      </c>
      <c r="J1377" s="47">
        <v>89</v>
      </c>
      <c r="K1377" s="47">
        <f>+Data[[#This Row],[BC Bed Change]]+Data[[#This Row],[NH Bed Change]]</f>
        <v>89</v>
      </c>
      <c r="L1377" s="47">
        <f t="shared" si="96"/>
        <v>0</v>
      </c>
      <c r="M1377" s="47">
        <f t="shared" si="97"/>
        <v>89</v>
      </c>
      <c r="N1377" s="47">
        <f>+Data[[#This Row],[BC Active]]+Data[[#This Row],[NH Active]]</f>
        <v>89</v>
      </c>
      <c r="O1377" s="47">
        <f t="shared" si="98"/>
        <v>0</v>
      </c>
      <c r="P1377" s="47">
        <f t="shared" si="99"/>
        <v>0</v>
      </c>
      <c r="Q1377" s="47">
        <f>+Data[[#This Row],[BC Layaway]]+Data[[#This Row],[NH Layaway]]</f>
        <v>0</v>
      </c>
      <c r="R1377" s="47">
        <f>+Data[[#This Row],[BC Active]]+Data[[#This Row],[BC Layaway]]</f>
        <v>0</v>
      </c>
      <c r="S1377" s="47">
        <f>+Data[[#This Row],[NH Active]]+Data[[#This Row],[NH Layaway]]</f>
        <v>89</v>
      </c>
      <c r="T1377" s="47">
        <f>+Data[[#This Row],[BC Total]]+Data[[#This Row],[NH Total]]</f>
        <v>89</v>
      </c>
      <c r="Y1377" s="53"/>
    </row>
    <row r="1378" spans="1:25" x14ac:dyDescent="0.25">
      <c r="A1378" s="47" t="str">
        <f>Data[[#This Row],[Text IID]]&amp;Data[[#This Row],[transaction number]]</f>
        <v>860022</v>
      </c>
      <c r="B1378" s="48">
        <v>2</v>
      </c>
      <c r="C1378" s="49">
        <v>86002</v>
      </c>
      <c r="D1378" s="50" t="str">
        <f>Data[[#This Row],[Text IID]]&amp;" - "&amp;Data[[#This Row],[Facility Name]]</f>
        <v>86002 - CENTRACARE HEALTH MONTICELLO</v>
      </c>
      <c r="E1378" s="46">
        <v>86002</v>
      </c>
      <c r="F1378" s="51" t="s">
        <v>365</v>
      </c>
      <c r="G1378" s="52">
        <v>40451</v>
      </c>
      <c r="H1378" s="51" t="s">
        <v>19</v>
      </c>
      <c r="I1378" s="47">
        <v>0</v>
      </c>
      <c r="J1378" s="47">
        <v>2</v>
      </c>
      <c r="K1378" s="47">
        <f>+Data[[#This Row],[BC Bed Change]]+Data[[#This Row],[NH Bed Change]]</f>
        <v>2</v>
      </c>
      <c r="L1378" s="47">
        <f t="shared" si="96"/>
        <v>0</v>
      </c>
      <c r="M1378" s="47">
        <f t="shared" si="97"/>
        <v>0</v>
      </c>
      <c r="N1378" s="47">
        <f>+Data[[#This Row],[BC Active]]+Data[[#This Row],[NH Active]]</f>
        <v>0</v>
      </c>
      <c r="O1378" s="47">
        <f t="shared" si="98"/>
        <v>0</v>
      </c>
      <c r="P1378" s="47">
        <f t="shared" si="99"/>
        <v>2</v>
      </c>
      <c r="Q1378" s="47">
        <f>+Data[[#This Row],[BC Layaway]]+Data[[#This Row],[NH Layaway]]</f>
        <v>2</v>
      </c>
      <c r="R1378" s="47">
        <f>+Data[[#This Row],[BC Active]]+Data[[#This Row],[BC Layaway]]</f>
        <v>0</v>
      </c>
      <c r="S1378" s="47">
        <f>+Data[[#This Row],[NH Active]]+Data[[#This Row],[NH Layaway]]</f>
        <v>2</v>
      </c>
      <c r="T1378" s="47">
        <f>+Data[[#This Row],[BC Total]]+Data[[#This Row],[NH Total]]</f>
        <v>2</v>
      </c>
      <c r="Y1378" s="53"/>
    </row>
    <row r="1379" spans="1:25" x14ac:dyDescent="0.25">
      <c r="A1379" s="47" t="str">
        <f>Data[[#This Row],[Text IID]]&amp;Data[[#This Row],[transaction number]]</f>
        <v>860023</v>
      </c>
      <c r="B1379" s="48">
        <v>3</v>
      </c>
      <c r="C1379" s="49">
        <v>86002</v>
      </c>
      <c r="D1379" s="50" t="str">
        <f>Data[[#This Row],[Text IID]]&amp;" - "&amp;Data[[#This Row],[Facility Name]]</f>
        <v>86002 - CENTRACARE HEALTH MONTICELLO</v>
      </c>
      <c r="E1379" s="46">
        <v>86002</v>
      </c>
      <c r="F1379" s="51" t="s">
        <v>365</v>
      </c>
      <c r="G1379" s="52">
        <v>42539</v>
      </c>
      <c r="H1379" s="51" t="s">
        <v>22</v>
      </c>
      <c r="I1379" s="47">
        <v>0</v>
      </c>
      <c r="J1379" s="47">
        <v>2</v>
      </c>
      <c r="K1379" s="47">
        <f>+Data[[#This Row],[BC Bed Change]]+Data[[#This Row],[NH Bed Change]]</f>
        <v>2</v>
      </c>
      <c r="L1379" s="47">
        <f t="shared" si="96"/>
        <v>0</v>
      </c>
      <c r="M1379" s="47">
        <f t="shared" si="97"/>
        <v>2</v>
      </c>
      <c r="N1379" s="47">
        <f>+Data[[#This Row],[BC Active]]+Data[[#This Row],[NH Active]]</f>
        <v>2</v>
      </c>
      <c r="O1379" s="47">
        <f t="shared" si="98"/>
        <v>0</v>
      </c>
      <c r="P1379" s="47">
        <f t="shared" si="99"/>
        <v>-2</v>
      </c>
      <c r="Q1379" s="47">
        <f>+Data[[#This Row],[BC Layaway]]+Data[[#This Row],[NH Layaway]]</f>
        <v>-2</v>
      </c>
      <c r="R1379" s="47">
        <f>+Data[[#This Row],[BC Active]]+Data[[#This Row],[BC Layaway]]</f>
        <v>0</v>
      </c>
      <c r="S1379" s="47">
        <f>+Data[[#This Row],[NH Active]]+Data[[#This Row],[NH Layaway]]</f>
        <v>0</v>
      </c>
      <c r="T1379" s="47">
        <f>+Data[[#This Row],[BC Total]]+Data[[#This Row],[NH Total]]</f>
        <v>0</v>
      </c>
      <c r="Y1379" s="53"/>
    </row>
    <row r="1380" spans="1:25" x14ac:dyDescent="0.25">
      <c r="A1380" s="47" t="str">
        <f>Data[[#This Row],[Text IID]]&amp;Data[[#This Row],[transaction number]]</f>
        <v>860024</v>
      </c>
      <c r="B1380" s="48">
        <v>4</v>
      </c>
      <c r="C1380" s="49">
        <v>86002</v>
      </c>
      <c r="D1380" s="50" t="str">
        <f>Data[[#This Row],[Text IID]]&amp;" - "&amp;Data[[#This Row],[Facility Name]]</f>
        <v>86002 - CENTRACARE HEALTH MONTICELLO</v>
      </c>
      <c r="E1380" s="46">
        <v>86002</v>
      </c>
      <c r="F1380" s="51" t="s">
        <v>365</v>
      </c>
      <c r="G1380" s="52">
        <v>42539</v>
      </c>
      <c r="H1380" s="51" t="s">
        <v>23</v>
      </c>
      <c r="I1380" s="47">
        <v>0</v>
      </c>
      <c r="J1380" s="47">
        <v>2</v>
      </c>
      <c r="K1380" s="47">
        <f>+Data[[#This Row],[BC Bed Change]]+Data[[#This Row],[NH Bed Change]]</f>
        <v>2</v>
      </c>
      <c r="L1380" s="47">
        <f t="shared" si="96"/>
        <v>0</v>
      </c>
      <c r="M1380" s="47">
        <f t="shared" si="97"/>
        <v>-2</v>
      </c>
      <c r="N1380" s="47">
        <f>+Data[[#This Row],[BC Active]]+Data[[#This Row],[NH Active]]</f>
        <v>-2</v>
      </c>
      <c r="O1380" s="47">
        <f t="shared" si="98"/>
        <v>0</v>
      </c>
      <c r="P1380" s="47">
        <f t="shared" si="99"/>
        <v>0</v>
      </c>
      <c r="Q1380" s="47">
        <f>+Data[[#This Row],[BC Layaway]]+Data[[#This Row],[NH Layaway]]</f>
        <v>0</v>
      </c>
      <c r="R1380" s="47">
        <f>+Data[[#This Row],[BC Active]]+Data[[#This Row],[BC Layaway]]</f>
        <v>0</v>
      </c>
      <c r="S1380" s="47">
        <f>+Data[[#This Row],[NH Active]]+Data[[#This Row],[NH Layaway]]</f>
        <v>-2</v>
      </c>
      <c r="T1380" s="47">
        <f>+Data[[#This Row],[BC Total]]+Data[[#This Row],[NH Total]]</f>
        <v>-2</v>
      </c>
      <c r="Y1380" s="53"/>
    </row>
    <row r="1381" spans="1:25" x14ac:dyDescent="0.25">
      <c r="A1381" s="47" t="str">
        <f>Data[[#This Row],[Text IID]]&amp;Data[[#This Row],[transaction number]]</f>
        <v>860031</v>
      </c>
      <c r="B1381" s="48">
        <v>1</v>
      </c>
      <c r="C1381" s="49">
        <v>86003</v>
      </c>
      <c r="D1381" s="50" t="str">
        <f>Data[[#This Row],[Text IID]]&amp;" - "&amp;Data[[#This Row],[Facility Name]]</f>
        <v>86003 - Park View Care Center</v>
      </c>
      <c r="E1381" s="46">
        <v>86003</v>
      </c>
      <c r="F1381" s="51" t="s">
        <v>366</v>
      </c>
      <c r="G1381" s="52">
        <v>40451</v>
      </c>
      <c r="H1381" s="51" t="s">
        <v>17</v>
      </c>
      <c r="I1381" s="47">
        <v>0</v>
      </c>
      <c r="J1381" s="47">
        <v>124</v>
      </c>
      <c r="K1381" s="47">
        <f>+Data[[#This Row],[BC Bed Change]]+Data[[#This Row],[NH Bed Change]]</f>
        <v>124</v>
      </c>
      <c r="L1381" s="47">
        <f t="shared" si="96"/>
        <v>0</v>
      </c>
      <c r="M1381" s="47">
        <f t="shared" si="97"/>
        <v>124</v>
      </c>
      <c r="N1381" s="47">
        <f>+Data[[#This Row],[BC Active]]+Data[[#This Row],[NH Active]]</f>
        <v>124</v>
      </c>
      <c r="O1381" s="47">
        <f t="shared" si="98"/>
        <v>0</v>
      </c>
      <c r="P1381" s="47">
        <f t="shared" si="99"/>
        <v>0</v>
      </c>
      <c r="Q1381" s="47">
        <f>+Data[[#This Row],[BC Layaway]]+Data[[#This Row],[NH Layaway]]</f>
        <v>0</v>
      </c>
      <c r="R1381" s="47">
        <f>+Data[[#This Row],[BC Active]]+Data[[#This Row],[BC Layaway]]</f>
        <v>0</v>
      </c>
      <c r="S1381" s="47">
        <f>+Data[[#This Row],[NH Active]]+Data[[#This Row],[NH Layaway]]</f>
        <v>124</v>
      </c>
      <c r="T1381" s="47">
        <f>+Data[[#This Row],[BC Total]]+Data[[#This Row],[NH Total]]</f>
        <v>124</v>
      </c>
      <c r="Y1381" s="53"/>
    </row>
    <row r="1382" spans="1:25" x14ac:dyDescent="0.25">
      <c r="A1382" s="47" t="str">
        <f>Data[[#This Row],[Text IID]]&amp;Data[[#This Row],[transaction number]]</f>
        <v>860032</v>
      </c>
      <c r="B1382" s="48">
        <v>2</v>
      </c>
      <c r="C1382" s="49">
        <v>86003</v>
      </c>
      <c r="D1382" s="50" t="str">
        <f>Data[[#This Row],[Text IID]]&amp;" - "&amp;Data[[#This Row],[Facility Name]]</f>
        <v>86003 - Park View Care Center</v>
      </c>
      <c r="E1382" s="46">
        <v>86003</v>
      </c>
      <c r="F1382" s="51" t="s">
        <v>366</v>
      </c>
      <c r="G1382" s="52">
        <v>41944</v>
      </c>
      <c r="H1382" s="51" t="s">
        <v>20</v>
      </c>
      <c r="I1382" s="47">
        <v>0</v>
      </c>
      <c r="J1382" s="47">
        <v>1</v>
      </c>
      <c r="K1382" s="47">
        <f>+Data[[#This Row],[BC Bed Change]]+Data[[#This Row],[NH Bed Change]]</f>
        <v>1</v>
      </c>
      <c r="L1382" s="47">
        <f t="shared" si="96"/>
        <v>0</v>
      </c>
      <c r="M1382" s="47">
        <f t="shared" si="97"/>
        <v>-1</v>
      </c>
      <c r="N1382" s="47">
        <f>+Data[[#This Row],[BC Active]]+Data[[#This Row],[NH Active]]</f>
        <v>-1</v>
      </c>
      <c r="O1382" s="47">
        <f t="shared" si="98"/>
        <v>0</v>
      </c>
      <c r="P1382" s="47">
        <f t="shared" si="99"/>
        <v>1</v>
      </c>
      <c r="Q1382" s="47">
        <f>+Data[[#This Row],[BC Layaway]]+Data[[#This Row],[NH Layaway]]</f>
        <v>1</v>
      </c>
      <c r="R1382" s="47">
        <f>+Data[[#This Row],[BC Active]]+Data[[#This Row],[BC Layaway]]</f>
        <v>0</v>
      </c>
      <c r="S1382" s="47">
        <f>+Data[[#This Row],[NH Active]]+Data[[#This Row],[NH Layaway]]</f>
        <v>0</v>
      </c>
      <c r="T1382" s="47">
        <f>+Data[[#This Row],[BC Total]]+Data[[#This Row],[NH Total]]</f>
        <v>0</v>
      </c>
      <c r="Y1382" s="53"/>
    </row>
    <row r="1383" spans="1:25" x14ac:dyDescent="0.25">
      <c r="A1383" s="47" t="str">
        <f>Data[[#This Row],[Text IID]]&amp;Data[[#This Row],[transaction number]]</f>
        <v>860033</v>
      </c>
      <c r="B1383" s="48">
        <v>3</v>
      </c>
      <c r="C1383" s="49">
        <v>86003</v>
      </c>
      <c r="D1383" s="50" t="str">
        <f>Data[[#This Row],[Text IID]]&amp;" - "&amp;Data[[#This Row],[Facility Name]]</f>
        <v>86003 - Park View Care Center</v>
      </c>
      <c r="E1383" s="46">
        <v>86003</v>
      </c>
      <c r="F1383" s="51" t="s">
        <v>366</v>
      </c>
      <c r="G1383" s="52">
        <v>43952</v>
      </c>
      <c r="H1383" s="51" t="s">
        <v>20</v>
      </c>
      <c r="I1383" s="47"/>
      <c r="J1383" s="47">
        <v>8</v>
      </c>
      <c r="K1383" s="47">
        <f>+Data[[#This Row],[BC Bed Change]]+Data[[#This Row],[NH Bed Change]]</f>
        <v>8</v>
      </c>
      <c r="L1383" s="47">
        <f t="shared" si="96"/>
        <v>0</v>
      </c>
      <c r="M1383" s="47">
        <f t="shared" si="97"/>
        <v>-8</v>
      </c>
      <c r="N1383" s="47">
        <f>+Data[[#This Row],[BC Active]]+Data[[#This Row],[NH Active]]</f>
        <v>-8</v>
      </c>
      <c r="O1383" s="47">
        <f t="shared" si="98"/>
        <v>0</v>
      </c>
      <c r="P1383" s="47">
        <f t="shared" si="99"/>
        <v>8</v>
      </c>
      <c r="Q1383" s="47">
        <f>+Data[[#This Row],[BC Layaway]]+Data[[#This Row],[NH Layaway]]</f>
        <v>8</v>
      </c>
      <c r="R1383" s="47">
        <f>+Data[[#This Row],[BC Active]]+Data[[#This Row],[BC Layaway]]</f>
        <v>0</v>
      </c>
      <c r="S1383" s="47">
        <f>+Data[[#This Row],[NH Active]]+Data[[#This Row],[NH Layaway]]</f>
        <v>0</v>
      </c>
      <c r="T1383" s="47">
        <f>+Data[[#This Row],[BC Total]]+Data[[#This Row],[NH Total]]</f>
        <v>0</v>
      </c>
      <c r="Y1383" s="53"/>
    </row>
    <row r="1384" spans="1:25" x14ac:dyDescent="0.25">
      <c r="A1384" s="47" t="str">
        <f>Data[[#This Row],[Text IID]]&amp;Data[[#This Row],[transaction number]]</f>
        <v>860041</v>
      </c>
      <c r="B1384" s="48">
        <v>1</v>
      </c>
      <c r="C1384" s="49">
        <v>86004</v>
      </c>
      <c r="D1384" s="50" t="str">
        <f>Data[[#This Row],[Text IID]]&amp;" - "&amp;Data[[#This Row],[Facility Name]]</f>
        <v>86004 - Annandale Care Center</v>
      </c>
      <c r="E1384" s="46">
        <v>86004</v>
      </c>
      <c r="F1384" s="51" t="s">
        <v>367</v>
      </c>
      <c r="G1384" s="52">
        <v>40451</v>
      </c>
      <c r="H1384" s="51" t="s">
        <v>17</v>
      </c>
      <c r="I1384" s="47">
        <v>0</v>
      </c>
      <c r="J1384" s="47">
        <v>60</v>
      </c>
      <c r="K1384" s="47">
        <f>+Data[[#This Row],[BC Bed Change]]+Data[[#This Row],[NH Bed Change]]</f>
        <v>60</v>
      </c>
      <c r="L1384" s="47">
        <f t="shared" si="96"/>
        <v>0</v>
      </c>
      <c r="M1384" s="47">
        <f t="shared" si="97"/>
        <v>60</v>
      </c>
      <c r="N1384" s="47">
        <f>+Data[[#This Row],[BC Active]]+Data[[#This Row],[NH Active]]</f>
        <v>60</v>
      </c>
      <c r="O1384" s="47">
        <f t="shared" si="98"/>
        <v>0</v>
      </c>
      <c r="P1384" s="47">
        <f t="shared" si="99"/>
        <v>0</v>
      </c>
      <c r="Q1384" s="47">
        <f>+Data[[#This Row],[BC Layaway]]+Data[[#This Row],[NH Layaway]]</f>
        <v>0</v>
      </c>
      <c r="R1384" s="47">
        <f>+Data[[#This Row],[BC Active]]+Data[[#This Row],[BC Layaway]]</f>
        <v>0</v>
      </c>
      <c r="S1384" s="47">
        <f>+Data[[#This Row],[NH Active]]+Data[[#This Row],[NH Layaway]]</f>
        <v>60</v>
      </c>
      <c r="T1384" s="47">
        <f>+Data[[#This Row],[BC Total]]+Data[[#This Row],[NH Total]]</f>
        <v>60</v>
      </c>
      <c r="Y1384" s="53"/>
    </row>
    <row r="1385" spans="1:25" x14ac:dyDescent="0.25">
      <c r="A1385" s="47" t="str">
        <f>Data[[#This Row],[Text IID]]&amp;Data[[#This Row],[transaction number]]</f>
        <v>860051</v>
      </c>
      <c r="B1385" s="48">
        <v>1</v>
      </c>
      <c r="C1385" s="49">
        <v>86005</v>
      </c>
      <c r="D1385" s="50" t="str">
        <f>Data[[#This Row],[Text IID]]&amp;" - "&amp;Data[[#This Row],[Facility Name]]</f>
        <v>86005 - THE ESTATES AT DELANO LLC</v>
      </c>
      <c r="E1385" s="46">
        <v>86005</v>
      </c>
      <c r="F1385" s="51" t="s">
        <v>368</v>
      </c>
      <c r="G1385" s="52">
        <v>40451</v>
      </c>
      <c r="H1385" s="51" t="s">
        <v>17</v>
      </c>
      <c r="I1385" s="47">
        <v>0</v>
      </c>
      <c r="J1385" s="47">
        <v>58</v>
      </c>
      <c r="K1385" s="47">
        <f>+Data[[#This Row],[BC Bed Change]]+Data[[#This Row],[NH Bed Change]]</f>
        <v>58</v>
      </c>
      <c r="L1385" s="47">
        <f t="shared" si="96"/>
        <v>0</v>
      </c>
      <c r="M1385" s="47">
        <f t="shared" si="97"/>
        <v>58</v>
      </c>
      <c r="N1385" s="47">
        <f>+Data[[#This Row],[BC Active]]+Data[[#This Row],[NH Active]]</f>
        <v>58</v>
      </c>
      <c r="O1385" s="47">
        <f t="shared" si="98"/>
        <v>0</v>
      </c>
      <c r="P1385" s="47">
        <f t="shared" si="99"/>
        <v>0</v>
      </c>
      <c r="Q1385" s="47">
        <f>+Data[[#This Row],[BC Layaway]]+Data[[#This Row],[NH Layaway]]</f>
        <v>0</v>
      </c>
      <c r="R1385" s="47">
        <f>+Data[[#This Row],[BC Active]]+Data[[#This Row],[BC Layaway]]</f>
        <v>0</v>
      </c>
      <c r="S1385" s="47">
        <f>+Data[[#This Row],[NH Active]]+Data[[#This Row],[NH Layaway]]</f>
        <v>58</v>
      </c>
      <c r="T1385" s="47">
        <f>+Data[[#This Row],[BC Total]]+Data[[#This Row],[NH Total]]</f>
        <v>58</v>
      </c>
      <c r="Y1385" s="53"/>
    </row>
    <row r="1386" spans="1:25" x14ac:dyDescent="0.25">
      <c r="A1386" s="47" t="str">
        <f>Data[[#This Row],[Text IID]]&amp;Data[[#This Row],[transaction number]]</f>
        <v>860052</v>
      </c>
      <c r="B1386" s="48">
        <v>2</v>
      </c>
      <c r="C1386" s="49">
        <v>86005</v>
      </c>
      <c r="D1386" s="50" t="str">
        <f>Data[[#This Row],[Text IID]]&amp;" - "&amp;Data[[#This Row],[Facility Name]]</f>
        <v>86005 - THE ESTATES AT DELANO LLC</v>
      </c>
      <c r="E1386" s="46">
        <v>86005</v>
      </c>
      <c r="F1386" s="51" t="s">
        <v>368</v>
      </c>
      <c r="G1386" s="52">
        <v>40451</v>
      </c>
      <c r="H1386" s="51" t="s">
        <v>19</v>
      </c>
      <c r="I1386" s="47">
        <v>0</v>
      </c>
      <c r="J1386" s="47">
        <v>2</v>
      </c>
      <c r="K1386" s="47">
        <f>+Data[[#This Row],[BC Bed Change]]+Data[[#This Row],[NH Bed Change]]</f>
        <v>2</v>
      </c>
      <c r="L1386" s="47">
        <f t="shared" si="96"/>
        <v>0</v>
      </c>
      <c r="M1386" s="47">
        <f t="shared" si="97"/>
        <v>0</v>
      </c>
      <c r="N1386" s="47">
        <f>+Data[[#This Row],[BC Active]]+Data[[#This Row],[NH Active]]</f>
        <v>0</v>
      </c>
      <c r="O1386" s="47">
        <f t="shared" si="98"/>
        <v>0</v>
      </c>
      <c r="P1386" s="47">
        <f t="shared" si="99"/>
        <v>2</v>
      </c>
      <c r="Q1386" s="47">
        <f>+Data[[#This Row],[BC Layaway]]+Data[[#This Row],[NH Layaway]]</f>
        <v>2</v>
      </c>
      <c r="R1386" s="47">
        <f>+Data[[#This Row],[BC Active]]+Data[[#This Row],[BC Layaway]]</f>
        <v>0</v>
      </c>
      <c r="S1386" s="47">
        <f>+Data[[#This Row],[NH Active]]+Data[[#This Row],[NH Layaway]]</f>
        <v>2</v>
      </c>
      <c r="T1386" s="47">
        <f>+Data[[#This Row],[BC Total]]+Data[[#This Row],[NH Total]]</f>
        <v>2</v>
      </c>
      <c r="Y1386" s="53"/>
    </row>
    <row r="1387" spans="1:25" x14ac:dyDescent="0.25">
      <c r="A1387" s="47" t="str">
        <f>Data[[#This Row],[Text IID]]&amp;Data[[#This Row],[transaction number]]</f>
        <v>860053</v>
      </c>
      <c r="B1387" s="48">
        <v>3</v>
      </c>
      <c r="C1387" s="49">
        <v>86005</v>
      </c>
      <c r="D1387" s="50" t="str">
        <f>Data[[#This Row],[Text IID]]&amp;" - "&amp;Data[[#This Row],[Facility Name]]</f>
        <v>86005 - THE ESTATES AT DELANO LLC</v>
      </c>
      <c r="E1387" s="46">
        <v>86005</v>
      </c>
      <c r="F1387" s="51" t="s">
        <v>368</v>
      </c>
      <c r="G1387" s="52">
        <v>40785</v>
      </c>
      <c r="H1387" s="51" t="s">
        <v>20</v>
      </c>
      <c r="I1387" s="47">
        <v>0</v>
      </c>
      <c r="J1387" s="47">
        <v>4</v>
      </c>
      <c r="K1387" s="47">
        <f>+Data[[#This Row],[BC Bed Change]]+Data[[#This Row],[NH Bed Change]]</f>
        <v>4</v>
      </c>
      <c r="L1387" s="47">
        <f t="shared" si="96"/>
        <v>0</v>
      </c>
      <c r="M1387" s="47">
        <f t="shared" si="97"/>
        <v>-4</v>
      </c>
      <c r="N1387" s="47">
        <f>+Data[[#This Row],[BC Active]]+Data[[#This Row],[NH Active]]</f>
        <v>-4</v>
      </c>
      <c r="O1387" s="47">
        <f t="shared" si="98"/>
        <v>0</v>
      </c>
      <c r="P1387" s="47">
        <f t="shared" si="99"/>
        <v>4</v>
      </c>
      <c r="Q1387" s="47">
        <f>+Data[[#This Row],[BC Layaway]]+Data[[#This Row],[NH Layaway]]</f>
        <v>4</v>
      </c>
      <c r="R1387" s="47">
        <f>+Data[[#This Row],[BC Active]]+Data[[#This Row],[BC Layaway]]</f>
        <v>0</v>
      </c>
      <c r="S1387" s="47">
        <f>+Data[[#This Row],[NH Active]]+Data[[#This Row],[NH Layaway]]</f>
        <v>0</v>
      </c>
      <c r="T1387" s="47">
        <f>+Data[[#This Row],[BC Total]]+Data[[#This Row],[NH Total]]</f>
        <v>0</v>
      </c>
      <c r="Y1387" s="53"/>
    </row>
    <row r="1388" spans="1:25" x14ac:dyDescent="0.25">
      <c r="A1388" s="47" t="str">
        <f>Data[[#This Row],[Text IID]]&amp;Data[[#This Row],[transaction number]]</f>
        <v>860054</v>
      </c>
      <c r="B1388" s="48">
        <v>4</v>
      </c>
      <c r="C1388" s="49">
        <v>86005</v>
      </c>
      <c r="D1388" s="50" t="str">
        <f>Data[[#This Row],[Text IID]]&amp;" - "&amp;Data[[#This Row],[Facility Name]]</f>
        <v>86005 - THE ESTATES AT DELANO LLC</v>
      </c>
      <c r="E1388" s="46">
        <v>86005</v>
      </c>
      <c r="F1388" s="51" t="s">
        <v>368</v>
      </c>
      <c r="G1388" s="52">
        <v>42920</v>
      </c>
      <c r="H1388" s="51" t="s">
        <v>22</v>
      </c>
      <c r="I1388" s="47"/>
      <c r="J1388" s="47">
        <v>2</v>
      </c>
      <c r="K1388" s="47">
        <f>+Data[[#This Row],[BC Bed Change]]+Data[[#This Row],[NH Bed Change]]</f>
        <v>2</v>
      </c>
      <c r="L1388" s="47">
        <f t="shared" si="96"/>
        <v>0</v>
      </c>
      <c r="M1388" s="47">
        <f t="shared" si="97"/>
        <v>2</v>
      </c>
      <c r="N1388" s="47">
        <f>+Data[[#This Row],[BC Active]]+Data[[#This Row],[NH Active]]</f>
        <v>2</v>
      </c>
      <c r="O1388" s="47">
        <f t="shared" si="98"/>
        <v>0</v>
      </c>
      <c r="P1388" s="47">
        <f t="shared" si="99"/>
        <v>-2</v>
      </c>
      <c r="Q1388" s="47">
        <f>+Data[[#This Row],[BC Layaway]]+Data[[#This Row],[NH Layaway]]</f>
        <v>-2</v>
      </c>
      <c r="R1388" s="47">
        <f>+Data[[#This Row],[BC Active]]+Data[[#This Row],[BC Layaway]]</f>
        <v>0</v>
      </c>
      <c r="S1388" s="47">
        <f>+Data[[#This Row],[NH Active]]+Data[[#This Row],[NH Layaway]]</f>
        <v>0</v>
      </c>
      <c r="T1388" s="47">
        <f>+Data[[#This Row],[BC Total]]+Data[[#This Row],[NH Total]]</f>
        <v>0</v>
      </c>
      <c r="Y1388" s="53"/>
    </row>
    <row r="1389" spans="1:25" x14ac:dyDescent="0.25">
      <c r="A1389" s="47" t="str">
        <f>Data[[#This Row],[Text IID]]&amp;Data[[#This Row],[transaction number]]</f>
        <v>860055</v>
      </c>
      <c r="B1389" s="48">
        <v>5</v>
      </c>
      <c r="C1389" s="49">
        <v>86005</v>
      </c>
      <c r="D1389" s="50" t="str">
        <f>Data[[#This Row],[Text IID]]&amp;" - "&amp;Data[[#This Row],[Facility Name]]</f>
        <v>86005 - THE ESTATES AT DELANO LLC</v>
      </c>
      <c r="E1389" s="46">
        <v>86005</v>
      </c>
      <c r="F1389" s="51" t="s">
        <v>368</v>
      </c>
      <c r="G1389" s="52">
        <v>42920</v>
      </c>
      <c r="H1389" s="51" t="s">
        <v>23</v>
      </c>
      <c r="I1389" s="47"/>
      <c r="J1389" s="47">
        <v>2</v>
      </c>
      <c r="K1389" s="47">
        <f>+Data[[#This Row],[BC Bed Change]]+Data[[#This Row],[NH Bed Change]]</f>
        <v>2</v>
      </c>
      <c r="L1389" s="47">
        <f t="shared" si="96"/>
        <v>0</v>
      </c>
      <c r="M1389" s="47">
        <f t="shared" si="97"/>
        <v>-2</v>
      </c>
      <c r="N1389" s="47">
        <f>+Data[[#This Row],[BC Active]]+Data[[#This Row],[NH Active]]</f>
        <v>-2</v>
      </c>
      <c r="O1389" s="47">
        <f t="shared" si="98"/>
        <v>0</v>
      </c>
      <c r="P1389" s="47">
        <f t="shared" si="99"/>
        <v>0</v>
      </c>
      <c r="Q1389" s="47">
        <f>+Data[[#This Row],[BC Layaway]]+Data[[#This Row],[NH Layaway]]</f>
        <v>0</v>
      </c>
      <c r="R1389" s="47">
        <f>+Data[[#This Row],[BC Active]]+Data[[#This Row],[BC Layaway]]</f>
        <v>0</v>
      </c>
      <c r="S1389" s="47">
        <f>+Data[[#This Row],[NH Active]]+Data[[#This Row],[NH Layaway]]</f>
        <v>-2</v>
      </c>
      <c r="T1389" s="47">
        <f>+Data[[#This Row],[BC Total]]+Data[[#This Row],[NH Total]]</f>
        <v>-2</v>
      </c>
      <c r="Y1389" s="53"/>
    </row>
    <row r="1390" spans="1:25" x14ac:dyDescent="0.25">
      <c r="A1390" s="47" t="str">
        <f>Data[[#This Row],[Text IID]]&amp;Data[[#This Row],[transaction number]]</f>
        <v>860056</v>
      </c>
      <c r="B1390" s="48">
        <v>6</v>
      </c>
      <c r="C1390" s="49">
        <v>86005</v>
      </c>
      <c r="D1390" s="50" t="str">
        <f>Data[[#This Row],[Text IID]]&amp;" - "&amp;Data[[#This Row],[Facility Name]]</f>
        <v>86005 - THE ESTATES AT DELANO LLC</v>
      </c>
      <c r="E1390" s="46">
        <v>86005</v>
      </c>
      <c r="F1390" s="51" t="s">
        <v>368</v>
      </c>
      <c r="G1390" s="52">
        <v>43819</v>
      </c>
      <c r="H1390" s="51" t="s">
        <v>20</v>
      </c>
      <c r="I1390" s="47"/>
      <c r="J1390" s="47">
        <v>8</v>
      </c>
      <c r="K1390" s="47">
        <f>+Data[[#This Row],[BC Bed Change]]+Data[[#This Row],[NH Bed Change]]</f>
        <v>8</v>
      </c>
      <c r="L1390" s="47">
        <f t="shared" si="96"/>
        <v>0</v>
      </c>
      <c r="M1390" s="47">
        <f t="shared" si="97"/>
        <v>-8</v>
      </c>
      <c r="N1390" s="47">
        <f>+Data[[#This Row],[BC Active]]+Data[[#This Row],[NH Active]]</f>
        <v>-8</v>
      </c>
      <c r="O1390" s="47">
        <f t="shared" si="98"/>
        <v>0</v>
      </c>
      <c r="P1390" s="47">
        <f t="shared" si="99"/>
        <v>8</v>
      </c>
      <c r="Q1390" s="47">
        <f>+Data[[#This Row],[BC Layaway]]+Data[[#This Row],[NH Layaway]]</f>
        <v>8</v>
      </c>
      <c r="R1390" s="47">
        <f>+Data[[#This Row],[BC Active]]+Data[[#This Row],[BC Layaway]]</f>
        <v>0</v>
      </c>
      <c r="S1390" s="47">
        <f>+Data[[#This Row],[NH Active]]+Data[[#This Row],[NH Layaway]]</f>
        <v>0</v>
      </c>
      <c r="T1390" s="47">
        <f>+Data[[#This Row],[BC Total]]+Data[[#This Row],[NH Total]]</f>
        <v>0</v>
      </c>
      <c r="Y1390" s="53"/>
    </row>
    <row r="1391" spans="1:25" x14ac:dyDescent="0.25">
      <c r="A1391" s="47" t="str">
        <f>Data[[#This Row],[Text IID]]&amp;Data[[#This Row],[transaction number]]</f>
        <v>860061</v>
      </c>
      <c r="B1391" s="48">
        <v>1</v>
      </c>
      <c r="C1391" s="49">
        <v>86006</v>
      </c>
      <c r="D1391" s="50" t="str">
        <f>Data[[#This Row],[Text IID]]&amp;" - "&amp;Data[[#This Row],[Facility Name]]</f>
        <v>86006 - Lake Ridge Care Ctr Of Buffalo</v>
      </c>
      <c r="E1391" s="46">
        <v>86006</v>
      </c>
      <c r="F1391" s="51" t="s">
        <v>369</v>
      </c>
      <c r="G1391" s="52">
        <v>40451</v>
      </c>
      <c r="H1391" s="51" t="s">
        <v>17</v>
      </c>
      <c r="I1391" s="47">
        <v>0</v>
      </c>
      <c r="J1391" s="47">
        <v>65</v>
      </c>
      <c r="K1391" s="47">
        <f>+Data[[#This Row],[BC Bed Change]]+Data[[#This Row],[NH Bed Change]]</f>
        <v>65</v>
      </c>
      <c r="L1391" s="47">
        <f t="shared" si="96"/>
        <v>0</v>
      </c>
      <c r="M1391" s="47">
        <f t="shared" si="97"/>
        <v>65</v>
      </c>
      <c r="N1391" s="47">
        <f>+Data[[#This Row],[BC Active]]+Data[[#This Row],[NH Active]]</f>
        <v>65</v>
      </c>
      <c r="O1391" s="47">
        <f t="shared" si="98"/>
        <v>0</v>
      </c>
      <c r="P1391" s="47">
        <f t="shared" si="99"/>
        <v>0</v>
      </c>
      <c r="Q1391" s="47">
        <f>+Data[[#This Row],[BC Layaway]]+Data[[#This Row],[NH Layaway]]</f>
        <v>0</v>
      </c>
      <c r="R1391" s="47">
        <f>+Data[[#This Row],[BC Active]]+Data[[#This Row],[BC Layaway]]</f>
        <v>0</v>
      </c>
      <c r="S1391" s="47">
        <f>+Data[[#This Row],[NH Active]]+Data[[#This Row],[NH Layaway]]</f>
        <v>65</v>
      </c>
      <c r="T1391" s="47">
        <f>+Data[[#This Row],[BC Total]]+Data[[#This Row],[NH Total]]</f>
        <v>65</v>
      </c>
      <c r="Y1391" s="53"/>
    </row>
    <row r="1392" spans="1:25" x14ac:dyDescent="0.25">
      <c r="A1392" s="47" t="str">
        <f>Data[[#This Row],[Text IID]]&amp;Data[[#This Row],[transaction number]]</f>
        <v>860062</v>
      </c>
      <c r="B1392" s="48">
        <v>2</v>
      </c>
      <c r="C1392" s="49">
        <v>86006</v>
      </c>
      <c r="D1392" s="50" t="str">
        <f>Data[[#This Row],[Text IID]]&amp;" - "&amp;Data[[#This Row],[Facility Name]]</f>
        <v>86006 - Lake Ridge Care Ctr Of Buffalo</v>
      </c>
      <c r="E1392" s="46">
        <v>86006</v>
      </c>
      <c r="F1392" s="51" t="s">
        <v>369</v>
      </c>
      <c r="G1392" s="52">
        <v>40756</v>
      </c>
      <c r="H1392" s="51" t="s">
        <v>20</v>
      </c>
      <c r="I1392" s="47">
        <v>0</v>
      </c>
      <c r="J1392" s="47">
        <v>3</v>
      </c>
      <c r="K1392" s="47">
        <f>+Data[[#This Row],[BC Bed Change]]+Data[[#This Row],[NH Bed Change]]</f>
        <v>3</v>
      </c>
      <c r="L1392" s="47">
        <f t="shared" si="96"/>
        <v>0</v>
      </c>
      <c r="M1392" s="47">
        <f t="shared" si="97"/>
        <v>-3</v>
      </c>
      <c r="N1392" s="47">
        <f>+Data[[#This Row],[BC Active]]+Data[[#This Row],[NH Active]]</f>
        <v>-3</v>
      </c>
      <c r="O1392" s="47">
        <f t="shared" si="98"/>
        <v>0</v>
      </c>
      <c r="P1392" s="47">
        <f t="shared" si="99"/>
        <v>3</v>
      </c>
      <c r="Q1392" s="47">
        <f>+Data[[#This Row],[BC Layaway]]+Data[[#This Row],[NH Layaway]]</f>
        <v>3</v>
      </c>
      <c r="R1392" s="47">
        <f>+Data[[#This Row],[BC Active]]+Data[[#This Row],[BC Layaway]]</f>
        <v>0</v>
      </c>
      <c r="S1392" s="47">
        <f>+Data[[#This Row],[NH Active]]+Data[[#This Row],[NH Layaway]]</f>
        <v>0</v>
      </c>
      <c r="T1392" s="47">
        <f>+Data[[#This Row],[BC Total]]+Data[[#This Row],[NH Total]]</f>
        <v>0</v>
      </c>
      <c r="Y1392" s="53"/>
    </row>
    <row r="1393" spans="1:25" x14ac:dyDescent="0.25">
      <c r="A1393" s="47" t="str">
        <f>Data[[#This Row],[Text IID]]&amp;Data[[#This Row],[transaction number]]</f>
        <v>860063</v>
      </c>
      <c r="B1393" s="48">
        <v>3</v>
      </c>
      <c r="C1393" s="49">
        <v>86006</v>
      </c>
      <c r="D1393" s="50" t="str">
        <f>Data[[#This Row],[Text IID]]&amp;" - "&amp;Data[[#This Row],[Facility Name]]</f>
        <v>86006 - Lake Ridge Care Ctr Of Buffalo</v>
      </c>
      <c r="E1393" s="46">
        <v>86006</v>
      </c>
      <c r="F1393" s="51" t="s">
        <v>369</v>
      </c>
      <c r="G1393" s="52">
        <v>41760</v>
      </c>
      <c r="H1393" s="51" t="s">
        <v>22</v>
      </c>
      <c r="I1393" s="47">
        <v>0</v>
      </c>
      <c r="J1393" s="47">
        <v>1</v>
      </c>
      <c r="K1393" s="47">
        <f>+Data[[#This Row],[BC Bed Change]]+Data[[#This Row],[NH Bed Change]]</f>
        <v>1</v>
      </c>
      <c r="L1393" s="47">
        <f t="shared" si="96"/>
        <v>0</v>
      </c>
      <c r="M1393" s="47">
        <f t="shared" si="97"/>
        <v>1</v>
      </c>
      <c r="N1393" s="47">
        <f>+Data[[#This Row],[BC Active]]+Data[[#This Row],[NH Active]]</f>
        <v>1</v>
      </c>
      <c r="O1393" s="47">
        <f t="shared" si="98"/>
        <v>0</v>
      </c>
      <c r="P1393" s="47">
        <f t="shared" si="99"/>
        <v>-1</v>
      </c>
      <c r="Q1393" s="47">
        <f>+Data[[#This Row],[BC Layaway]]+Data[[#This Row],[NH Layaway]]</f>
        <v>-1</v>
      </c>
      <c r="R1393" s="47">
        <f>+Data[[#This Row],[BC Active]]+Data[[#This Row],[BC Layaway]]</f>
        <v>0</v>
      </c>
      <c r="S1393" s="47">
        <f>+Data[[#This Row],[NH Active]]+Data[[#This Row],[NH Layaway]]</f>
        <v>0</v>
      </c>
      <c r="T1393" s="47">
        <f>+Data[[#This Row],[BC Total]]+Data[[#This Row],[NH Total]]</f>
        <v>0</v>
      </c>
      <c r="Y1393" s="53"/>
    </row>
    <row r="1394" spans="1:25" x14ac:dyDescent="0.25">
      <c r="A1394" s="47" t="str">
        <f>Data[[#This Row],[Text IID]]&amp;Data[[#This Row],[transaction number]]</f>
        <v>860064</v>
      </c>
      <c r="B1394" s="48">
        <v>4</v>
      </c>
      <c r="C1394" s="49">
        <v>86006</v>
      </c>
      <c r="D1394" s="50" t="str">
        <f>Data[[#This Row],[Text IID]]&amp;" - "&amp;Data[[#This Row],[Facility Name]]</f>
        <v>86006 - Lake Ridge Care Ctr Of Buffalo</v>
      </c>
      <c r="E1394" s="46">
        <v>86006</v>
      </c>
      <c r="F1394" s="51" t="s">
        <v>369</v>
      </c>
      <c r="G1394" s="52">
        <v>42278</v>
      </c>
      <c r="H1394" s="51" t="s">
        <v>20</v>
      </c>
      <c r="I1394" s="47">
        <v>0</v>
      </c>
      <c r="J1394" s="47">
        <v>7</v>
      </c>
      <c r="K1394" s="47">
        <f>+Data[[#This Row],[BC Bed Change]]+Data[[#This Row],[NH Bed Change]]</f>
        <v>7</v>
      </c>
      <c r="L1394" s="47">
        <f t="shared" si="96"/>
        <v>0</v>
      </c>
      <c r="M1394" s="47">
        <f t="shared" si="97"/>
        <v>-7</v>
      </c>
      <c r="N1394" s="47">
        <f>+Data[[#This Row],[BC Active]]+Data[[#This Row],[NH Active]]</f>
        <v>-7</v>
      </c>
      <c r="O1394" s="47">
        <f t="shared" si="98"/>
        <v>0</v>
      </c>
      <c r="P1394" s="47">
        <f t="shared" si="99"/>
        <v>7</v>
      </c>
      <c r="Q1394" s="47">
        <f>+Data[[#This Row],[BC Layaway]]+Data[[#This Row],[NH Layaway]]</f>
        <v>7</v>
      </c>
      <c r="R1394" s="47">
        <f>+Data[[#This Row],[BC Active]]+Data[[#This Row],[BC Layaway]]</f>
        <v>0</v>
      </c>
      <c r="S1394" s="47">
        <f>+Data[[#This Row],[NH Active]]+Data[[#This Row],[NH Layaway]]</f>
        <v>0</v>
      </c>
      <c r="T1394" s="47">
        <f>+Data[[#This Row],[BC Total]]+Data[[#This Row],[NH Total]]</f>
        <v>0</v>
      </c>
      <c r="Y1394" s="53"/>
    </row>
    <row r="1395" spans="1:25" x14ac:dyDescent="0.25">
      <c r="A1395" s="47" t="str">
        <f>Data[[#This Row],[Text IID]]&amp;Data[[#This Row],[transaction number]]</f>
        <v>860071</v>
      </c>
      <c r="B1395" s="48">
        <v>1</v>
      </c>
      <c r="C1395" s="49">
        <v>86007</v>
      </c>
      <c r="D1395" s="50" t="str">
        <f>Data[[#This Row],[Text IID]]&amp;" - "&amp;Data[[#This Row],[Facility Name]]</f>
        <v>86007 - Cokato Manor</v>
      </c>
      <c r="E1395" s="46">
        <v>86007</v>
      </c>
      <c r="F1395" s="51" t="s">
        <v>370</v>
      </c>
      <c r="G1395" s="52">
        <v>40451</v>
      </c>
      <c r="H1395" s="51" t="s">
        <v>17</v>
      </c>
      <c r="I1395" s="47">
        <v>0</v>
      </c>
      <c r="J1395" s="47">
        <v>56</v>
      </c>
      <c r="K1395" s="47">
        <f>+Data[[#This Row],[BC Bed Change]]+Data[[#This Row],[NH Bed Change]]</f>
        <v>56</v>
      </c>
      <c r="L1395" s="47">
        <f t="shared" si="96"/>
        <v>0</v>
      </c>
      <c r="M1395" s="47">
        <f t="shared" si="97"/>
        <v>56</v>
      </c>
      <c r="N1395" s="47">
        <f>+Data[[#This Row],[BC Active]]+Data[[#This Row],[NH Active]]</f>
        <v>56</v>
      </c>
      <c r="O1395" s="47">
        <f t="shared" si="98"/>
        <v>0</v>
      </c>
      <c r="P1395" s="47">
        <f t="shared" si="99"/>
        <v>0</v>
      </c>
      <c r="Q1395" s="47">
        <f>+Data[[#This Row],[BC Layaway]]+Data[[#This Row],[NH Layaway]]</f>
        <v>0</v>
      </c>
      <c r="R1395" s="47">
        <f>+Data[[#This Row],[BC Active]]+Data[[#This Row],[BC Layaway]]</f>
        <v>0</v>
      </c>
      <c r="S1395" s="47">
        <f>+Data[[#This Row],[NH Active]]+Data[[#This Row],[NH Layaway]]</f>
        <v>56</v>
      </c>
      <c r="T1395" s="47">
        <f>+Data[[#This Row],[BC Total]]+Data[[#This Row],[NH Total]]</f>
        <v>56</v>
      </c>
      <c r="Y1395" s="53"/>
    </row>
    <row r="1396" spans="1:25" x14ac:dyDescent="0.25">
      <c r="A1396" s="47" t="str">
        <f>Data[[#This Row],[Text IID]]&amp;Data[[#This Row],[transaction number]]</f>
        <v>870011</v>
      </c>
      <c r="B1396" s="48">
        <v>1</v>
      </c>
      <c r="C1396" s="49">
        <v>87001</v>
      </c>
      <c r="D1396" s="50" t="str">
        <f>Data[[#This Row],[Text IID]]&amp;" - "&amp;Data[[#This Row],[Facility Name]]</f>
        <v>87001 - Clarkfield Care Center</v>
      </c>
      <c r="E1396" s="46">
        <v>87001</v>
      </c>
      <c r="F1396" s="51" t="s">
        <v>371</v>
      </c>
      <c r="G1396" s="52">
        <v>40451</v>
      </c>
      <c r="H1396" s="51" t="s">
        <v>17</v>
      </c>
      <c r="I1396" s="47">
        <v>0</v>
      </c>
      <c r="J1396" s="47">
        <v>52</v>
      </c>
      <c r="K1396" s="47">
        <f>+Data[[#This Row],[BC Bed Change]]+Data[[#This Row],[NH Bed Change]]</f>
        <v>52</v>
      </c>
      <c r="L1396" s="47">
        <f t="shared" si="96"/>
        <v>0</v>
      </c>
      <c r="M1396" s="47">
        <f t="shared" si="97"/>
        <v>52</v>
      </c>
      <c r="N1396" s="47">
        <f>+Data[[#This Row],[BC Active]]+Data[[#This Row],[NH Active]]</f>
        <v>52</v>
      </c>
      <c r="O1396" s="47">
        <f t="shared" si="98"/>
        <v>0</v>
      </c>
      <c r="P1396" s="47">
        <f t="shared" si="99"/>
        <v>0</v>
      </c>
      <c r="Q1396" s="47">
        <f>+Data[[#This Row],[BC Layaway]]+Data[[#This Row],[NH Layaway]]</f>
        <v>0</v>
      </c>
      <c r="R1396" s="47">
        <f>+Data[[#This Row],[BC Active]]+Data[[#This Row],[BC Layaway]]</f>
        <v>0</v>
      </c>
      <c r="S1396" s="47">
        <f>+Data[[#This Row],[NH Active]]+Data[[#This Row],[NH Layaway]]</f>
        <v>52</v>
      </c>
      <c r="T1396" s="47">
        <f>+Data[[#This Row],[BC Total]]+Data[[#This Row],[NH Total]]</f>
        <v>52</v>
      </c>
      <c r="Y1396" s="53"/>
    </row>
    <row r="1397" spans="1:25" x14ac:dyDescent="0.25">
      <c r="A1397" s="47" t="str">
        <f>Data[[#This Row],[Text IID]]&amp;Data[[#This Row],[transaction number]]</f>
        <v>870012</v>
      </c>
      <c r="B1397" s="48">
        <v>2</v>
      </c>
      <c r="C1397" s="49">
        <v>87001</v>
      </c>
      <c r="D1397" s="50" t="str">
        <f>Data[[#This Row],[Text IID]]&amp;" - "&amp;Data[[#This Row],[Facility Name]]</f>
        <v>87001 - Clarkfield Care Center</v>
      </c>
      <c r="E1397" s="46">
        <v>87001</v>
      </c>
      <c r="F1397" s="51" t="s">
        <v>371</v>
      </c>
      <c r="G1397" s="52">
        <v>41395</v>
      </c>
      <c r="H1397" s="51" t="s">
        <v>20</v>
      </c>
      <c r="I1397" s="47">
        <v>0</v>
      </c>
      <c r="J1397" s="47">
        <v>4</v>
      </c>
      <c r="K1397" s="47">
        <f>+Data[[#This Row],[BC Bed Change]]+Data[[#This Row],[NH Bed Change]]</f>
        <v>4</v>
      </c>
      <c r="L1397" s="47">
        <f t="shared" si="96"/>
        <v>0</v>
      </c>
      <c r="M1397" s="47">
        <f t="shared" si="97"/>
        <v>-4</v>
      </c>
      <c r="N1397" s="47">
        <f>+Data[[#This Row],[BC Active]]+Data[[#This Row],[NH Active]]</f>
        <v>-4</v>
      </c>
      <c r="O1397" s="47">
        <f t="shared" si="98"/>
        <v>0</v>
      </c>
      <c r="P1397" s="47">
        <f t="shared" si="99"/>
        <v>4</v>
      </c>
      <c r="Q1397" s="47">
        <f>+Data[[#This Row],[BC Layaway]]+Data[[#This Row],[NH Layaway]]</f>
        <v>4</v>
      </c>
      <c r="R1397" s="47">
        <f>+Data[[#This Row],[BC Active]]+Data[[#This Row],[BC Layaway]]</f>
        <v>0</v>
      </c>
      <c r="S1397" s="47">
        <f>+Data[[#This Row],[NH Active]]+Data[[#This Row],[NH Layaway]]</f>
        <v>0</v>
      </c>
      <c r="T1397" s="47">
        <f>+Data[[#This Row],[BC Total]]+Data[[#This Row],[NH Total]]</f>
        <v>0</v>
      </c>
      <c r="Y1397" s="53"/>
    </row>
    <row r="1398" spans="1:25" x14ac:dyDescent="0.25">
      <c r="A1398" s="47" t="str">
        <f>Data[[#This Row],[Text IID]]&amp;Data[[#This Row],[transaction number]]</f>
        <v>870013</v>
      </c>
      <c r="B1398" s="48">
        <v>3</v>
      </c>
      <c r="C1398" s="49">
        <v>87001</v>
      </c>
      <c r="D1398" s="50" t="str">
        <f>Data[[#This Row],[Text IID]]&amp;" - "&amp;Data[[#This Row],[Facility Name]]</f>
        <v>87001 - Clarkfield Care Center</v>
      </c>
      <c r="E1398" s="46">
        <v>87001</v>
      </c>
      <c r="F1398" s="51" t="s">
        <v>371</v>
      </c>
      <c r="G1398" s="52">
        <v>42064</v>
      </c>
      <c r="H1398" s="51" t="s">
        <v>20</v>
      </c>
      <c r="I1398" s="47">
        <v>0</v>
      </c>
      <c r="J1398" s="47">
        <v>6</v>
      </c>
      <c r="K1398" s="47">
        <f>+Data[[#This Row],[BC Bed Change]]+Data[[#This Row],[NH Bed Change]]</f>
        <v>6</v>
      </c>
      <c r="L1398" s="47">
        <f t="shared" si="96"/>
        <v>0</v>
      </c>
      <c r="M1398" s="47">
        <f t="shared" si="97"/>
        <v>-6</v>
      </c>
      <c r="N1398" s="47">
        <f>+Data[[#This Row],[BC Active]]+Data[[#This Row],[NH Active]]</f>
        <v>-6</v>
      </c>
      <c r="O1398" s="47">
        <f t="shared" si="98"/>
        <v>0</v>
      </c>
      <c r="P1398" s="47">
        <f t="shared" si="99"/>
        <v>6</v>
      </c>
      <c r="Q1398" s="47">
        <f>+Data[[#This Row],[BC Layaway]]+Data[[#This Row],[NH Layaway]]</f>
        <v>6</v>
      </c>
      <c r="R1398" s="47">
        <f>+Data[[#This Row],[BC Active]]+Data[[#This Row],[BC Layaway]]</f>
        <v>0</v>
      </c>
      <c r="S1398" s="47">
        <f>+Data[[#This Row],[NH Active]]+Data[[#This Row],[NH Layaway]]</f>
        <v>0</v>
      </c>
      <c r="T1398" s="47">
        <f>+Data[[#This Row],[BC Total]]+Data[[#This Row],[NH Total]]</f>
        <v>0</v>
      </c>
      <c r="Y1398" s="53"/>
    </row>
    <row r="1399" spans="1:25" x14ac:dyDescent="0.25">
      <c r="A1399" s="47" t="str">
        <f>Data[[#This Row],[Text IID]]&amp;Data[[#This Row],[transaction number]]</f>
        <v>870014</v>
      </c>
      <c r="B1399" s="48">
        <v>4</v>
      </c>
      <c r="C1399" s="49">
        <v>87001</v>
      </c>
      <c r="D1399" s="50" t="str">
        <f>Data[[#This Row],[Text IID]]&amp;" - "&amp;Data[[#This Row],[Facility Name]]</f>
        <v>87001 - Clarkfield Care Center</v>
      </c>
      <c r="E1399" s="46">
        <v>87001</v>
      </c>
      <c r="F1399" s="51" t="s">
        <v>371</v>
      </c>
      <c r="G1399" s="52">
        <v>42849</v>
      </c>
      <c r="H1399" s="51" t="s">
        <v>20</v>
      </c>
      <c r="I1399" s="47"/>
      <c r="J1399" s="47">
        <v>6</v>
      </c>
      <c r="K1399" s="47">
        <f>+Data[[#This Row],[BC Bed Change]]+Data[[#This Row],[NH Bed Change]]</f>
        <v>6</v>
      </c>
      <c r="L1399" s="47">
        <f t="shared" si="96"/>
        <v>0</v>
      </c>
      <c r="M1399" s="47">
        <f t="shared" si="97"/>
        <v>-6</v>
      </c>
      <c r="N1399" s="47">
        <f>+Data[[#This Row],[BC Active]]+Data[[#This Row],[NH Active]]</f>
        <v>-6</v>
      </c>
      <c r="O1399" s="47">
        <f t="shared" si="98"/>
        <v>0</v>
      </c>
      <c r="P1399" s="47">
        <f t="shared" si="99"/>
        <v>6</v>
      </c>
      <c r="Q1399" s="47">
        <f>+Data[[#This Row],[BC Layaway]]+Data[[#This Row],[NH Layaway]]</f>
        <v>6</v>
      </c>
      <c r="R1399" s="47">
        <f>+Data[[#This Row],[BC Active]]+Data[[#This Row],[BC Layaway]]</f>
        <v>0</v>
      </c>
      <c r="S1399" s="47">
        <f>+Data[[#This Row],[NH Active]]+Data[[#This Row],[NH Layaway]]</f>
        <v>0</v>
      </c>
      <c r="T1399" s="47">
        <f>+Data[[#This Row],[BC Total]]+Data[[#This Row],[NH Total]]</f>
        <v>0</v>
      </c>
      <c r="Y1399" s="53"/>
    </row>
    <row r="1400" spans="1:25" x14ac:dyDescent="0.25">
      <c r="A1400" s="47" t="str">
        <f>Data[[#This Row],[Text IID]]&amp;Data[[#This Row],[transaction number]]</f>
        <v>870021</v>
      </c>
      <c r="B1400" s="48">
        <v>1</v>
      </c>
      <c r="C1400" s="49">
        <v>87002</v>
      </c>
      <c r="D1400" s="50" t="str">
        <f>Data[[#This Row],[Text IID]]&amp;" - "&amp;Data[[#This Row],[Facility Name]]</f>
        <v>87002 - Sanford Canby Medical Center</v>
      </c>
      <c r="E1400" s="46">
        <v>87002</v>
      </c>
      <c r="F1400" s="51" t="s">
        <v>372</v>
      </c>
      <c r="G1400" s="52">
        <v>40451</v>
      </c>
      <c r="H1400" s="51" t="s">
        <v>17</v>
      </c>
      <c r="I1400" s="47">
        <v>0</v>
      </c>
      <c r="J1400" s="47">
        <v>75</v>
      </c>
      <c r="K1400" s="47">
        <f>+Data[[#This Row],[BC Bed Change]]+Data[[#This Row],[NH Bed Change]]</f>
        <v>75</v>
      </c>
      <c r="L1400" s="47">
        <f t="shared" si="96"/>
        <v>0</v>
      </c>
      <c r="M1400" s="47">
        <f t="shared" si="97"/>
        <v>75</v>
      </c>
      <c r="N1400" s="47">
        <f>+Data[[#This Row],[BC Active]]+Data[[#This Row],[NH Active]]</f>
        <v>75</v>
      </c>
      <c r="O1400" s="47">
        <f t="shared" si="98"/>
        <v>0</v>
      </c>
      <c r="P1400" s="47">
        <f t="shared" si="99"/>
        <v>0</v>
      </c>
      <c r="Q1400" s="47">
        <f>+Data[[#This Row],[BC Layaway]]+Data[[#This Row],[NH Layaway]]</f>
        <v>0</v>
      </c>
      <c r="R1400" s="47">
        <f>+Data[[#This Row],[BC Active]]+Data[[#This Row],[BC Layaway]]</f>
        <v>0</v>
      </c>
      <c r="S1400" s="47">
        <f>+Data[[#This Row],[NH Active]]+Data[[#This Row],[NH Layaway]]</f>
        <v>75</v>
      </c>
      <c r="T1400" s="47">
        <f>+Data[[#This Row],[BC Total]]+Data[[#This Row],[NH Total]]</f>
        <v>75</v>
      </c>
      <c r="Y1400" s="53"/>
    </row>
    <row r="1401" spans="1:25" x14ac:dyDescent="0.25">
      <c r="A1401" s="47" t="str">
        <f>Data[[#This Row],[Text IID]]&amp;Data[[#This Row],[transaction number]]</f>
        <v>870022</v>
      </c>
      <c r="B1401" s="48">
        <v>2</v>
      </c>
      <c r="C1401" s="49">
        <v>87002</v>
      </c>
      <c r="D1401" s="50" t="str">
        <f>Data[[#This Row],[Text IID]]&amp;" - "&amp;Data[[#This Row],[Facility Name]]</f>
        <v>87002 - Sanford Canby Medical Center</v>
      </c>
      <c r="E1401" s="46">
        <v>87002</v>
      </c>
      <c r="F1401" s="51" t="s">
        <v>372</v>
      </c>
      <c r="G1401" s="52">
        <v>40969</v>
      </c>
      <c r="H1401" s="51" t="s">
        <v>23</v>
      </c>
      <c r="I1401" s="47">
        <v>0</v>
      </c>
      <c r="J1401" s="47">
        <v>5</v>
      </c>
      <c r="K1401" s="47">
        <f>+Data[[#This Row],[BC Bed Change]]+Data[[#This Row],[NH Bed Change]]</f>
        <v>5</v>
      </c>
      <c r="L1401" s="47">
        <f t="shared" si="96"/>
        <v>0</v>
      </c>
      <c r="M1401" s="47">
        <f t="shared" si="97"/>
        <v>-5</v>
      </c>
      <c r="N1401" s="47">
        <f>+Data[[#This Row],[BC Active]]+Data[[#This Row],[NH Active]]</f>
        <v>-5</v>
      </c>
      <c r="O1401" s="47">
        <f t="shared" si="98"/>
        <v>0</v>
      </c>
      <c r="P1401" s="47">
        <f t="shared" si="99"/>
        <v>0</v>
      </c>
      <c r="Q1401" s="47">
        <f>+Data[[#This Row],[BC Layaway]]+Data[[#This Row],[NH Layaway]]</f>
        <v>0</v>
      </c>
      <c r="R1401" s="47">
        <f>+Data[[#This Row],[BC Active]]+Data[[#This Row],[BC Layaway]]</f>
        <v>0</v>
      </c>
      <c r="S1401" s="47">
        <f>+Data[[#This Row],[NH Active]]+Data[[#This Row],[NH Layaway]]</f>
        <v>-5</v>
      </c>
      <c r="T1401" s="47">
        <f>+Data[[#This Row],[BC Total]]+Data[[#This Row],[NH Total]]</f>
        <v>-5</v>
      </c>
      <c r="Y1401" s="53"/>
    </row>
    <row r="1402" spans="1:25" x14ac:dyDescent="0.25">
      <c r="A1402" s="47" t="str">
        <f>Data[[#This Row],[Text IID]]&amp;Data[[#This Row],[transaction number]]</f>
        <v>870023</v>
      </c>
      <c r="B1402" s="48">
        <v>3</v>
      </c>
      <c r="C1402" s="49">
        <v>87002</v>
      </c>
      <c r="D1402" s="50" t="str">
        <f>Data[[#This Row],[Text IID]]&amp;" - "&amp;Data[[#This Row],[Facility Name]]</f>
        <v>87002 - Sanford Canby Medical Center</v>
      </c>
      <c r="E1402" s="46">
        <v>87002</v>
      </c>
      <c r="F1402" s="51" t="s">
        <v>372</v>
      </c>
      <c r="G1402" s="52">
        <v>41030</v>
      </c>
      <c r="H1402" s="51" t="s">
        <v>20</v>
      </c>
      <c r="I1402" s="47">
        <v>0</v>
      </c>
      <c r="J1402" s="47">
        <v>2</v>
      </c>
      <c r="K1402" s="47">
        <f>+Data[[#This Row],[BC Bed Change]]+Data[[#This Row],[NH Bed Change]]</f>
        <v>2</v>
      </c>
      <c r="L1402" s="47">
        <f t="shared" si="96"/>
        <v>0</v>
      </c>
      <c r="M1402" s="47">
        <f t="shared" si="97"/>
        <v>-2</v>
      </c>
      <c r="N1402" s="47">
        <f>+Data[[#This Row],[BC Active]]+Data[[#This Row],[NH Active]]</f>
        <v>-2</v>
      </c>
      <c r="O1402" s="47">
        <f t="shared" si="98"/>
        <v>0</v>
      </c>
      <c r="P1402" s="47">
        <f t="shared" si="99"/>
        <v>2</v>
      </c>
      <c r="Q1402" s="47">
        <f>+Data[[#This Row],[BC Layaway]]+Data[[#This Row],[NH Layaway]]</f>
        <v>2</v>
      </c>
      <c r="R1402" s="47">
        <f>+Data[[#This Row],[BC Active]]+Data[[#This Row],[BC Layaway]]</f>
        <v>0</v>
      </c>
      <c r="S1402" s="47">
        <f>+Data[[#This Row],[NH Active]]+Data[[#This Row],[NH Layaway]]</f>
        <v>0</v>
      </c>
      <c r="T1402" s="47">
        <f>+Data[[#This Row],[BC Total]]+Data[[#This Row],[NH Total]]</f>
        <v>0</v>
      </c>
      <c r="Y1402" s="53"/>
    </row>
    <row r="1403" spans="1:25" x14ac:dyDescent="0.25">
      <c r="A1403" s="47" t="str">
        <f>Data[[#This Row],[Text IID]]&amp;Data[[#This Row],[transaction number]]</f>
        <v>870024</v>
      </c>
      <c r="B1403" s="48">
        <v>4</v>
      </c>
      <c r="C1403" s="49">
        <v>87002</v>
      </c>
      <c r="D1403" s="50" t="str">
        <f>Data[[#This Row],[Text IID]]&amp;" - "&amp;Data[[#This Row],[Facility Name]]</f>
        <v>87002 - Sanford Canby Medical Center</v>
      </c>
      <c r="E1403" s="46">
        <v>87002</v>
      </c>
      <c r="F1403" s="51" t="s">
        <v>372</v>
      </c>
      <c r="G1403" s="52">
        <v>42248</v>
      </c>
      <c r="H1403" s="51" t="s">
        <v>20</v>
      </c>
      <c r="I1403" s="47">
        <v>0</v>
      </c>
      <c r="J1403" s="47">
        <v>10</v>
      </c>
      <c r="K1403" s="47">
        <f>+Data[[#This Row],[BC Bed Change]]+Data[[#This Row],[NH Bed Change]]</f>
        <v>10</v>
      </c>
      <c r="L1403" s="47">
        <f t="shared" si="96"/>
        <v>0</v>
      </c>
      <c r="M1403" s="47">
        <f t="shared" si="97"/>
        <v>-10</v>
      </c>
      <c r="N1403" s="47">
        <f>+Data[[#This Row],[BC Active]]+Data[[#This Row],[NH Active]]</f>
        <v>-10</v>
      </c>
      <c r="O1403" s="47">
        <f t="shared" si="98"/>
        <v>0</v>
      </c>
      <c r="P1403" s="47">
        <f t="shared" si="99"/>
        <v>10</v>
      </c>
      <c r="Q1403" s="47">
        <f>+Data[[#This Row],[BC Layaway]]+Data[[#This Row],[NH Layaway]]</f>
        <v>10</v>
      </c>
      <c r="R1403" s="47">
        <f>+Data[[#This Row],[BC Active]]+Data[[#This Row],[BC Layaway]]</f>
        <v>0</v>
      </c>
      <c r="S1403" s="47">
        <f>+Data[[#This Row],[NH Active]]+Data[[#This Row],[NH Layaway]]</f>
        <v>0</v>
      </c>
      <c r="T1403" s="47">
        <f>+Data[[#This Row],[BC Total]]+Data[[#This Row],[NH Total]]</f>
        <v>0</v>
      </c>
      <c r="Y1403" s="53"/>
    </row>
    <row r="1404" spans="1:25" x14ac:dyDescent="0.25">
      <c r="A1404" s="47" t="str">
        <f>Data[[#This Row],[Text IID]]&amp;Data[[#This Row],[transaction number]]</f>
        <v>870025</v>
      </c>
      <c r="B1404" s="48">
        <v>5</v>
      </c>
      <c r="C1404" s="49">
        <v>87002</v>
      </c>
      <c r="D1404" s="50" t="str">
        <f>Data[[#This Row],[Text IID]]&amp;" - "&amp;Data[[#This Row],[Facility Name]]</f>
        <v>87002 - Sanford Canby Medical Center</v>
      </c>
      <c r="E1404" s="46">
        <v>87002</v>
      </c>
      <c r="F1404" s="51" t="s">
        <v>372</v>
      </c>
      <c r="G1404" s="52">
        <v>43100</v>
      </c>
      <c r="H1404" s="51" t="s">
        <v>20</v>
      </c>
      <c r="I1404" s="47"/>
      <c r="J1404" s="47">
        <v>5</v>
      </c>
      <c r="K1404" s="47">
        <f>+Data[[#This Row],[BC Bed Change]]+Data[[#This Row],[NH Bed Change]]</f>
        <v>5</v>
      </c>
      <c r="L1404" s="47">
        <f t="shared" si="96"/>
        <v>0</v>
      </c>
      <c r="M1404" s="47">
        <f t="shared" si="97"/>
        <v>-5</v>
      </c>
      <c r="N1404" s="47">
        <f>+Data[[#This Row],[BC Active]]+Data[[#This Row],[NH Active]]</f>
        <v>-5</v>
      </c>
      <c r="O1404" s="47">
        <f t="shared" si="98"/>
        <v>0</v>
      </c>
      <c r="P1404" s="47">
        <f t="shared" si="99"/>
        <v>5</v>
      </c>
      <c r="Q1404" s="47">
        <f>+Data[[#This Row],[BC Layaway]]+Data[[#This Row],[NH Layaway]]</f>
        <v>5</v>
      </c>
      <c r="R1404" s="47">
        <f>+Data[[#This Row],[BC Active]]+Data[[#This Row],[BC Layaway]]</f>
        <v>0</v>
      </c>
      <c r="S1404" s="47">
        <f>+Data[[#This Row],[NH Active]]+Data[[#This Row],[NH Layaway]]</f>
        <v>0</v>
      </c>
      <c r="T1404" s="47">
        <f>+Data[[#This Row],[BC Total]]+Data[[#This Row],[NH Total]]</f>
        <v>0</v>
      </c>
    </row>
    <row r="1405" spans="1:25" x14ac:dyDescent="0.25">
      <c r="A1405" s="47" t="str">
        <f>Data[[#This Row],[Text IID]]&amp;Data[[#This Row],[transaction number]]</f>
        <v>870031</v>
      </c>
      <c r="B1405" s="48">
        <v>1</v>
      </c>
      <c r="C1405" s="49">
        <v>87003</v>
      </c>
      <c r="D1405" s="50" t="str">
        <f>Data[[#This Row],[Text IID]]&amp;" - "&amp;Data[[#This Row],[Facility Name]]</f>
        <v>87003 - Avera Granite Falls Care Center</v>
      </c>
      <c r="E1405" s="46">
        <v>87003</v>
      </c>
      <c r="F1405" s="51" t="s">
        <v>373</v>
      </c>
      <c r="G1405" s="52">
        <v>40451</v>
      </c>
      <c r="H1405" s="51" t="s">
        <v>17</v>
      </c>
      <c r="I1405" s="47">
        <v>0</v>
      </c>
      <c r="J1405" s="47">
        <v>57</v>
      </c>
      <c r="K1405" s="47">
        <f>+Data[[#This Row],[BC Bed Change]]+Data[[#This Row],[NH Bed Change]]</f>
        <v>57</v>
      </c>
      <c r="L1405" s="47">
        <f t="shared" si="96"/>
        <v>0</v>
      </c>
      <c r="M1405" s="47">
        <f t="shared" si="97"/>
        <v>57</v>
      </c>
      <c r="N1405" s="47">
        <f>+Data[[#This Row],[BC Active]]+Data[[#This Row],[NH Active]]</f>
        <v>57</v>
      </c>
      <c r="O1405" s="47">
        <f t="shared" si="98"/>
        <v>0</v>
      </c>
      <c r="P1405" s="47">
        <f t="shared" si="99"/>
        <v>0</v>
      </c>
      <c r="Q1405" s="47">
        <f>+Data[[#This Row],[BC Layaway]]+Data[[#This Row],[NH Layaway]]</f>
        <v>0</v>
      </c>
      <c r="R1405" s="47">
        <f>+Data[[#This Row],[BC Active]]+Data[[#This Row],[BC Layaway]]</f>
        <v>0</v>
      </c>
      <c r="S1405" s="47">
        <f>+Data[[#This Row],[NH Active]]+Data[[#This Row],[NH Layaway]]</f>
        <v>57</v>
      </c>
      <c r="T1405" s="47">
        <f>+Data[[#This Row],[BC Total]]+Data[[#This Row],[NH Total]]</f>
        <v>57</v>
      </c>
    </row>
    <row r="1406" spans="1:25" x14ac:dyDescent="0.25">
      <c r="A1406" s="47" t="str">
        <f>Data[[#This Row],[Text IID]]&amp;Data[[#This Row],[transaction number]]</f>
        <v>870032</v>
      </c>
      <c r="B1406" s="48">
        <v>2</v>
      </c>
      <c r="C1406" s="49">
        <v>87003</v>
      </c>
      <c r="D1406" s="50" t="str">
        <f>Data[[#This Row],[Text IID]]&amp;" - "&amp;Data[[#This Row],[Facility Name]]</f>
        <v>87003 - Avera Granite Falls Care Center</v>
      </c>
      <c r="E1406" s="46">
        <v>87003</v>
      </c>
      <c r="F1406" s="51" t="s">
        <v>373</v>
      </c>
      <c r="G1406" s="52">
        <v>42345</v>
      </c>
      <c r="H1406" s="51" t="s">
        <v>23</v>
      </c>
      <c r="I1406" s="47">
        <v>0</v>
      </c>
      <c r="J1406" s="47">
        <v>9</v>
      </c>
      <c r="K1406" s="47">
        <f>+Data[[#This Row],[BC Bed Change]]+Data[[#This Row],[NH Bed Change]]</f>
        <v>9</v>
      </c>
      <c r="L1406" s="47">
        <f t="shared" si="96"/>
        <v>0</v>
      </c>
      <c r="M1406" s="47">
        <f t="shared" si="97"/>
        <v>-9</v>
      </c>
      <c r="N1406" s="47">
        <f>+Data[[#This Row],[BC Active]]+Data[[#This Row],[NH Active]]</f>
        <v>-9</v>
      </c>
      <c r="O1406" s="47">
        <f t="shared" si="98"/>
        <v>0</v>
      </c>
      <c r="P1406" s="47">
        <f t="shared" si="99"/>
        <v>0</v>
      </c>
      <c r="Q1406" s="47">
        <f>+Data[[#This Row],[BC Layaway]]+Data[[#This Row],[NH Layaway]]</f>
        <v>0</v>
      </c>
      <c r="R1406" s="47">
        <f>+Data[[#This Row],[BC Active]]+Data[[#This Row],[BC Layaway]]</f>
        <v>0</v>
      </c>
      <c r="S1406" s="47">
        <f>+Data[[#This Row],[NH Active]]+Data[[#This Row],[NH Layaway]]</f>
        <v>-9</v>
      </c>
      <c r="T1406" s="47">
        <f>+Data[[#This Row],[BC Total]]+Data[[#This Row],[NH Total]]</f>
        <v>-9</v>
      </c>
    </row>
    <row r="1407" spans="1:25" x14ac:dyDescent="0.25">
      <c r="A1407" s="47" t="str">
        <f>Data[[#This Row],[Text IID]]&amp;Data[[#This Row],[transaction number]]</f>
        <v>530023</v>
      </c>
      <c r="B1407" s="48">
        <v>3</v>
      </c>
      <c r="C1407" s="54" t="s">
        <v>430</v>
      </c>
      <c r="D1407" s="50" t="str">
        <f>Data[[#This Row],[Text IID]]&amp;" - "&amp;Data[[#This Row],[Facility Name]]</f>
        <v>53002 - Crossroads Care Center</v>
      </c>
      <c r="E1407" s="46">
        <v>53002</v>
      </c>
      <c r="F1407" s="50" t="s">
        <v>236</v>
      </c>
      <c r="G1407" s="52">
        <v>44317</v>
      </c>
      <c r="H1407" s="51" t="s">
        <v>22</v>
      </c>
      <c r="I1407" s="47"/>
      <c r="J1407" s="47">
        <v>2</v>
      </c>
      <c r="K1407" s="47">
        <f>+Data[[#This Row],[BC Bed Change]]+Data[[#This Row],[NH Bed Change]]</f>
        <v>2</v>
      </c>
      <c r="L1407" s="47">
        <f t="shared" si="96"/>
        <v>0</v>
      </c>
      <c r="M1407" s="47">
        <f t="shared" si="97"/>
        <v>2</v>
      </c>
      <c r="N1407" s="47">
        <f>+Data[[#This Row],[BC Active]]+Data[[#This Row],[NH Active]]</f>
        <v>2</v>
      </c>
      <c r="O1407" s="47">
        <f t="shared" si="98"/>
        <v>0</v>
      </c>
      <c r="P1407" s="47">
        <f t="shared" si="99"/>
        <v>-2</v>
      </c>
      <c r="Q1407" s="47">
        <f>+Data[[#This Row],[BC Layaway]]+Data[[#This Row],[NH Layaway]]</f>
        <v>-2</v>
      </c>
      <c r="R1407" s="47">
        <f>+Data[[#This Row],[BC Active]]+Data[[#This Row],[BC Layaway]]</f>
        <v>0</v>
      </c>
      <c r="S1407" s="47">
        <f>+Data[[#This Row],[NH Active]]+Data[[#This Row],[NH Layaway]]</f>
        <v>0</v>
      </c>
      <c r="T1407" s="47">
        <f>+Data[[#This Row],[BC Total]]+Data[[#This Row],[NH Total]]</f>
        <v>0</v>
      </c>
    </row>
    <row r="1408" spans="1:25" x14ac:dyDescent="0.25">
      <c r="A1408" s="47" t="str">
        <f>Data[[#This Row],[Text IID]]&amp;Data[[#This Row],[transaction number]]</f>
        <v>530047</v>
      </c>
      <c r="B1408" s="48">
        <v>7</v>
      </c>
      <c r="C1408" s="54" t="s">
        <v>431</v>
      </c>
      <c r="D1408" s="50" t="str">
        <f>Data[[#This Row],[Text IID]]&amp;" - "&amp;Data[[#This Row],[Facility Name]]</f>
        <v>53004 - South Shore Care Center</v>
      </c>
      <c r="E1408" s="46">
        <v>53004</v>
      </c>
      <c r="F1408" s="50" t="s">
        <v>237</v>
      </c>
      <c r="G1408" s="52">
        <v>44317</v>
      </c>
      <c r="H1408" s="51" t="s">
        <v>22</v>
      </c>
      <c r="I1408" s="47"/>
      <c r="J1408" s="47">
        <v>5</v>
      </c>
      <c r="K1408" s="47">
        <f>+Data[[#This Row],[BC Bed Change]]+Data[[#This Row],[NH Bed Change]]</f>
        <v>5</v>
      </c>
      <c r="L1408" s="47">
        <f t="shared" si="96"/>
        <v>0</v>
      </c>
      <c r="M1408" s="47">
        <f t="shared" si="97"/>
        <v>5</v>
      </c>
      <c r="N1408" s="47">
        <f>+Data[[#This Row],[BC Active]]+Data[[#This Row],[NH Active]]</f>
        <v>5</v>
      </c>
      <c r="O1408" s="47">
        <f t="shared" si="98"/>
        <v>0</v>
      </c>
      <c r="P1408" s="47">
        <f t="shared" si="99"/>
        <v>-5</v>
      </c>
      <c r="Q1408" s="47">
        <f>+Data[[#This Row],[BC Layaway]]+Data[[#This Row],[NH Layaway]]</f>
        <v>-5</v>
      </c>
      <c r="R1408" s="47">
        <f>+Data[[#This Row],[BC Active]]+Data[[#This Row],[BC Layaway]]</f>
        <v>0</v>
      </c>
      <c r="S1408" s="47">
        <f>+Data[[#This Row],[NH Active]]+Data[[#This Row],[NH Layaway]]</f>
        <v>0</v>
      </c>
      <c r="T1408" s="47">
        <f>+Data[[#This Row],[BC Total]]+Data[[#This Row],[NH Total]]</f>
        <v>0</v>
      </c>
    </row>
    <row r="1409" spans="1:20" x14ac:dyDescent="0.25">
      <c r="A1409" s="47" t="str">
        <f>Data[[#This Row],[Text IID]]&amp;Data[[#This Row],[transaction number]]</f>
        <v>1</v>
      </c>
      <c r="B1409" s="48">
        <f>COUNTIF($E$2:E1408,E1409)+1</f>
        <v>1</v>
      </c>
      <c r="C1409" s="54"/>
      <c r="D1409" s="50" t="e">
        <f>Data[[#This Row],[Text IID]]&amp;" - "&amp;Data[[#This Row],[Facility Name]]</f>
        <v>#N/A</v>
      </c>
      <c r="E1409" s="46"/>
      <c r="F1409" s="50" t="e">
        <f>VLOOKUP(E1409,E4:F1405,2,FALSE)</f>
        <v>#N/A</v>
      </c>
      <c r="G1409" s="52"/>
      <c r="H1409" s="51"/>
      <c r="I1409" s="47"/>
      <c r="J1409" s="47"/>
      <c r="K1409" s="47">
        <f>+Data[[#This Row],[BC Bed Change]]+Data[[#This Row],[NH Bed Change]]</f>
        <v>0</v>
      </c>
      <c r="L1409" s="47">
        <f t="shared" si="96"/>
        <v>0</v>
      </c>
      <c r="M1409" s="47">
        <f t="shared" si="97"/>
        <v>0</v>
      </c>
      <c r="N1409" s="47">
        <f>+Data[[#This Row],[BC Active]]+Data[[#This Row],[NH Active]]</f>
        <v>0</v>
      </c>
      <c r="O1409" s="47">
        <f t="shared" si="98"/>
        <v>0</v>
      </c>
      <c r="P1409" s="47">
        <f t="shared" si="99"/>
        <v>0</v>
      </c>
      <c r="Q1409" s="47">
        <f>+Data[[#This Row],[BC Layaway]]+Data[[#This Row],[NH Layaway]]</f>
        <v>0</v>
      </c>
      <c r="R1409" s="47">
        <f>+Data[[#This Row],[BC Active]]+Data[[#This Row],[BC Layaway]]</f>
        <v>0</v>
      </c>
      <c r="S1409" s="47">
        <f>+Data[[#This Row],[NH Active]]+Data[[#This Row],[NH Layaway]]</f>
        <v>0</v>
      </c>
      <c r="T1409" s="47">
        <f>+Data[[#This Row],[BC Total]]+Data[[#This Row],[NH Total]]</f>
        <v>0</v>
      </c>
    </row>
    <row r="1410" spans="1:20" x14ac:dyDescent="0.25">
      <c r="A1410" s="56"/>
      <c r="B1410" s="57"/>
      <c r="C1410" s="53"/>
      <c r="D1410" s="53"/>
      <c r="F1410" s="51"/>
      <c r="G1410" s="52"/>
      <c r="H1410" s="51"/>
      <c r="I1410" s="56">
        <f>SUBTOTAL(109,Data[BC Bed Change])</f>
        <v>1120</v>
      </c>
      <c r="J1410" s="56">
        <f>SUBTOTAL(109,Data[NH Bed Change])</f>
        <v>38703</v>
      </c>
      <c r="K1410" s="56">
        <f>SUBTOTAL(109,Data[Total Bed Change])</f>
        <v>39823</v>
      </c>
      <c r="L1410" s="56">
        <f>SUBTOTAL(109,Data[BC Active])</f>
        <v>857</v>
      </c>
      <c r="M1410" s="56">
        <f>SUBTOTAL(109,Data[NH Active])</f>
        <v>25332</v>
      </c>
      <c r="N1410" s="56">
        <f>SUBTOTAL(109,Data[Active])</f>
        <v>26189</v>
      </c>
      <c r="O1410" s="56">
        <f>SUBTOTAL(109,Data[BC Layaway])</f>
        <v>41</v>
      </c>
      <c r="P1410" s="56">
        <f>SUBTOTAL(109,Data[NH Layaway])</f>
        <v>2002</v>
      </c>
      <c r="Q1410" s="56">
        <f>SUBTOTAL(109,Data[Layaway])</f>
        <v>2043</v>
      </c>
      <c r="R1410" s="56">
        <f>SUBTOTAL(109,Data[BC Total])</f>
        <v>898</v>
      </c>
      <c r="S1410" s="56">
        <f>SUBTOTAL(109,Data[NH Total])</f>
        <v>27334</v>
      </c>
      <c r="T1410" s="56">
        <f>SUBTOTAL(109,Data[Total])</f>
        <v>28232</v>
      </c>
    </row>
  </sheetData>
  <sheetProtection algorithmName="SHA-512" hashValue="4crmWS6Ah3xfIHFzk3ctiNQwXU9phgXKoa0zz1eQ6e9zv7Rx+6cqUzEvkBSeSmfhMPlJQEiYD3OI5uWbVUnSGA==" saltValue="3debey8mz8s+C57a8dEFng==" spinCount="100000" sheet="1" objects="1" scenarios="1"/>
  <autoFilter ref="Y1:Z1">
    <sortState ref="Y2:Z356">
      <sortCondition ref="Y1"/>
    </sortState>
  </autoFilter>
  <sortState ref="Y1:Y1396">
    <sortCondition ref="Y1"/>
  </sortState>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57"/>
  <sheetViews>
    <sheetView topLeftCell="A343" workbookViewId="0">
      <selection activeCell="A343" sqref="A1:XFD1048576"/>
    </sheetView>
  </sheetViews>
  <sheetFormatPr defaultRowHeight="15" x14ac:dyDescent="0.25"/>
  <cols>
    <col min="1" max="16384" width="9.140625" style="41"/>
  </cols>
  <sheetData>
    <row r="1" spans="1:19" x14ac:dyDescent="0.25">
      <c r="A1" s="41" t="s">
        <v>377</v>
      </c>
      <c r="B1" s="41" t="s">
        <v>432</v>
      </c>
      <c r="C1" s="41" t="s">
        <v>433</v>
      </c>
      <c r="D1" s="41" t="s">
        <v>13</v>
      </c>
      <c r="E1" s="41" t="s">
        <v>432</v>
      </c>
      <c r="F1" s="41" t="s">
        <v>433</v>
      </c>
      <c r="G1" s="41" t="s">
        <v>10</v>
      </c>
      <c r="H1" s="41">
        <v>27</v>
      </c>
      <c r="I1" s="41">
        <v>28</v>
      </c>
      <c r="J1" s="41">
        <v>29</v>
      </c>
      <c r="K1" s="41">
        <v>30</v>
      </c>
      <c r="L1" s="41">
        <v>31</v>
      </c>
      <c r="M1" s="41">
        <v>32</v>
      </c>
    </row>
    <row r="2" spans="1:19" x14ac:dyDescent="0.25">
      <c r="A2" s="41">
        <v>1001</v>
      </c>
      <c r="B2" s="41">
        <f>SUMIF(Data!$E:$E,$A2,Data!O:O)</f>
        <v>0</v>
      </c>
      <c r="C2" s="41">
        <f>SUMIF(Data!$E:$E,$A2,Data!P:P)</f>
        <v>0</v>
      </c>
      <c r="D2" s="41">
        <f>SUMIF(Data!$E:$E,$A2,Data!Q:Q)</f>
        <v>0</v>
      </c>
      <c r="E2" s="41">
        <f>SUMIF(Data!$E:$E,$A2,Data!R:R)</f>
        <v>0</v>
      </c>
      <c r="F2" s="41">
        <f>SUMIF(Data!$E:$E,$A2,Data!S:S)</f>
        <v>44</v>
      </c>
      <c r="G2" s="41">
        <f>SUMIF(Data!$E:$E,$A2,Data!T:T)</f>
        <v>44</v>
      </c>
      <c r="H2" s="41">
        <f>VLOOKUP($A2,'[1]2021'!$1:$1048576,H$1,FALSE)</f>
        <v>0</v>
      </c>
      <c r="I2" s="41">
        <f>VLOOKUP($A2,'[1]2021'!$1:$1048576,I$1,FALSE)</f>
        <v>0</v>
      </c>
      <c r="J2" s="41">
        <f>VLOOKUP($A2,'[1]2021'!$1:$1048576,J$1,FALSE)</f>
        <v>0</v>
      </c>
      <c r="K2" s="41">
        <f>VLOOKUP($A2,'[1]2021'!$1:$1048576,K$1,FALSE)</f>
        <v>0</v>
      </c>
      <c r="L2" s="41">
        <f>VLOOKUP($A2,'[1]2021'!$1:$1048576,L$1,FALSE)</f>
        <v>44</v>
      </c>
      <c r="M2" s="41">
        <f>VLOOKUP($A2,'[1]2021'!$1:$1048576,M$1,FALSE)</f>
        <v>44</v>
      </c>
      <c r="N2" s="41">
        <f>+B2-H2</f>
        <v>0</v>
      </c>
      <c r="O2" s="41">
        <f t="shared" ref="O2:S2" si="0">+C2-I2</f>
        <v>0</v>
      </c>
      <c r="P2" s="41">
        <f t="shared" si="0"/>
        <v>0</v>
      </c>
      <c r="Q2" s="41">
        <f t="shared" si="0"/>
        <v>0</v>
      </c>
      <c r="R2" s="41">
        <f t="shared" si="0"/>
        <v>0</v>
      </c>
      <c r="S2" s="41">
        <f t="shared" si="0"/>
        <v>0</v>
      </c>
    </row>
    <row r="3" spans="1:19" x14ac:dyDescent="0.25">
      <c r="A3" s="41">
        <v>1002</v>
      </c>
      <c r="B3" s="41">
        <f>SUMIF(Data!$E:$E,$A3,Data!O:O)</f>
        <v>0</v>
      </c>
      <c r="C3" s="41">
        <f>SUMIF(Data!$E:$E,$A3,Data!P:P)</f>
        <v>0</v>
      </c>
      <c r="D3" s="41">
        <f>SUMIF(Data!$E:$E,$A3,Data!Q:Q)</f>
        <v>0</v>
      </c>
      <c r="E3" s="41">
        <f>SUMIF(Data!$E:$E,$A3,Data!R:R)</f>
        <v>0</v>
      </c>
      <c r="F3" s="41">
        <f>SUMIF(Data!$E:$E,$A3,Data!S:S)</f>
        <v>75</v>
      </c>
      <c r="G3" s="41">
        <f>SUMIF(Data!$E:$E,$A3,Data!T:T)</f>
        <v>75</v>
      </c>
      <c r="H3" s="41">
        <f>VLOOKUP($A3,'[1]2021'!$1:$1048576,H$1,FALSE)</f>
        <v>0</v>
      </c>
      <c r="I3" s="41">
        <f>VLOOKUP($A3,'[1]2021'!$1:$1048576,I$1,FALSE)</f>
        <v>0</v>
      </c>
      <c r="J3" s="41">
        <f>VLOOKUP($A3,'[1]2021'!$1:$1048576,J$1,FALSE)</f>
        <v>0</v>
      </c>
      <c r="K3" s="41">
        <f>VLOOKUP($A3,'[1]2021'!$1:$1048576,K$1,FALSE)</f>
        <v>0</v>
      </c>
      <c r="L3" s="41">
        <f>VLOOKUP($A3,'[1]2021'!$1:$1048576,L$1,FALSE)</f>
        <v>75</v>
      </c>
      <c r="M3" s="41">
        <f>VLOOKUP($A3,'[1]2021'!$1:$1048576,M$1,FALSE)</f>
        <v>75</v>
      </c>
      <c r="N3" s="41">
        <f t="shared" ref="N3:N66" si="1">+B3-H3</f>
        <v>0</v>
      </c>
      <c r="O3" s="41">
        <f t="shared" ref="O3:O66" si="2">+C3-I3</f>
        <v>0</v>
      </c>
      <c r="P3" s="41">
        <f t="shared" ref="P3:P66" si="3">+D3-J3</f>
        <v>0</v>
      </c>
      <c r="Q3" s="41">
        <f t="shared" ref="Q3:Q66" si="4">+E3-K3</f>
        <v>0</v>
      </c>
      <c r="R3" s="41">
        <f t="shared" ref="R3:R66" si="5">+F3-L3</f>
        <v>0</v>
      </c>
      <c r="S3" s="41">
        <f t="shared" ref="S3:S66" si="6">+G3-M3</f>
        <v>0</v>
      </c>
    </row>
    <row r="4" spans="1:19" x14ac:dyDescent="0.25">
      <c r="A4" s="41">
        <v>2001</v>
      </c>
      <c r="B4" s="41">
        <f>SUMIF(Data!$E:$E,$A4,Data!O:O)</f>
        <v>0</v>
      </c>
      <c r="C4" s="41">
        <f>SUMIF(Data!$E:$E,$A4,Data!P:P)</f>
        <v>0</v>
      </c>
      <c r="D4" s="41">
        <f>SUMIF(Data!$E:$E,$A4,Data!Q:Q)</f>
        <v>0</v>
      </c>
      <c r="E4" s="41">
        <f>SUMIF(Data!$E:$E,$A4,Data!R:R)</f>
        <v>0</v>
      </c>
      <c r="F4" s="41">
        <f>SUMIF(Data!$E:$E,$A4,Data!S:S)</f>
        <v>122</v>
      </c>
      <c r="G4" s="41">
        <f>SUMIF(Data!$E:$E,$A4,Data!T:T)</f>
        <v>122</v>
      </c>
      <c r="H4" s="41">
        <f>VLOOKUP($A4,'[1]2021'!$1:$1048576,H$1,FALSE)</f>
        <v>0</v>
      </c>
      <c r="I4" s="41">
        <f>VLOOKUP($A4,'[1]2021'!$1:$1048576,I$1,FALSE)</f>
        <v>0</v>
      </c>
      <c r="J4" s="41">
        <f>VLOOKUP($A4,'[1]2021'!$1:$1048576,J$1,FALSE)</f>
        <v>0</v>
      </c>
      <c r="K4" s="41">
        <f>VLOOKUP($A4,'[1]2021'!$1:$1048576,K$1,FALSE)</f>
        <v>0</v>
      </c>
      <c r="L4" s="41">
        <f>VLOOKUP($A4,'[1]2021'!$1:$1048576,L$1,FALSE)</f>
        <v>122</v>
      </c>
      <c r="M4" s="41">
        <f>VLOOKUP($A4,'[1]2021'!$1:$1048576,M$1,FALSE)</f>
        <v>122</v>
      </c>
      <c r="N4" s="41">
        <f t="shared" si="1"/>
        <v>0</v>
      </c>
      <c r="O4" s="41">
        <f t="shared" si="2"/>
        <v>0</v>
      </c>
      <c r="P4" s="41">
        <f t="shared" si="3"/>
        <v>0</v>
      </c>
      <c r="Q4" s="41">
        <f t="shared" si="4"/>
        <v>0</v>
      </c>
      <c r="R4" s="41">
        <f t="shared" si="5"/>
        <v>0</v>
      </c>
      <c r="S4" s="41">
        <f t="shared" si="6"/>
        <v>0</v>
      </c>
    </row>
    <row r="5" spans="1:19" x14ac:dyDescent="0.25">
      <c r="A5" s="41">
        <v>2002</v>
      </c>
      <c r="B5" s="41">
        <f>SUMIF(Data!$E:$E,$A5,Data!O:O)</f>
        <v>0</v>
      </c>
      <c r="C5" s="41">
        <f>SUMIF(Data!$E:$E,$A5,Data!P:P)</f>
        <v>0</v>
      </c>
      <c r="D5" s="41">
        <f>SUMIF(Data!$E:$E,$A5,Data!Q:Q)</f>
        <v>0</v>
      </c>
      <c r="E5" s="41">
        <f>SUMIF(Data!$E:$E,$A5,Data!R:R)</f>
        <v>0</v>
      </c>
      <c r="F5" s="41">
        <f>SUMIF(Data!$E:$E,$A5,Data!S:S)</f>
        <v>120</v>
      </c>
      <c r="G5" s="41">
        <f>SUMIF(Data!$E:$E,$A5,Data!T:T)</f>
        <v>120</v>
      </c>
      <c r="H5" s="41">
        <f>VLOOKUP($A5,'[1]2021'!$1:$1048576,H$1,FALSE)</f>
        <v>0</v>
      </c>
      <c r="I5" s="41">
        <f>VLOOKUP($A5,'[1]2021'!$1:$1048576,I$1,FALSE)</f>
        <v>0</v>
      </c>
      <c r="J5" s="41">
        <f>VLOOKUP($A5,'[1]2021'!$1:$1048576,J$1,FALSE)</f>
        <v>0</v>
      </c>
      <c r="K5" s="41">
        <f>VLOOKUP($A5,'[1]2021'!$1:$1048576,K$1,FALSE)</f>
        <v>0</v>
      </c>
      <c r="L5" s="41">
        <f>VLOOKUP($A5,'[1]2021'!$1:$1048576,L$1,FALSE)</f>
        <v>120</v>
      </c>
      <c r="M5" s="41">
        <f>VLOOKUP($A5,'[1]2021'!$1:$1048576,M$1,FALSE)</f>
        <v>120</v>
      </c>
      <c r="N5" s="41">
        <f t="shared" si="1"/>
        <v>0</v>
      </c>
      <c r="O5" s="41">
        <f t="shared" si="2"/>
        <v>0</v>
      </c>
      <c r="P5" s="41">
        <f t="shared" si="3"/>
        <v>0</v>
      </c>
      <c r="Q5" s="41">
        <f t="shared" si="4"/>
        <v>0</v>
      </c>
      <c r="R5" s="41">
        <f t="shared" si="5"/>
        <v>0</v>
      </c>
      <c r="S5" s="41">
        <f t="shared" si="6"/>
        <v>0</v>
      </c>
    </row>
    <row r="6" spans="1:19" x14ac:dyDescent="0.25">
      <c r="A6" s="41">
        <v>2003</v>
      </c>
      <c r="B6" s="41">
        <f>SUMIF(Data!$E:$E,$A6,Data!O:O)</f>
        <v>0</v>
      </c>
      <c r="C6" s="41">
        <f>SUMIF(Data!$E:$E,$A6,Data!P:P)</f>
        <v>14</v>
      </c>
      <c r="D6" s="41">
        <f>SUMIF(Data!$E:$E,$A6,Data!Q:Q)</f>
        <v>14</v>
      </c>
      <c r="E6" s="41">
        <f>SUMIF(Data!$E:$E,$A6,Data!R:R)</f>
        <v>0</v>
      </c>
      <c r="F6" s="41">
        <f>SUMIF(Data!$E:$E,$A6,Data!S:S)</f>
        <v>94</v>
      </c>
      <c r="G6" s="41">
        <f>SUMIF(Data!$E:$E,$A6,Data!T:T)</f>
        <v>94</v>
      </c>
      <c r="H6" s="41">
        <f>VLOOKUP($A6,'[1]2021'!$1:$1048576,H$1,FALSE)</f>
        <v>0</v>
      </c>
      <c r="I6" s="41">
        <f>VLOOKUP($A6,'[1]2021'!$1:$1048576,I$1,FALSE)</f>
        <v>14</v>
      </c>
      <c r="J6" s="41">
        <f>VLOOKUP($A6,'[1]2021'!$1:$1048576,J$1,FALSE)</f>
        <v>14</v>
      </c>
      <c r="K6" s="41">
        <f>VLOOKUP($A6,'[1]2021'!$1:$1048576,K$1,FALSE)</f>
        <v>0</v>
      </c>
      <c r="L6" s="41">
        <f>VLOOKUP($A6,'[1]2021'!$1:$1048576,L$1,FALSE)</f>
        <v>94</v>
      </c>
      <c r="M6" s="41">
        <f>VLOOKUP($A6,'[1]2021'!$1:$1048576,M$1,FALSE)</f>
        <v>94</v>
      </c>
      <c r="N6" s="41">
        <f t="shared" si="1"/>
        <v>0</v>
      </c>
      <c r="O6" s="41">
        <f t="shared" si="2"/>
        <v>0</v>
      </c>
      <c r="P6" s="41">
        <f t="shared" si="3"/>
        <v>0</v>
      </c>
      <c r="Q6" s="41">
        <f t="shared" si="4"/>
        <v>0</v>
      </c>
      <c r="R6" s="41">
        <f t="shared" si="5"/>
        <v>0</v>
      </c>
      <c r="S6" s="41">
        <f t="shared" si="6"/>
        <v>0</v>
      </c>
    </row>
    <row r="7" spans="1:19" x14ac:dyDescent="0.25">
      <c r="A7" s="41">
        <v>2004</v>
      </c>
      <c r="B7" s="41">
        <f>SUMIF(Data!$E:$E,$A7,Data!O:O)</f>
        <v>0</v>
      </c>
      <c r="C7" s="41">
        <f>SUMIF(Data!$E:$E,$A7,Data!P:P)</f>
        <v>4</v>
      </c>
      <c r="D7" s="41">
        <f>SUMIF(Data!$E:$E,$A7,Data!Q:Q)</f>
        <v>4</v>
      </c>
      <c r="E7" s="41">
        <f>SUMIF(Data!$E:$E,$A7,Data!R:R)</f>
        <v>0</v>
      </c>
      <c r="F7" s="41">
        <f>SUMIF(Data!$E:$E,$A7,Data!S:S)</f>
        <v>54</v>
      </c>
      <c r="G7" s="41">
        <f>SUMIF(Data!$E:$E,$A7,Data!T:T)</f>
        <v>54</v>
      </c>
      <c r="H7" s="41">
        <f>VLOOKUP($A7,'[1]2021'!$1:$1048576,H$1,FALSE)</f>
        <v>0</v>
      </c>
      <c r="I7" s="41">
        <f>VLOOKUP($A7,'[1]2021'!$1:$1048576,I$1,FALSE)</f>
        <v>4</v>
      </c>
      <c r="J7" s="41">
        <f>VLOOKUP($A7,'[1]2021'!$1:$1048576,J$1,FALSE)</f>
        <v>4</v>
      </c>
      <c r="K7" s="41">
        <f>VLOOKUP($A7,'[1]2021'!$1:$1048576,K$1,FALSE)</f>
        <v>0</v>
      </c>
      <c r="L7" s="41">
        <f>VLOOKUP($A7,'[1]2021'!$1:$1048576,L$1,FALSE)</f>
        <v>54</v>
      </c>
      <c r="M7" s="41">
        <f>VLOOKUP($A7,'[1]2021'!$1:$1048576,M$1,FALSE)</f>
        <v>54</v>
      </c>
      <c r="N7" s="41">
        <f t="shared" si="1"/>
        <v>0</v>
      </c>
      <c r="O7" s="41">
        <f t="shared" si="2"/>
        <v>0</v>
      </c>
      <c r="P7" s="41">
        <f t="shared" si="3"/>
        <v>0</v>
      </c>
      <c r="Q7" s="41">
        <f t="shared" si="4"/>
        <v>0</v>
      </c>
      <c r="R7" s="41">
        <f t="shared" si="5"/>
        <v>0</v>
      </c>
      <c r="S7" s="41">
        <f t="shared" si="6"/>
        <v>0</v>
      </c>
    </row>
    <row r="8" spans="1:19" x14ac:dyDescent="0.25">
      <c r="A8" s="41">
        <v>2005</v>
      </c>
      <c r="B8" s="41">
        <f>SUMIF(Data!$E:$E,$A8,Data!O:O)</f>
        <v>0</v>
      </c>
      <c r="C8" s="41">
        <f>SUMIF(Data!$E:$E,$A8,Data!P:P)</f>
        <v>6</v>
      </c>
      <c r="D8" s="41">
        <f>SUMIF(Data!$E:$E,$A8,Data!Q:Q)</f>
        <v>6</v>
      </c>
      <c r="E8" s="41">
        <f>SUMIF(Data!$E:$E,$A8,Data!R:R)</f>
        <v>0</v>
      </c>
      <c r="F8" s="41">
        <f>SUMIF(Data!$E:$E,$A8,Data!S:S)</f>
        <v>56</v>
      </c>
      <c r="G8" s="41">
        <f>SUMIF(Data!$E:$E,$A8,Data!T:T)</f>
        <v>56</v>
      </c>
      <c r="H8" s="41">
        <f>VLOOKUP($A8,'[1]2021'!$1:$1048576,H$1,FALSE)</f>
        <v>0</v>
      </c>
      <c r="I8" s="41">
        <f>VLOOKUP($A8,'[1]2021'!$1:$1048576,I$1,FALSE)</f>
        <v>6</v>
      </c>
      <c r="J8" s="41">
        <f>VLOOKUP($A8,'[1]2021'!$1:$1048576,J$1,FALSE)</f>
        <v>6</v>
      </c>
      <c r="K8" s="41">
        <f>VLOOKUP($A8,'[1]2021'!$1:$1048576,K$1,FALSE)</f>
        <v>0</v>
      </c>
      <c r="L8" s="41">
        <f>VLOOKUP($A8,'[1]2021'!$1:$1048576,L$1,FALSE)</f>
        <v>56</v>
      </c>
      <c r="M8" s="41">
        <f>VLOOKUP($A8,'[1]2021'!$1:$1048576,M$1,FALSE)</f>
        <v>56</v>
      </c>
      <c r="N8" s="41">
        <f t="shared" si="1"/>
        <v>0</v>
      </c>
      <c r="O8" s="41">
        <f t="shared" si="2"/>
        <v>0</v>
      </c>
      <c r="P8" s="41">
        <f t="shared" si="3"/>
        <v>0</v>
      </c>
      <c r="Q8" s="41">
        <f t="shared" si="4"/>
        <v>0</v>
      </c>
      <c r="R8" s="41">
        <f t="shared" si="5"/>
        <v>0</v>
      </c>
      <c r="S8" s="41">
        <f t="shared" si="6"/>
        <v>0</v>
      </c>
    </row>
    <row r="9" spans="1:19" x14ac:dyDescent="0.25">
      <c r="A9" s="41">
        <v>2006</v>
      </c>
      <c r="B9" s="41">
        <f>SUMIF(Data!$E:$E,$A9,Data!O:O)</f>
        <v>0</v>
      </c>
      <c r="C9" s="41">
        <f>SUMIF(Data!$E:$E,$A9,Data!P:P)</f>
        <v>0</v>
      </c>
      <c r="D9" s="41">
        <f>SUMIF(Data!$E:$E,$A9,Data!Q:Q)</f>
        <v>0</v>
      </c>
      <c r="E9" s="41">
        <f>SUMIF(Data!$E:$E,$A9,Data!R:R)</f>
        <v>0</v>
      </c>
      <c r="F9" s="41">
        <f>SUMIF(Data!$E:$E,$A9,Data!S:S)</f>
        <v>99</v>
      </c>
      <c r="G9" s="41">
        <f>SUMIF(Data!$E:$E,$A9,Data!T:T)</f>
        <v>99</v>
      </c>
      <c r="H9" s="41">
        <f>VLOOKUP($A9,'[1]2021'!$1:$1048576,H$1,FALSE)</f>
        <v>0</v>
      </c>
      <c r="I9" s="41">
        <f>VLOOKUP($A9,'[1]2021'!$1:$1048576,I$1,FALSE)</f>
        <v>0</v>
      </c>
      <c r="J9" s="41">
        <f>VLOOKUP($A9,'[1]2021'!$1:$1048576,J$1,FALSE)</f>
        <v>0</v>
      </c>
      <c r="K9" s="41">
        <f>VLOOKUP($A9,'[1]2021'!$1:$1048576,K$1,FALSE)</f>
        <v>0</v>
      </c>
      <c r="L9" s="41">
        <f>VLOOKUP($A9,'[1]2021'!$1:$1048576,L$1,FALSE)</f>
        <v>99</v>
      </c>
      <c r="M9" s="41">
        <f>VLOOKUP($A9,'[1]2021'!$1:$1048576,M$1,FALSE)</f>
        <v>99</v>
      </c>
      <c r="N9" s="41">
        <f t="shared" si="1"/>
        <v>0</v>
      </c>
      <c r="O9" s="41">
        <f t="shared" si="2"/>
        <v>0</v>
      </c>
      <c r="P9" s="41">
        <f t="shared" si="3"/>
        <v>0</v>
      </c>
      <c r="Q9" s="41">
        <f t="shared" si="4"/>
        <v>0</v>
      </c>
      <c r="R9" s="41">
        <f t="shared" si="5"/>
        <v>0</v>
      </c>
      <c r="S9" s="41">
        <f t="shared" si="6"/>
        <v>0</v>
      </c>
    </row>
    <row r="10" spans="1:19" x14ac:dyDescent="0.25">
      <c r="A10" s="41">
        <v>2008</v>
      </c>
      <c r="B10" s="41">
        <f>SUMIF(Data!$E:$E,$A10,Data!O:O)</f>
        <v>0</v>
      </c>
      <c r="C10" s="41">
        <f>SUMIF(Data!$E:$E,$A10,Data!P:P)</f>
        <v>0</v>
      </c>
      <c r="D10" s="41">
        <f>SUMIF(Data!$E:$E,$A10,Data!Q:Q)</f>
        <v>0</v>
      </c>
      <c r="E10" s="41">
        <f>SUMIF(Data!$E:$E,$A10,Data!R:R)</f>
        <v>0</v>
      </c>
      <c r="F10" s="41">
        <f>SUMIF(Data!$E:$E,$A10,Data!S:S)</f>
        <v>50</v>
      </c>
      <c r="G10" s="41">
        <f>SUMIF(Data!$E:$E,$A10,Data!T:T)</f>
        <v>50</v>
      </c>
      <c r="H10" s="41">
        <f>VLOOKUP($A10,'[1]2021'!$1:$1048576,H$1,FALSE)</f>
        <v>0</v>
      </c>
      <c r="I10" s="41">
        <f>VLOOKUP($A10,'[1]2021'!$1:$1048576,I$1,FALSE)</f>
        <v>0</v>
      </c>
      <c r="J10" s="41">
        <f>VLOOKUP($A10,'[1]2021'!$1:$1048576,J$1,FALSE)</f>
        <v>0</v>
      </c>
      <c r="K10" s="41">
        <f>VLOOKUP($A10,'[1]2021'!$1:$1048576,K$1,FALSE)</f>
        <v>0</v>
      </c>
      <c r="L10" s="41">
        <f>VLOOKUP($A10,'[1]2021'!$1:$1048576,L$1,FALSE)</f>
        <v>50</v>
      </c>
      <c r="M10" s="41">
        <f>VLOOKUP($A10,'[1]2021'!$1:$1048576,M$1,FALSE)</f>
        <v>50</v>
      </c>
      <c r="N10" s="41">
        <f t="shared" si="1"/>
        <v>0</v>
      </c>
      <c r="O10" s="41">
        <f t="shared" si="2"/>
        <v>0</v>
      </c>
      <c r="P10" s="41">
        <f t="shared" si="3"/>
        <v>0</v>
      </c>
      <c r="Q10" s="41">
        <f t="shared" si="4"/>
        <v>0</v>
      </c>
      <c r="R10" s="41">
        <f t="shared" si="5"/>
        <v>0</v>
      </c>
      <c r="S10" s="41">
        <f t="shared" si="6"/>
        <v>0</v>
      </c>
    </row>
    <row r="11" spans="1:19" x14ac:dyDescent="0.25">
      <c r="A11" s="41">
        <v>3001</v>
      </c>
      <c r="B11" s="41">
        <f>SUMIF(Data!$E:$E,$A11,Data!O:O)</f>
        <v>0</v>
      </c>
      <c r="C11" s="41">
        <f>SUMIF(Data!$E:$E,$A11,Data!P:P)</f>
        <v>10</v>
      </c>
      <c r="D11" s="41">
        <f>SUMIF(Data!$E:$E,$A11,Data!Q:Q)</f>
        <v>10</v>
      </c>
      <c r="E11" s="41">
        <f>SUMIF(Data!$E:$E,$A11,Data!R:R)</f>
        <v>0</v>
      </c>
      <c r="F11" s="41">
        <f>SUMIF(Data!$E:$E,$A11,Data!S:S)</f>
        <v>40</v>
      </c>
      <c r="G11" s="41">
        <f>SUMIF(Data!$E:$E,$A11,Data!T:T)</f>
        <v>40</v>
      </c>
      <c r="H11" s="41">
        <f>VLOOKUP($A11,'[1]2021'!$1:$1048576,H$1,FALSE)</f>
        <v>0</v>
      </c>
      <c r="I11" s="41">
        <f>VLOOKUP($A11,'[1]2021'!$1:$1048576,I$1,FALSE)</f>
        <v>10</v>
      </c>
      <c r="J11" s="41">
        <f>VLOOKUP($A11,'[1]2021'!$1:$1048576,J$1,FALSE)</f>
        <v>10</v>
      </c>
      <c r="K11" s="41">
        <f>VLOOKUP($A11,'[1]2021'!$1:$1048576,K$1,FALSE)</f>
        <v>0</v>
      </c>
      <c r="L11" s="41">
        <f>VLOOKUP($A11,'[1]2021'!$1:$1048576,L$1,FALSE)</f>
        <v>40</v>
      </c>
      <c r="M11" s="41">
        <f>VLOOKUP($A11,'[1]2021'!$1:$1048576,M$1,FALSE)</f>
        <v>40</v>
      </c>
      <c r="N11" s="41">
        <f t="shared" si="1"/>
        <v>0</v>
      </c>
      <c r="O11" s="41">
        <f t="shared" si="2"/>
        <v>0</v>
      </c>
      <c r="P11" s="41">
        <f t="shared" si="3"/>
        <v>0</v>
      </c>
      <c r="Q11" s="41">
        <f t="shared" si="4"/>
        <v>0</v>
      </c>
      <c r="R11" s="41">
        <f t="shared" si="5"/>
        <v>0</v>
      </c>
      <c r="S11" s="41">
        <f t="shared" si="6"/>
        <v>0</v>
      </c>
    </row>
    <row r="12" spans="1:19" x14ac:dyDescent="0.25">
      <c r="A12" s="41">
        <v>3002</v>
      </c>
      <c r="B12" s="41">
        <f>SUMIF(Data!$E:$E,$A12,Data!O:O)</f>
        <v>0</v>
      </c>
      <c r="C12" s="41">
        <f>SUMIF(Data!$E:$E,$A12,Data!P:P)</f>
        <v>24</v>
      </c>
      <c r="D12" s="41">
        <f>SUMIF(Data!$E:$E,$A12,Data!Q:Q)</f>
        <v>24</v>
      </c>
      <c r="E12" s="41">
        <f>SUMIF(Data!$E:$E,$A12,Data!R:R)</f>
        <v>0</v>
      </c>
      <c r="F12" s="41">
        <f>SUMIF(Data!$E:$E,$A12,Data!S:S)</f>
        <v>84</v>
      </c>
      <c r="G12" s="41">
        <f>SUMIF(Data!$E:$E,$A12,Data!T:T)</f>
        <v>84</v>
      </c>
      <c r="H12" s="41">
        <f>VLOOKUP($A12,'[1]2021'!$1:$1048576,H$1,FALSE)</f>
        <v>0</v>
      </c>
      <c r="I12" s="41">
        <f>VLOOKUP($A12,'[1]2021'!$1:$1048576,I$1,FALSE)</f>
        <v>24</v>
      </c>
      <c r="J12" s="41">
        <f>VLOOKUP($A12,'[1]2021'!$1:$1048576,J$1,FALSE)</f>
        <v>24</v>
      </c>
      <c r="K12" s="41">
        <f>VLOOKUP($A12,'[1]2021'!$1:$1048576,K$1,FALSE)</f>
        <v>0</v>
      </c>
      <c r="L12" s="41">
        <f>VLOOKUP($A12,'[1]2021'!$1:$1048576,L$1,FALSE)</f>
        <v>84</v>
      </c>
      <c r="M12" s="41">
        <f>VLOOKUP($A12,'[1]2021'!$1:$1048576,M$1,FALSE)</f>
        <v>84</v>
      </c>
      <c r="N12" s="41">
        <f t="shared" si="1"/>
        <v>0</v>
      </c>
      <c r="O12" s="41">
        <f t="shared" si="2"/>
        <v>0</v>
      </c>
      <c r="P12" s="41">
        <f t="shared" si="3"/>
        <v>0</v>
      </c>
      <c r="Q12" s="41">
        <f t="shared" si="4"/>
        <v>0</v>
      </c>
      <c r="R12" s="41">
        <f t="shared" si="5"/>
        <v>0</v>
      </c>
      <c r="S12" s="41">
        <f t="shared" si="6"/>
        <v>0</v>
      </c>
    </row>
    <row r="13" spans="1:19" x14ac:dyDescent="0.25">
      <c r="A13" s="41">
        <v>3003</v>
      </c>
      <c r="B13" s="41">
        <f>SUMIF(Data!$E:$E,$A13,Data!O:O)</f>
        <v>0</v>
      </c>
      <c r="C13" s="41">
        <f>SUMIF(Data!$E:$E,$A13,Data!P:P)</f>
        <v>2</v>
      </c>
      <c r="D13" s="41">
        <f>SUMIF(Data!$E:$E,$A13,Data!Q:Q)</f>
        <v>2</v>
      </c>
      <c r="E13" s="41">
        <f>SUMIF(Data!$E:$E,$A13,Data!R:R)</f>
        <v>0</v>
      </c>
      <c r="F13" s="41">
        <f>SUMIF(Data!$E:$E,$A13,Data!S:S)</f>
        <v>96</v>
      </c>
      <c r="G13" s="41">
        <f>SUMIF(Data!$E:$E,$A13,Data!T:T)</f>
        <v>96</v>
      </c>
      <c r="H13" s="41">
        <f>VLOOKUP($A13,'[1]2021'!$1:$1048576,H$1,FALSE)</f>
        <v>0</v>
      </c>
      <c r="I13" s="41">
        <f>VLOOKUP($A13,'[1]2021'!$1:$1048576,I$1,FALSE)</f>
        <v>2</v>
      </c>
      <c r="J13" s="41">
        <f>VLOOKUP($A13,'[1]2021'!$1:$1048576,J$1,FALSE)</f>
        <v>2</v>
      </c>
      <c r="K13" s="41">
        <f>VLOOKUP($A13,'[1]2021'!$1:$1048576,K$1,FALSE)</f>
        <v>0</v>
      </c>
      <c r="L13" s="41">
        <f>VLOOKUP($A13,'[1]2021'!$1:$1048576,L$1,FALSE)</f>
        <v>96</v>
      </c>
      <c r="M13" s="41">
        <f>VLOOKUP($A13,'[1]2021'!$1:$1048576,M$1,FALSE)</f>
        <v>96</v>
      </c>
      <c r="N13" s="41">
        <f t="shared" si="1"/>
        <v>0</v>
      </c>
      <c r="O13" s="41">
        <f t="shared" si="2"/>
        <v>0</v>
      </c>
      <c r="P13" s="41">
        <f t="shared" si="3"/>
        <v>0</v>
      </c>
      <c r="Q13" s="41">
        <f t="shared" si="4"/>
        <v>0</v>
      </c>
      <c r="R13" s="41">
        <f t="shared" si="5"/>
        <v>0</v>
      </c>
      <c r="S13" s="41">
        <f t="shared" si="6"/>
        <v>0</v>
      </c>
    </row>
    <row r="14" spans="1:19" x14ac:dyDescent="0.25">
      <c r="A14" s="41">
        <v>3004</v>
      </c>
      <c r="B14" s="41">
        <f>SUMIF(Data!$E:$E,$A14,Data!O:O)</f>
        <v>0</v>
      </c>
      <c r="C14" s="41">
        <f>SUMIF(Data!$E:$E,$A14,Data!P:P)</f>
        <v>0</v>
      </c>
      <c r="D14" s="41">
        <f>SUMIF(Data!$E:$E,$A14,Data!Q:Q)</f>
        <v>0</v>
      </c>
      <c r="E14" s="41">
        <f>SUMIF(Data!$E:$E,$A14,Data!R:R)</f>
        <v>0</v>
      </c>
      <c r="F14" s="41">
        <f>SUMIF(Data!$E:$E,$A14,Data!S:S)</f>
        <v>102</v>
      </c>
      <c r="G14" s="41">
        <f>SUMIF(Data!$E:$E,$A14,Data!T:T)</f>
        <v>102</v>
      </c>
      <c r="H14" s="41">
        <f>VLOOKUP($A14,'[1]2021'!$1:$1048576,H$1,FALSE)</f>
        <v>0</v>
      </c>
      <c r="I14" s="41">
        <f>VLOOKUP($A14,'[1]2021'!$1:$1048576,I$1,FALSE)</f>
        <v>0</v>
      </c>
      <c r="J14" s="41">
        <f>VLOOKUP($A14,'[1]2021'!$1:$1048576,J$1,FALSE)</f>
        <v>0</v>
      </c>
      <c r="K14" s="41">
        <f>VLOOKUP($A14,'[1]2021'!$1:$1048576,K$1,FALSE)</f>
        <v>0</v>
      </c>
      <c r="L14" s="41">
        <f>VLOOKUP($A14,'[1]2021'!$1:$1048576,L$1,FALSE)</f>
        <v>102</v>
      </c>
      <c r="M14" s="41">
        <f>VLOOKUP($A14,'[1]2021'!$1:$1048576,M$1,FALSE)</f>
        <v>102</v>
      </c>
      <c r="N14" s="41">
        <f t="shared" si="1"/>
        <v>0</v>
      </c>
      <c r="O14" s="41">
        <f t="shared" si="2"/>
        <v>0</v>
      </c>
      <c r="P14" s="41">
        <f t="shared" si="3"/>
        <v>0</v>
      </c>
      <c r="Q14" s="41">
        <f t="shared" si="4"/>
        <v>0</v>
      </c>
      <c r="R14" s="41">
        <f t="shared" si="5"/>
        <v>0</v>
      </c>
      <c r="S14" s="41">
        <f t="shared" si="6"/>
        <v>0</v>
      </c>
    </row>
    <row r="15" spans="1:19" x14ac:dyDescent="0.25">
      <c r="A15" s="41">
        <v>4001</v>
      </c>
      <c r="B15" s="41">
        <f>SUMIF(Data!$E:$E,$A15,Data!O:O)</f>
        <v>0</v>
      </c>
      <c r="C15" s="41">
        <f>SUMIF(Data!$E:$E,$A15,Data!P:P)</f>
        <v>2</v>
      </c>
      <c r="D15" s="41">
        <f>SUMIF(Data!$E:$E,$A15,Data!Q:Q)</f>
        <v>2</v>
      </c>
      <c r="E15" s="41">
        <f>SUMIF(Data!$E:$E,$A15,Data!R:R)</f>
        <v>0</v>
      </c>
      <c r="F15" s="41">
        <f>SUMIF(Data!$E:$E,$A15,Data!S:S)</f>
        <v>32</v>
      </c>
      <c r="G15" s="41">
        <f>SUMIF(Data!$E:$E,$A15,Data!T:T)</f>
        <v>32</v>
      </c>
      <c r="H15" s="41">
        <f>VLOOKUP($A15,'[1]2021'!$1:$1048576,H$1,FALSE)</f>
        <v>0</v>
      </c>
      <c r="I15" s="41">
        <f>VLOOKUP($A15,'[1]2021'!$1:$1048576,I$1,FALSE)</f>
        <v>2</v>
      </c>
      <c r="J15" s="41">
        <f>VLOOKUP($A15,'[1]2021'!$1:$1048576,J$1,FALSE)</f>
        <v>2</v>
      </c>
      <c r="K15" s="41">
        <f>VLOOKUP($A15,'[1]2021'!$1:$1048576,K$1,FALSE)</f>
        <v>0</v>
      </c>
      <c r="L15" s="41">
        <f>VLOOKUP($A15,'[1]2021'!$1:$1048576,L$1,FALSE)</f>
        <v>32</v>
      </c>
      <c r="M15" s="41">
        <f>VLOOKUP($A15,'[1]2021'!$1:$1048576,M$1,FALSE)</f>
        <v>32</v>
      </c>
      <c r="N15" s="41">
        <f t="shared" si="1"/>
        <v>0</v>
      </c>
      <c r="O15" s="41">
        <f t="shared" si="2"/>
        <v>0</v>
      </c>
      <c r="P15" s="41">
        <f t="shared" si="3"/>
        <v>0</v>
      </c>
      <c r="Q15" s="41">
        <f t="shared" si="4"/>
        <v>0</v>
      </c>
      <c r="R15" s="41">
        <f t="shared" si="5"/>
        <v>0</v>
      </c>
      <c r="S15" s="41">
        <f t="shared" si="6"/>
        <v>0</v>
      </c>
    </row>
    <row r="16" spans="1:19" x14ac:dyDescent="0.25">
      <c r="A16" s="41">
        <v>4003</v>
      </c>
      <c r="B16" s="41">
        <f>SUMIF(Data!$E:$E,$A16,Data!O:O)</f>
        <v>0</v>
      </c>
      <c r="C16" s="41">
        <f>SUMIF(Data!$E:$E,$A16,Data!P:P)</f>
        <v>0</v>
      </c>
      <c r="D16" s="41">
        <f>SUMIF(Data!$E:$E,$A16,Data!Q:Q)</f>
        <v>0</v>
      </c>
      <c r="E16" s="41">
        <f>SUMIF(Data!$E:$E,$A16,Data!R:R)</f>
        <v>0</v>
      </c>
      <c r="F16" s="41">
        <f>SUMIF(Data!$E:$E,$A16,Data!S:S)</f>
        <v>78</v>
      </c>
      <c r="G16" s="41">
        <f>SUMIF(Data!$E:$E,$A16,Data!T:T)</f>
        <v>78</v>
      </c>
      <c r="H16" s="41">
        <f>VLOOKUP($A16,'[1]2021'!$1:$1048576,H$1,FALSE)</f>
        <v>0</v>
      </c>
      <c r="I16" s="41">
        <f>VLOOKUP($A16,'[1]2021'!$1:$1048576,I$1,FALSE)</f>
        <v>0</v>
      </c>
      <c r="J16" s="41">
        <f>VLOOKUP($A16,'[1]2021'!$1:$1048576,J$1,FALSE)</f>
        <v>0</v>
      </c>
      <c r="K16" s="41">
        <f>VLOOKUP($A16,'[1]2021'!$1:$1048576,K$1,FALSE)</f>
        <v>0</v>
      </c>
      <c r="L16" s="41">
        <f>VLOOKUP($A16,'[1]2021'!$1:$1048576,L$1,FALSE)</f>
        <v>78</v>
      </c>
      <c r="M16" s="41">
        <f>VLOOKUP($A16,'[1]2021'!$1:$1048576,M$1,FALSE)</f>
        <v>78</v>
      </c>
      <c r="N16" s="41">
        <f t="shared" si="1"/>
        <v>0</v>
      </c>
      <c r="O16" s="41">
        <f t="shared" si="2"/>
        <v>0</v>
      </c>
      <c r="P16" s="41">
        <f t="shared" si="3"/>
        <v>0</v>
      </c>
      <c r="Q16" s="41">
        <f t="shared" si="4"/>
        <v>0</v>
      </c>
      <c r="R16" s="41">
        <f t="shared" si="5"/>
        <v>0</v>
      </c>
      <c r="S16" s="41">
        <f t="shared" si="6"/>
        <v>0</v>
      </c>
    </row>
    <row r="17" spans="1:19" x14ac:dyDescent="0.25">
      <c r="A17" s="41">
        <v>4004</v>
      </c>
      <c r="B17" s="41">
        <f>SUMIF(Data!$E:$E,$A17,Data!O:O)</f>
        <v>0</v>
      </c>
      <c r="C17" s="41">
        <f>SUMIF(Data!$E:$E,$A17,Data!P:P)</f>
        <v>0</v>
      </c>
      <c r="D17" s="41">
        <f>SUMIF(Data!$E:$E,$A17,Data!Q:Q)</f>
        <v>0</v>
      </c>
      <c r="E17" s="41">
        <f>SUMIF(Data!$E:$E,$A17,Data!R:R)</f>
        <v>0</v>
      </c>
      <c r="F17" s="41">
        <f>SUMIF(Data!$E:$E,$A17,Data!S:S)</f>
        <v>90</v>
      </c>
      <c r="G17" s="41">
        <f>SUMIF(Data!$E:$E,$A17,Data!T:T)</f>
        <v>90</v>
      </c>
      <c r="H17" s="41">
        <f>VLOOKUP($A17,'[1]2021'!$1:$1048576,H$1,FALSE)</f>
        <v>0</v>
      </c>
      <c r="I17" s="41">
        <f>VLOOKUP($A17,'[1]2021'!$1:$1048576,I$1,FALSE)</f>
        <v>0</v>
      </c>
      <c r="J17" s="41">
        <f>VLOOKUP($A17,'[1]2021'!$1:$1048576,J$1,FALSE)</f>
        <v>0</v>
      </c>
      <c r="K17" s="41">
        <f>VLOOKUP($A17,'[1]2021'!$1:$1048576,K$1,FALSE)</f>
        <v>0</v>
      </c>
      <c r="L17" s="41">
        <f>VLOOKUP($A17,'[1]2021'!$1:$1048576,L$1,FALSE)</f>
        <v>90</v>
      </c>
      <c r="M17" s="41">
        <f>VLOOKUP($A17,'[1]2021'!$1:$1048576,M$1,FALSE)</f>
        <v>90</v>
      </c>
      <c r="N17" s="41">
        <f t="shared" si="1"/>
        <v>0</v>
      </c>
      <c r="O17" s="41">
        <f t="shared" si="2"/>
        <v>0</v>
      </c>
      <c r="P17" s="41">
        <f t="shared" si="3"/>
        <v>0</v>
      </c>
      <c r="Q17" s="41">
        <f t="shared" si="4"/>
        <v>0</v>
      </c>
      <c r="R17" s="41">
        <f t="shared" si="5"/>
        <v>0</v>
      </c>
      <c r="S17" s="41">
        <f t="shared" si="6"/>
        <v>0</v>
      </c>
    </row>
    <row r="18" spans="1:19" x14ac:dyDescent="0.25">
      <c r="A18" s="41">
        <v>5001</v>
      </c>
      <c r="B18" s="41">
        <f>SUMIF(Data!$E:$E,$A18,Data!O:O)</f>
        <v>0</v>
      </c>
      <c r="C18" s="41">
        <f>SUMIF(Data!$E:$E,$A18,Data!P:P)</f>
        <v>11</v>
      </c>
      <c r="D18" s="41">
        <f>SUMIF(Data!$E:$E,$A18,Data!Q:Q)</f>
        <v>11</v>
      </c>
      <c r="E18" s="41">
        <f>SUMIF(Data!$E:$E,$A18,Data!R:R)</f>
        <v>0</v>
      </c>
      <c r="F18" s="41">
        <f>SUMIF(Data!$E:$E,$A18,Data!S:S)</f>
        <v>89</v>
      </c>
      <c r="G18" s="41">
        <f>SUMIF(Data!$E:$E,$A18,Data!T:T)</f>
        <v>89</v>
      </c>
      <c r="H18" s="41">
        <f>VLOOKUP($A18,'[1]2021'!$1:$1048576,H$1,FALSE)</f>
        <v>0</v>
      </c>
      <c r="I18" s="41">
        <f>VLOOKUP($A18,'[1]2021'!$1:$1048576,I$1,FALSE)</f>
        <v>11</v>
      </c>
      <c r="J18" s="41">
        <f>VLOOKUP($A18,'[1]2021'!$1:$1048576,J$1,FALSE)</f>
        <v>11</v>
      </c>
      <c r="K18" s="41">
        <f>VLOOKUP($A18,'[1]2021'!$1:$1048576,K$1,FALSE)</f>
        <v>0</v>
      </c>
      <c r="L18" s="41">
        <f>VLOOKUP($A18,'[1]2021'!$1:$1048576,L$1,FALSE)</f>
        <v>89</v>
      </c>
      <c r="M18" s="41">
        <f>VLOOKUP($A18,'[1]2021'!$1:$1048576,M$1,FALSE)</f>
        <v>89</v>
      </c>
      <c r="N18" s="41">
        <f t="shared" si="1"/>
        <v>0</v>
      </c>
      <c r="O18" s="41">
        <f t="shared" si="2"/>
        <v>0</v>
      </c>
      <c r="P18" s="41">
        <f t="shared" si="3"/>
        <v>0</v>
      </c>
      <c r="Q18" s="41">
        <f t="shared" si="4"/>
        <v>0</v>
      </c>
      <c r="R18" s="41">
        <f t="shared" si="5"/>
        <v>0</v>
      </c>
      <c r="S18" s="41">
        <f t="shared" si="6"/>
        <v>0</v>
      </c>
    </row>
    <row r="19" spans="1:19" x14ac:dyDescent="0.25">
      <c r="A19" s="41">
        <v>5002</v>
      </c>
      <c r="B19" s="41">
        <f>SUMIF(Data!$E:$E,$A19,Data!O:O)</f>
        <v>0</v>
      </c>
      <c r="C19" s="41">
        <f>SUMIF(Data!$E:$E,$A19,Data!P:P)</f>
        <v>0</v>
      </c>
      <c r="D19" s="41">
        <f>SUMIF(Data!$E:$E,$A19,Data!Q:Q)</f>
        <v>0</v>
      </c>
      <c r="E19" s="41">
        <f>SUMIF(Data!$E:$E,$A19,Data!R:R)</f>
        <v>0</v>
      </c>
      <c r="F19" s="41">
        <f>SUMIF(Data!$E:$E,$A19,Data!S:S)</f>
        <v>165</v>
      </c>
      <c r="G19" s="41">
        <f>SUMIF(Data!$E:$E,$A19,Data!T:T)</f>
        <v>165</v>
      </c>
      <c r="H19" s="41">
        <f>VLOOKUP($A19,'[1]2021'!$1:$1048576,H$1,FALSE)</f>
        <v>0</v>
      </c>
      <c r="I19" s="41">
        <f>VLOOKUP($A19,'[1]2021'!$1:$1048576,I$1,FALSE)</f>
        <v>0</v>
      </c>
      <c r="J19" s="41">
        <f>VLOOKUP($A19,'[1]2021'!$1:$1048576,J$1,FALSE)</f>
        <v>0</v>
      </c>
      <c r="K19" s="41">
        <f>VLOOKUP($A19,'[1]2021'!$1:$1048576,K$1,FALSE)</f>
        <v>0</v>
      </c>
      <c r="L19" s="41">
        <f>VLOOKUP($A19,'[1]2021'!$1:$1048576,L$1,FALSE)</f>
        <v>165</v>
      </c>
      <c r="M19" s="41">
        <f>VLOOKUP($A19,'[1]2021'!$1:$1048576,M$1,FALSE)</f>
        <v>165</v>
      </c>
      <c r="N19" s="41">
        <f t="shared" si="1"/>
        <v>0</v>
      </c>
      <c r="O19" s="41">
        <f t="shared" si="2"/>
        <v>0</v>
      </c>
      <c r="P19" s="41">
        <f t="shared" si="3"/>
        <v>0</v>
      </c>
      <c r="Q19" s="41">
        <f t="shared" si="4"/>
        <v>0</v>
      </c>
      <c r="R19" s="41">
        <f t="shared" si="5"/>
        <v>0</v>
      </c>
      <c r="S19" s="41">
        <f t="shared" si="6"/>
        <v>0</v>
      </c>
    </row>
    <row r="20" spans="1:19" x14ac:dyDescent="0.25">
      <c r="A20" s="41">
        <v>5003</v>
      </c>
      <c r="B20" s="41">
        <f>SUMIF(Data!$E:$E,$A20,Data!O:O)</f>
        <v>0</v>
      </c>
      <c r="C20" s="41">
        <f>SUMIF(Data!$E:$E,$A20,Data!P:P)</f>
        <v>0</v>
      </c>
      <c r="D20" s="41">
        <f>SUMIF(Data!$E:$E,$A20,Data!Q:Q)</f>
        <v>0</v>
      </c>
      <c r="E20" s="41">
        <f>SUMIF(Data!$E:$E,$A20,Data!R:R)</f>
        <v>0</v>
      </c>
      <c r="F20" s="41">
        <f>SUMIF(Data!$E:$E,$A20,Data!S:S)</f>
        <v>162</v>
      </c>
      <c r="G20" s="41">
        <f>SUMIF(Data!$E:$E,$A20,Data!T:T)</f>
        <v>162</v>
      </c>
      <c r="H20" s="41">
        <f>VLOOKUP($A20,'[1]2021'!$1:$1048576,H$1,FALSE)</f>
        <v>0</v>
      </c>
      <c r="I20" s="41">
        <f>VLOOKUP($A20,'[1]2021'!$1:$1048576,I$1,FALSE)</f>
        <v>0</v>
      </c>
      <c r="J20" s="41">
        <f>VLOOKUP($A20,'[1]2021'!$1:$1048576,J$1,FALSE)</f>
        <v>0</v>
      </c>
      <c r="K20" s="41">
        <f>VLOOKUP($A20,'[1]2021'!$1:$1048576,K$1,FALSE)</f>
        <v>0</v>
      </c>
      <c r="L20" s="41">
        <f>VLOOKUP($A20,'[1]2021'!$1:$1048576,L$1,FALSE)</f>
        <v>162</v>
      </c>
      <c r="M20" s="41">
        <f>VLOOKUP($A20,'[1]2021'!$1:$1048576,M$1,FALSE)</f>
        <v>162</v>
      </c>
      <c r="N20" s="41">
        <f t="shared" si="1"/>
        <v>0</v>
      </c>
      <c r="O20" s="41">
        <f t="shared" si="2"/>
        <v>0</v>
      </c>
      <c r="P20" s="41">
        <f t="shared" si="3"/>
        <v>0</v>
      </c>
      <c r="Q20" s="41">
        <f t="shared" si="4"/>
        <v>0</v>
      </c>
      <c r="R20" s="41">
        <f t="shared" si="5"/>
        <v>0</v>
      </c>
      <c r="S20" s="41">
        <f t="shared" si="6"/>
        <v>0</v>
      </c>
    </row>
    <row r="21" spans="1:19" x14ac:dyDescent="0.25">
      <c r="A21" s="41">
        <v>6001</v>
      </c>
      <c r="B21" s="41">
        <f>SUMIF(Data!$E:$E,$A21,Data!O:O)</f>
        <v>0</v>
      </c>
      <c r="C21" s="41">
        <f>SUMIF(Data!$E:$E,$A21,Data!P:P)</f>
        <v>0</v>
      </c>
      <c r="D21" s="41">
        <f>SUMIF(Data!$E:$E,$A21,Data!Q:Q)</f>
        <v>0</v>
      </c>
      <c r="E21" s="41">
        <f>SUMIF(Data!$E:$E,$A21,Data!R:R)</f>
        <v>0</v>
      </c>
      <c r="F21" s="41">
        <f>SUMIF(Data!$E:$E,$A21,Data!S:S)</f>
        <v>40</v>
      </c>
      <c r="G21" s="41">
        <f>SUMIF(Data!$E:$E,$A21,Data!T:T)</f>
        <v>40</v>
      </c>
      <c r="H21" s="41">
        <f>VLOOKUP($A21,'[1]2021'!$1:$1048576,H$1,FALSE)</f>
        <v>0</v>
      </c>
      <c r="I21" s="41">
        <f>VLOOKUP($A21,'[1]2021'!$1:$1048576,I$1,FALSE)</f>
        <v>0</v>
      </c>
      <c r="J21" s="41">
        <f>VLOOKUP($A21,'[1]2021'!$1:$1048576,J$1,FALSE)</f>
        <v>0</v>
      </c>
      <c r="K21" s="41">
        <f>VLOOKUP($A21,'[1]2021'!$1:$1048576,K$1,FALSE)</f>
        <v>0</v>
      </c>
      <c r="L21" s="41">
        <f>VLOOKUP($A21,'[1]2021'!$1:$1048576,L$1,FALSE)</f>
        <v>40</v>
      </c>
      <c r="M21" s="41">
        <f>VLOOKUP($A21,'[1]2021'!$1:$1048576,M$1,FALSE)</f>
        <v>40</v>
      </c>
      <c r="N21" s="41">
        <f t="shared" si="1"/>
        <v>0</v>
      </c>
      <c r="O21" s="41">
        <f t="shared" si="2"/>
        <v>0</v>
      </c>
      <c r="P21" s="41">
        <f t="shared" si="3"/>
        <v>0</v>
      </c>
      <c r="Q21" s="41">
        <f t="shared" si="4"/>
        <v>0</v>
      </c>
      <c r="R21" s="41">
        <f t="shared" si="5"/>
        <v>0</v>
      </c>
      <c r="S21" s="41">
        <f t="shared" si="6"/>
        <v>0</v>
      </c>
    </row>
    <row r="22" spans="1:19" x14ac:dyDescent="0.25">
      <c r="A22" s="41">
        <v>6003</v>
      </c>
      <c r="B22" s="41">
        <f>SUMIF(Data!$E:$E,$A22,Data!O:O)</f>
        <v>0</v>
      </c>
      <c r="C22" s="41">
        <f>SUMIF(Data!$E:$E,$A22,Data!P:P)</f>
        <v>13</v>
      </c>
      <c r="D22" s="41">
        <f>SUMIF(Data!$E:$E,$A22,Data!Q:Q)</f>
        <v>13</v>
      </c>
      <c r="E22" s="41">
        <f>SUMIF(Data!$E:$E,$A22,Data!R:R)</f>
        <v>0</v>
      </c>
      <c r="F22" s="41">
        <f>SUMIF(Data!$E:$E,$A22,Data!S:S)</f>
        <v>64</v>
      </c>
      <c r="G22" s="41">
        <f>SUMIF(Data!$E:$E,$A22,Data!T:T)</f>
        <v>64</v>
      </c>
      <c r="H22" s="41">
        <f>VLOOKUP($A22,'[1]2021'!$1:$1048576,H$1,FALSE)</f>
        <v>0</v>
      </c>
      <c r="I22" s="41">
        <f>VLOOKUP($A22,'[1]2021'!$1:$1048576,I$1,FALSE)</f>
        <v>13</v>
      </c>
      <c r="J22" s="41">
        <f>VLOOKUP($A22,'[1]2021'!$1:$1048576,J$1,FALSE)</f>
        <v>13</v>
      </c>
      <c r="K22" s="41">
        <f>VLOOKUP($A22,'[1]2021'!$1:$1048576,K$1,FALSE)</f>
        <v>0</v>
      </c>
      <c r="L22" s="41">
        <f>VLOOKUP($A22,'[1]2021'!$1:$1048576,L$1,FALSE)</f>
        <v>64</v>
      </c>
      <c r="M22" s="41">
        <f>VLOOKUP($A22,'[1]2021'!$1:$1048576,M$1,FALSE)</f>
        <v>64</v>
      </c>
      <c r="N22" s="41">
        <f t="shared" si="1"/>
        <v>0</v>
      </c>
      <c r="O22" s="41">
        <f t="shared" si="2"/>
        <v>0</v>
      </c>
      <c r="P22" s="41">
        <f t="shared" si="3"/>
        <v>0</v>
      </c>
      <c r="Q22" s="41">
        <f t="shared" si="4"/>
        <v>0</v>
      </c>
      <c r="R22" s="41">
        <f t="shared" si="5"/>
        <v>0</v>
      </c>
      <c r="S22" s="41">
        <f t="shared" si="6"/>
        <v>0</v>
      </c>
    </row>
    <row r="23" spans="1:19" x14ac:dyDescent="0.25">
      <c r="A23" s="41">
        <v>7001</v>
      </c>
      <c r="B23" s="41">
        <f>SUMIF(Data!$E:$E,$A23,Data!O:O)</f>
        <v>0</v>
      </c>
      <c r="C23" s="41">
        <f>SUMIF(Data!$E:$E,$A23,Data!P:P)</f>
        <v>0</v>
      </c>
      <c r="D23" s="41">
        <f>SUMIF(Data!$E:$E,$A23,Data!Q:Q)</f>
        <v>0</v>
      </c>
      <c r="E23" s="41">
        <f>SUMIF(Data!$E:$E,$A23,Data!R:R)</f>
        <v>0</v>
      </c>
      <c r="F23" s="41">
        <f>SUMIF(Data!$E:$E,$A23,Data!S:S)</f>
        <v>69</v>
      </c>
      <c r="G23" s="41">
        <f>SUMIF(Data!$E:$E,$A23,Data!T:T)</f>
        <v>69</v>
      </c>
      <c r="H23" s="41">
        <f>VLOOKUP($A23,'[1]2021'!$1:$1048576,H$1,FALSE)</f>
        <v>0</v>
      </c>
      <c r="I23" s="41">
        <f>VLOOKUP($A23,'[1]2021'!$1:$1048576,I$1,FALSE)</f>
        <v>0</v>
      </c>
      <c r="J23" s="41">
        <f>VLOOKUP($A23,'[1]2021'!$1:$1048576,J$1,FALSE)</f>
        <v>0</v>
      </c>
      <c r="K23" s="41">
        <f>VLOOKUP($A23,'[1]2021'!$1:$1048576,K$1,FALSE)</f>
        <v>0</v>
      </c>
      <c r="L23" s="41">
        <f>VLOOKUP($A23,'[1]2021'!$1:$1048576,L$1,FALSE)</f>
        <v>69</v>
      </c>
      <c r="M23" s="41">
        <f>VLOOKUP($A23,'[1]2021'!$1:$1048576,M$1,FALSE)</f>
        <v>69</v>
      </c>
      <c r="N23" s="41">
        <f t="shared" si="1"/>
        <v>0</v>
      </c>
      <c r="O23" s="41">
        <f t="shared" si="2"/>
        <v>0</v>
      </c>
      <c r="P23" s="41">
        <f t="shared" si="3"/>
        <v>0</v>
      </c>
      <c r="Q23" s="41">
        <f t="shared" si="4"/>
        <v>0</v>
      </c>
      <c r="R23" s="41">
        <f t="shared" si="5"/>
        <v>0</v>
      </c>
      <c r="S23" s="41">
        <f t="shared" si="6"/>
        <v>0</v>
      </c>
    </row>
    <row r="24" spans="1:19" x14ac:dyDescent="0.25">
      <c r="A24" s="41">
        <v>7002</v>
      </c>
      <c r="B24" s="41">
        <f>SUMIF(Data!$E:$E,$A24,Data!O:O)</f>
        <v>0</v>
      </c>
      <c r="C24" s="41">
        <f>SUMIF(Data!$E:$E,$A24,Data!P:P)</f>
        <v>15</v>
      </c>
      <c r="D24" s="41">
        <f>SUMIF(Data!$E:$E,$A24,Data!Q:Q)</f>
        <v>15</v>
      </c>
      <c r="E24" s="41">
        <f>SUMIF(Data!$E:$E,$A24,Data!R:R)</f>
        <v>0</v>
      </c>
      <c r="F24" s="41">
        <f>SUMIF(Data!$E:$E,$A24,Data!S:S)</f>
        <v>100</v>
      </c>
      <c r="G24" s="41">
        <f>SUMIF(Data!$E:$E,$A24,Data!T:T)</f>
        <v>100</v>
      </c>
      <c r="H24" s="41">
        <f>VLOOKUP($A24,'[1]2021'!$1:$1048576,H$1,FALSE)</f>
        <v>0</v>
      </c>
      <c r="I24" s="41">
        <f>VLOOKUP($A24,'[1]2021'!$1:$1048576,I$1,FALSE)</f>
        <v>15</v>
      </c>
      <c r="J24" s="41">
        <f>VLOOKUP($A24,'[1]2021'!$1:$1048576,J$1,FALSE)</f>
        <v>15</v>
      </c>
      <c r="K24" s="41">
        <f>VLOOKUP($A24,'[1]2021'!$1:$1048576,K$1,FALSE)</f>
        <v>0</v>
      </c>
      <c r="L24" s="41">
        <f>VLOOKUP($A24,'[1]2021'!$1:$1048576,L$1,FALSE)</f>
        <v>100</v>
      </c>
      <c r="M24" s="41">
        <f>VLOOKUP($A24,'[1]2021'!$1:$1048576,M$1,FALSE)</f>
        <v>100</v>
      </c>
      <c r="N24" s="41">
        <f t="shared" si="1"/>
        <v>0</v>
      </c>
      <c r="O24" s="41">
        <f t="shared" si="2"/>
        <v>0</v>
      </c>
      <c r="P24" s="41">
        <f t="shared" si="3"/>
        <v>0</v>
      </c>
      <c r="Q24" s="41">
        <f t="shared" si="4"/>
        <v>0</v>
      </c>
      <c r="R24" s="41">
        <f t="shared" si="5"/>
        <v>0</v>
      </c>
      <c r="S24" s="41">
        <f t="shared" si="6"/>
        <v>0</v>
      </c>
    </row>
    <row r="25" spans="1:19" x14ac:dyDescent="0.25">
      <c r="A25" s="41">
        <v>7003</v>
      </c>
      <c r="B25" s="41">
        <f>SUMIF(Data!$E:$E,$A25,Data!O:O)</f>
        <v>0</v>
      </c>
      <c r="C25" s="41">
        <f>SUMIF(Data!$E:$E,$A25,Data!P:P)</f>
        <v>0</v>
      </c>
      <c r="D25" s="41">
        <f>SUMIF(Data!$E:$E,$A25,Data!Q:Q)</f>
        <v>0</v>
      </c>
      <c r="E25" s="41">
        <f>SUMIF(Data!$E:$E,$A25,Data!R:R)</f>
        <v>0</v>
      </c>
      <c r="F25" s="41">
        <f>SUMIF(Data!$E:$E,$A25,Data!S:S)</f>
        <v>60</v>
      </c>
      <c r="G25" s="41">
        <f>SUMIF(Data!$E:$E,$A25,Data!T:T)</f>
        <v>60</v>
      </c>
      <c r="H25" s="41">
        <f>VLOOKUP($A25,'[1]2021'!$1:$1048576,H$1,FALSE)</f>
        <v>0</v>
      </c>
      <c r="I25" s="41">
        <f>VLOOKUP($A25,'[1]2021'!$1:$1048576,I$1,FALSE)</f>
        <v>0</v>
      </c>
      <c r="J25" s="41">
        <f>VLOOKUP($A25,'[1]2021'!$1:$1048576,J$1,FALSE)</f>
        <v>0</v>
      </c>
      <c r="K25" s="41">
        <f>VLOOKUP($A25,'[1]2021'!$1:$1048576,K$1,FALSE)</f>
        <v>0</v>
      </c>
      <c r="L25" s="41">
        <f>VLOOKUP($A25,'[1]2021'!$1:$1048576,L$1,FALSE)</f>
        <v>60</v>
      </c>
      <c r="M25" s="41">
        <f>VLOOKUP($A25,'[1]2021'!$1:$1048576,M$1,FALSE)</f>
        <v>60</v>
      </c>
      <c r="N25" s="41">
        <f t="shared" si="1"/>
        <v>0</v>
      </c>
      <c r="O25" s="41">
        <f t="shared" si="2"/>
        <v>0</v>
      </c>
      <c r="P25" s="41">
        <f t="shared" si="3"/>
        <v>0</v>
      </c>
      <c r="Q25" s="41">
        <f t="shared" si="4"/>
        <v>0</v>
      </c>
      <c r="R25" s="41">
        <f t="shared" si="5"/>
        <v>0</v>
      </c>
      <c r="S25" s="41">
        <f t="shared" si="6"/>
        <v>0</v>
      </c>
    </row>
    <row r="26" spans="1:19" x14ac:dyDescent="0.25">
      <c r="A26" s="41">
        <v>7004</v>
      </c>
      <c r="B26" s="41">
        <f>SUMIF(Data!$E:$E,$A26,Data!O:O)</f>
        <v>0</v>
      </c>
      <c r="C26" s="41">
        <f>SUMIF(Data!$E:$E,$A26,Data!P:P)</f>
        <v>7</v>
      </c>
      <c r="D26" s="41">
        <f>SUMIF(Data!$E:$E,$A26,Data!Q:Q)</f>
        <v>7</v>
      </c>
      <c r="E26" s="41">
        <f>SUMIF(Data!$E:$E,$A26,Data!R:R)</f>
        <v>0</v>
      </c>
      <c r="F26" s="41">
        <f>SUMIF(Data!$E:$E,$A26,Data!S:S)</f>
        <v>77</v>
      </c>
      <c r="G26" s="41">
        <f>SUMIF(Data!$E:$E,$A26,Data!T:T)</f>
        <v>77</v>
      </c>
      <c r="H26" s="41">
        <f>VLOOKUP($A26,'[1]2021'!$1:$1048576,H$1,FALSE)</f>
        <v>0</v>
      </c>
      <c r="I26" s="41">
        <f>VLOOKUP($A26,'[1]2021'!$1:$1048576,I$1,FALSE)</f>
        <v>7</v>
      </c>
      <c r="J26" s="41">
        <f>VLOOKUP($A26,'[1]2021'!$1:$1048576,J$1,FALSE)</f>
        <v>7</v>
      </c>
      <c r="K26" s="41">
        <f>VLOOKUP($A26,'[1]2021'!$1:$1048576,K$1,FALSE)</f>
        <v>0</v>
      </c>
      <c r="L26" s="41">
        <f>VLOOKUP($A26,'[1]2021'!$1:$1048576,L$1,FALSE)</f>
        <v>77</v>
      </c>
      <c r="M26" s="41">
        <f>VLOOKUP($A26,'[1]2021'!$1:$1048576,M$1,FALSE)</f>
        <v>77</v>
      </c>
      <c r="N26" s="41">
        <f t="shared" si="1"/>
        <v>0</v>
      </c>
      <c r="O26" s="41">
        <f t="shared" si="2"/>
        <v>0</v>
      </c>
      <c r="P26" s="41">
        <f t="shared" si="3"/>
        <v>0</v>
      </c>
      <c r="Q26" s="41">
        <f t="shared" si="4"/>
        <v>0</v>
      </c>
      <c r="R26" s="41">
        <f t="shared" si="5"/>
        <v>0</v>
      </c>
      <c r="S26" s="41">
        <f t="shared" si="6"/>
        <v>0</v>
      </c>
    </row>
    <row r="27" spans="1:19" x14ac:dyDescent="0.25">
      <c r="A27" s="41">
        <v>7005</v>
      </c>
      <c r="B27" s="41">
        <f>SUMIF(Data!$E:$E,$A27,Data!O:O)</f>
        <v>0</v>
      </c>
      <c r="C27" s="41">
        <f>SUMIF(Data!$E:$E,$A27,Data!P:P)</f>
        <v>0</v>
      </c>
      <c r="D27" s="41">
        <f>SUMIF(Data!$E:$E,$A27,Data!Q:Q)</f>
        <v>0</v>
      </c>
      <c r="E27" s="41">
        <f>SUMIF(Data!$E:$E,$A27,Data!R:R)</f>
        <v>0</v>
      </c>
      <c r="F27" s="41">
        <f>SUMIF(Data!$E:$E,$A27,Data!S:S)</f>
        <v>65</v>
      </c>
      <c r="G27" s="41">
        <f>SUMIF(Data!$E:$E,$A27,Data!T:T)</f>
        <v>65</v>
      </c>
      <c r="H27" s="41">
        <f>VLOOKUP($A27,'[1]2021'!$1:$1048576,H$1,FALSE)</f>
        <v>0</v>
      </c>
      <c r="I27" s="41">
        <f>VLOOKUP($A27,'[1]2021'!$1:$1048576,I$1,FALSE)</f>
        <v>0</v>
      </c>
      <c r="J27" s="41">
        <f>VLOOKUP($A27,'[1]2021'!$1:$1048576,J$1,FALSE)</f>
        <v>0</v>
      </c>
      <c r="K27" s="41">
        <f>VLOOKUP($A27,'[1]2021'!$1:$1048576,K$1,FALSE)</f>
        <v>0</v>
      </c>
      <c r="L27" s="41">
        <f>VLOOKUP($A27,'[1]2021'!$1:$1048576,L$1,FALSE)</f>
        <v>65</v>
      </c>
      <c r="M27" s="41">
        <f>VLOOKUP($A27,'[1]2021'!$1:$1048576,M$1,FALSE)</f>
        <v>65</v>
      </c>
      <c r="N27" s="41">
        <f t="shared" si="1"/>
        <v>0</v>
      </c>
      <c r="O27" s="41">
        <f t="shared" si="2"/>
        <v>0</v>
      </c>
      <c r="P27" s="41">
        <f t="shared" si="3"/>
        <v>0</v>
      </c>
      <c r="Q27" s="41">
        <f t="shared" si="4"/>
        <v>0</v>
      </c>
      <c r="R27" s="41">
        <f t="shared" si="5"/>
        <v>0</v>
      </c>
      <c r="S27" s="41">
        <f t="shared" si="6"/>
        <v>0</v>
      </c>
    </row>
    <row r="28" spans="1:19" x14ac:dyDescent="0.25">
      <c r="A28" s="41">
        <v>8001</v>
      </c>
      <c r="B28" s="41">
        <f>SUMIF(Data!$E:$E,$A28,Data!O:O)</f>
        <v>0</v>
      </c>
      <c r="C28" s="41">
        <f>SUMIF(Data!$E:$E,$A28,Data!P:P)</f>
        <v>0</v>
      </c>
      <c r="D28" s="41">
        <f>SUMIF(Data!$E:$E,$A28,Data!Q:Q)</f>
        <v>0</v>
      </c>
      <c r="E28" s="41">
        <f>SUMIF(Data!$E:$E,$A28,Data!R:R)</f>
        <v>0</v>
      </c>
      <c r="F28" s="41">
        <f>SUMIF(Data!$E:$E,$A28,Data!S:S)</f>
        <v>94</v>
      </c>
      <c r="G28" s="41">
        <f>SUMIF(Data!$E:$E,$A28,Data!T:T)</f>
        <v>94</v>
      </c>
      <c r="H28" s="41">
        <f>VLOOKUP($A28,'[1]2021'!$1:$1048576,H$1,FALSE)</f>
        <v>0</v>
      </c>
      <c r="I28" s="41">
        <f>VLOOKUP($A28,'[1]2021'!$1:$1048576,I$1,FALSE)</f>
        <v>0</v>
      </c>
      <c r="J28" s="41">
        <f>VLOOKUP($A28,'[1]2021'!$1:$1048576,J$1,FALSE)</f>
        <v>0</v>
      </c>
      <c r="K28" s="41">
        <f>VLOOKUP($A28,'[1]2021'!$1:$1048576,K$1,FALSE)</f>
        <v>0</v>
      </c>
      <c r="L28" s="41">
        <f>VLOOKUP($A28,'[1]2021'!$1:$1048576,L$1,FALSE)</f>
        <v>94</v>
      </c>
      <c r="M28" s="41">
        <f>VLOOKUP($A28,'[1]2021'!$1:$1048576,M$1,FALSE)</f>
        <v>94</v>
      </c>
      <c r="N28" s="41">
        <f t="shared" si="1"/>
        <v>0</v>
      </c>
      <c r="O28" s="41">
        <f t="shared" si="2"/>
        <v>0</v>
      </c>
      <c r="P28" s="41">
        <f t="shared" si="3"/>
        <v>0</v>
      </c>
      <c r="Q28" s="41">
        <f t="shared" si="4"/>
        <v>0</v>
      </c>
      <c r="R28" s="41">
        <f t="shared" si="5"/>
        <v>0</v>
      </c>
      <c r="S28" s="41">
        <f t="shared" si="6"/>
        <v>0</v>
      </c>
    </row>
    <row r="29" spans="1:19" x14ac:dyDescent="0.25">
      <c r="A29" s="41">
        <v>8002</v>
      </c>
      <c r="B29" s="41">
        <f>SUMIF(Data!$E:$E,$A29,Data!O:O)</f>
        <v>0</v>
      </c>
      <c r="C29" s="41">
        <f>SUMIF(Data!$E:$E,$A29,Data!P:P)</f>
        <v>0</v>
      </c>
      <c r="D29" s="41">
        <f>SUMIF(Data!$E:$E,$A29,Data!Q:Q)</f>
        <v>0</v>
      </c>
      <c r="E29" s="41">
        <f>SUMIF(Data!$E:$E,$A29,Data!R:R)</f>
        <v>0</v>
      </c>
      <c r="F29" s="41">
        <f>SUMIF(Data!$E:$E,$A29,Data!S:S)</f>
        <v>65</v>
      </c>
      <c r="G29" s="41">
        <f>SUMIF(Data!$E:$E,$A29,Data!T:T)</f>
        <v>65</v>
      </c>
      <c r="H29" s="41">
        <f>VLOOKUP($A29,'[1]2021'!$1:$1048576,H$1,FALSE)</f>
        <v>0</v>
      </c>
      <c r="I29" s="41">
        <f>VLOOKUP($A29,'[1]2021'!$1:$1048576,I$1,FALSE)</f>
        <v>0</v>
      </c>
      <c r="J29" s="41">
        <f>VLOOKUP($A29,'[1]2021'!$1:$1048576,J$1,FALSE)</f>
        <v>0</v>
      </c>
      <c r="K29" s="41">
        <f>VLOOKUP($A29,'[1]2021'!$1:$1048576,K$1,FALSE)</f>
        <v>0</v>
      </c>
      <c r="L29" s="41">
        <f>VLOOKUP($A29,'[1]2021'!$1:$1048576,L$1,FALSE)</f>
        <v>65</v>
      </c>
      <c r="M29" s="41">
        <f>VLOOKUP($A29,'[1]2021'!$1:$1048576,M$1,FALSE)</f>
        <v>65</v>
      </c>
      <c r="N29" s="41">
        <f t="shared" si="1"/>
        <v>0</v>
      </c>
      <c r="O29" s="41">
        <f t="shared" si="2"/>
        <v>0</v>
      </c>
      <c r="P29" s="41">
        <f t="shared" si="3"/>
        <v>0</v>
      </c>
      <c r="Q29" s="41">
        <f t="shared" si="4"/>
        <v>0</v>
      </c>
      <c r="R29" s="41">
        <f t="shared" si="5"/>
        <v>0</v>
      </c>
      <c r="S29" s="41">
        <f t="shared" si="6"/>
        <v>0</v>
      </c>
    </row>
    <row r="30" spans="1:19" x14ac:dyDescent="0.25">
      <c r="A30" s="41">
        <v>8003</v>
      </c>
      <c r="B30" s="41">
        <f>SUMIF(Data!$E:$E,$A30,Data!O:O)</f>
        <v>0</v>
      </c>
      <c r="C30" s="41">
        <f>SUMIF(Data!$E:$E,$A30,Data!P:P)</f>
        <v>5</v>
      </c>
      <c r="D30" s="41">
        <f>SUMIF(Data!$E:$E,$A30,Data!Q:Q)</f>
        <v>5</v>
      </c>
      <c r="E30" s="41">
        <f>SUMIF(Data!$E:$E,$A30,Data!R:R)</f>
        <v>0</v>
      </c>
      <c r="F30" s="41">
        <f>SUMIF(Data!$E:$E,$A30,Data!S:S)</f>
        <v>58</v>
      </c>
      <c r="G30" s="41">
        <f>SUMIF(Data!$E:$E,$A30,Data!T:T)</f>
        <v>58</v>
      </c>
      <c r="H30" s="41">
        <f>VLOOKUP($A30,'[1]2021'!$1:$1048576,H$1,FALSE)</f>
        <v>0</v>
      </c>
      <c r="I30" s="41">
        <f>VLOOKUP($A30,'[1]2021'!$1:$1048576,I$1,FALSE)</f>
        <v>5</v>
      </c>
      <c r="J30" s="41">
        <f>VLOOKUP($A30,'[1]2021'!$1:$1048576,J$1,FALSE)</f>
        <v>5</v>
      </c>
      <c r="K30" s="41">
        <f>VLOOKUP($A30,'[1]2021'!$1:$1048576,K$1,FALSE)</f>
        <v>0</v>
      </c>
      <c r="L30" s="41">
        <f>VLOOKUP($A30,'[1]2021'!$1:$1048576,L$1,FALSE)</f>
        <v>58</v>
      </c>
      <c r="M30" s="41">
        <f>VLOOKUP($A30,'[1]2021'!$1:$1048576,M$1,FALSE)</f>
        <v>58</v>
      </c>
      <c r="N30" s="41">
        <f t="shared" si="1"/>
        <v>0</v>
      </c>
      <c r="O30" s="41">
        <f t="shared" si="2"/>
        <v>0</v>
      </c>
      <c r="P30" s="41">
        <f t="shared" si="3"/>
        <v>0</v>
      </c>
      <c r="Q30" s="41">
        <f t="shared" si="4"/>
        <v>0</v>
      </c>
      <c r="R30" s="41">
        <f t="shared" si="5"/>
        <v>0</v>
      </c>
      <c r="S30" s="41">
        <f t="shared" si="6"/>
        <v>0</v>
      </c>
    </row>
    <row r="31" spans="1:19" x14ac:dyDescent="0.25">
      <c r="A31" s="41">
        <v>8004</v>
      </c>
      <c r="B31" s="41">
        <f>SUMIF(Data!$E:$E,$A31,Data!O:O)</f>
        <v>0</v>
      </c>
      <c r="C31" s="41">
        <f>SUMIF(Data!$E:$E,$A31,Data!P:P)</f>
        <v>0</v>
      </c>
      <c r="D31" s="41">
        <f>SUMIF(Data!$E:$E,$A31,Data!Q:Q)</f>
        <v>0</v>
      </c>
      <c r="E31" s="41">
        <f>SUMIF(Data!$E:$E,$A31,Data!R:R)</f>
        <v>0</v>
      </c>
      <c r="F31" s="41">
        <f>SUMIF(Data!$E:$E,$A31,Data!S:S)</f>
        <v>65</v>
      </c>
      <c r="G31" s="41">
        <f>SUMIF(Data!$E:$E,$A31,Data!T:T)</f>
        <v>65</v>
      </c>
      <c r="H31" s="41">
        <f>VLOOKUP($A31,'[1]2021'!$1:$1048576,H$1,FALSE)</f>
        <v>0</v>
      </c>
      <c r="I31" s="41">
        <f>VLOOKUP($A31,'[1]2021'!$1:$1048576,I$1,FALSE)</f>
        <v>0</v>
      </c>
      <c r="J31" s="41">
        <f>VLOOKUP($A31,'[1]2021'!$1:$1048576,J$1,FALSE)</f>
        <v>0</v>
      </c>
      <c r="K31" s="41">
        <f>VLOOKUP($A31,'[1]2021'!$1:$1048576,K$1,FALSE)</f>
        <v>0</v>
      </c>
      <c r="L31" s="41">
        <f>VLOOKUP($A31,'[1]2021'!$1:$1048576,L$1,FALSE)</f>
        <v>65</v>
      </c>
      <c r="M31" s="41">
        <f>VLOOKUP($A31,'[1]2021'!$1:$1048576,M$1,FALSE)</f>
        <v>65</v>
      </c>
      <c r="N31" s="41">
        <f t="shared" si="1"/>
        <v>0</v>
      </c>
      <c r="O31" s="41">
        <f t="shared" si="2"/>
        <v>0</v>
      </c>
      <c r="P31" s="41">
        <f t="shared" si="3"/>
        <v>0</v>
      </c>
      <c r="Q31" s="41">
        <f t="shared" si="4"/>
        <v>0</v>
      </c>
      <c r="R31" s="41">
        <f t="shared" si="5"/>
        <v>0</v>
      </c>
      <c r="S31" s="41">
        <f t="shared" si="6"/>
        <v>0</v>
      </c>
    </row>
    <row r="32" spans="1:19" x14ac:dyDescent="0.25">
      <c r="A32" s="41">
        <v>9001</v>
      </c>
      <c r="B32" s="41">
        <f>SUMIF(Data!$E:$E,$A32,Data!O:O)</f>
        <v>0</v>
      </c>
      <c r="C32" s="41">
        <f>SUMIF(Data!$E:$E,$A32,Data!P:P)</f>
        <v>0</v>
      </c>
      <c r="D32" s="41">
        <f>SUMIF(Data!$E:$E,$A32,Data!Q:Q)</f>
        <v>0</v>
      </c>
      <c r="E32" s="41">
        <f>SUMIF(Data!$E:$E,$A32,Data!R:R)</f>
        <v>0</v>
      </c>
      <c r="F32" s="41">
        <f>SUMIF(Data!$E:$E,$A32,Data!S:S)</f>
        <v>44</v>
      </c>
      <c r="G32" s="41">
        <f>SUMIF(Data!$E:$E,$A32,Data!T:T)</f>
        <v>44</v>
      </c>
      <c r="H32" s="41">
        <f>VLOOKUP($A32,'[1]2021'!$1:$1048576,H$1,FALSE)</f>
        <v>0</v>
      </c>
      <c r="I32" s="41">
        <f>VLOOKUP($A32,'[1]2021'!$1:$1048576,I$1,FALSE)</f>
        <v>0</v>
      </c>
      <c r="J32" s="41">
        <f>VLOOKUP($A32,'[1]2021'!$1:$1048576,J$1,FALSE)</f>
        <v>0</v>
      </c>
      <c r="K32" s="41">
        <f>VLOOKUP($A32,'[1]2021'!$1:$1048576,K$1,FALSE)</f>
        <v>0</v>
      </c>
      <c r="L32" s="41">
        <f>VLOOKUP($A32,'[1]2021'!$1:$1048576,L$1,FALSE)</f>
        <v>44</v>
      </c>
      <c r="M32" s="41">
        <f>VLOOKUP($A32,'[1]2021'!$1:$1048576,M$1,FALSE)</f>
        <v>44</v>
      </c>
      <c r="N32" s="41">
        <f t="shared" si="1"/>
        <v>0</v>
      </c>
      <c r="O32" s="41">
        <f t="shared" si="2"/>
        <v>0</v>
      </c>
      <c r="P32" s="41">
        <f t="shared" si="3"/>
        <v>0</v>
      </c>
      <c r="Q32" s="41">
        <f t="shared" si="4"/>
        <v>0</v>
      </c>
      <c r="R32" s="41">
        <f t="shared" si="5"/>
        <v>0</v>
      </c>
      <c r="S32" s="41">
        <f t="shared" si="6"/>
        <v>0</v>
      </c>
    </row>
    <row r="33" spans="1:19" x14ac:dyDescent="0.25">
      <c r="A33" s="41">
        <v>9003</v>
      </c>
      <c r="B33" s="41">
        <f>SUMIF(Data!$E:$E,$A33,Data!O:O)</f>
        <v>0</v>
      </c>
      <c r="C33" s="41">
        <f>SUMIF(Data!$E:$E,$A33,Data!P:P)</f>
        <v>0</v>
      </c>
      <c r="D33" s="41">
        <f>SUMIF(Data!$E:$E,$A33,Data!Q:Q)</f>
        <v>0</v>
      </c>
      <c r="E33" s="41">
        <f>SUMIF(Data!$E:$E,$A33,Data!R:R)</f>
        <v>0</v>
      </c>
      <c r="F33" s="41">
        <f>SUMIF(Data!$E:$E,$A33,Data!S:S)</f>
        <v>72</v>
      </c>
      <c r="G33" s="41">
        <f>SUMIF(Data!$E:$E,$A33,Data!T:T)</f>
        <v>72</v>
      </c>
      <c r="H33" s="41">
        <f>VLOOKUP($A33,'[1]2021'!$1:$1048576,H$1,FALSE)</f>
        <v>0</v>
      </c>
      <c r="I33" s="41">
        <f>VLOOKUP($A33,'[1]2021'!$1:$1048576,I$1,FALSE)</f>
        <v>0</v>
      </c>
      <c r="J33" s="41">
        <f>VLOOKUP($A33,'[1]2021'!$1:$1048576,J$1,FALSE)</f>
        <v>0</v>
      </c>
      <c r="K33" s="41">
        <f>VLOOKUP($A33,'[1]2021'!$1:$1048576,K$1,FALSE)</f>
        <v>0</v>
      </c>
      <c r="L33" s="41">
        <f>VLOOKUP($A33,'[1]2021'!$1:$1048576,L$1,FALSE)</f>
        <v>72</v>
      </c>
      <c r="M33" s="41">
        <f>VLOOKUP($A33,'[1]2021'!$1:$1048576,M$1,FALSE)</f>
        <v>72</v>
      </c>
      <c r="N33" s="41">
        <f t="shared" si="1"/>
        <v>0</v>
      </c>
      <c r="O33" s="41">
        <f t="shared" si="2"/>
        <v>0</v>
      </c>
      <c r="P33" s="41">
        <f t="shared" si="3"/>
        <v>0</v>
      </c>
      <c r="Q33" s="41">
        <f t="shared" si="4"/>
        <v>0</v>
      </c>
      <c r="R33" s="41">
        <f t="shared" si="5"/>
        <v>0</v>
      </c>
      <c r="S33" s="41">
        <f t="shared" si="6"/>
        <v>0</v>
      </c>
    </row>
    <row r="34" spans="1:19" x14ac:dyDescent="0.25">
      <c r="A34" s="41">
        <v>9004</v>
      </c>
      <c r="B34" s="41">
        <f>SUMIF(Data!$E:$E,$A34,Data!O:O)</f>
        <v>0</v>
      </c>
      <c r="C34" s="41">
        <f>SUMIF(Data!$E:$E,$A34,Data!P:P)</f>
        <v>0</v>
      </c>
      <c r="D34" s="41">
        <f>SUMIF(Data!$E:$E,$A34,Data!Q:Q)</f>
        <v>0</v>
      </c>
      <c r="E34" s="41">
        <f>SUMIF(Data!$E:$E,$A34,Data!R:R)</f>
        <v>0</v>
      </c>
      <c r="F34" s="41">
        <f>SUMIF(Data!$E:$E,$A34,Data!S:S)</f>
        <v>96</v>
      </c>
      <c r="G34" s="41">
        <f>SUMIF(Data!$E:$E,$A34,Data!T:T)</f>
        <v>96</v>
      </c>
      <c r="H34" s="41">
        <f>VLOOKUP($A34,'[1]2021'!$1:$1048576,H$1,FALSE)</f>
        <v>0</v>
      </c>
      <c r="I34" s="41">
        <f>VLOOKUP($A34,'[1]2021'!$1:$1048576,I$1,FALSE)</f>
        <v>0</v>
      </c>
      <c r="J34" s="41">
        <f>VLOOKUP($A34,'[1]2021'!$1:$1048576,J$1,FALSE)</f>
        <v>0</v>
      </c>
      <c r="K34" s="41">
        <f>VLOOKUP($A34,'[1]2021'!$1:$1048576,K$1,FALSE)</f>
        <v>0</v>
      </c>
      <c r="L34" s="41">
        <f>VLOOKUP($A34,'[1]2021'!$1:$1048576,L$1,FALSE)</f>
        <v>96</v>
      </c>
      <c r="M34" s="41">
        <f>VLOOKUP($A34,'[1]2021'!$1:$1048576,M$1,FALSE)</f>
        <v>96</v>
      </c>
      <c r="N34" s="41">
        <f t="shared" si="1"/>
        <v>0</v>
      </c>
      <c r="O34" s="41">
        <f t="shared" si="2"/>
        <v>0</v>
      </c>
      <c r="P34" s="41">
        <f t="shared" si="3"/>
        <v>0</v>
      </c>
      <c r="Q34" s="41">
        <f t="shared" si="4"/>
        <v>0</v>
      </c>
      <c r="R34" s="41">
        <f t="shared" si="5"/>
        <v>0</v>
      </c>
      <c r="S34" s="41">
        <f t="shared" si="6"/>
        <v>0</v>
      </c>
    </row>
    <row r="35" spans="1:19" x14ac:dyDescent="0.25">
      <c r="A35" s="41">
        <v>10001</v>
      </c>
      <c r="B35" s="41">
        <f>SUMIF(Data!$E:$E,$A35,Data!O:O)</f>
        <v>0</v>
      </c>
      <c r="C35" s="41">
        <f>SUMIF(Data!$E:$E,$A35,Data!P:P)</f>
        <v>0</v>
      </c>
      <c r="D35" s="41">
        <f>SUMIF(Data!$E:$E,$A35,Data!Q:Q)</f>
        <v>0</v>
      </c>
      <c r="E35" s="41">
        <f>SUMIF(Data!$E:$E,$A35,Data!R:R)</f>
        <v>0</v>
      </c>
      <c r="F35" s="41">
        <f>SUMIF(Data!$E:$E,$A35,Data!S:S)</f>
        <v>37</v>
      </c>
      <c r="G35" s="41">
        <f>SUMIF(Data!$E:$E,$A35,Data!T:T)</f>
        <v>37</v>
      </c>
      <c r="H35" s="41">
        <f>VLOOKUP($A35,'[1]2021'!$1:$1048576,H$1,FALSE)</f>
        <v>0</v>
      </c>
      <c r="I35" s="41">
        <f>VLOOKUP($A35,'[1]2021'!$1:$1048576,I$1,FALSE)</f>
        <v>0</v>
      </c>
      <c r="J35" s="41">
        <f>VLOOKUP($A35,'[1]2021'!$1:$1048576,J$1,FALSE)</f>
        <v>0</v>
      </c>
      <c r="K35" s="41">
        <f>VLOOKUP($A35,'[1]2021'!$1:$1048576,K$1,FALSE)</f>
        <v>0</v>
      </c>
      <c r="L35" s="41">
        <f>VLOOKUP($A35,'[1]2021'!$1:$1048576,L$1,FALSE)</f>
        <v>37</v>
      </c>
      <c r="M35" s="41">
        <f>VLOOKUP($A35,'[1]2021'!$1:$1048576,M$1,FALSE)</f>
        <v>37</v>
      </c>
      <c r="N35" s="41">
        <f t="shared" si="1"/>
        <v>0</v>
      </c>
      <c r="O35" s="41">
        <f t="shared" si="2"/>
        <v>0</v>
      </c>
      <c r="P35" s="41">
        <f t="shared" si="3"/>
        <v>0</v>
      </c>
      <c r="Q35" s="41">
        <f t="shared" si="4"/>
        <v>0</v>
      </c>
      <c r="R35" s="41">
        <f t="shared" si="5"/>
        <v>0</v>
      </c>
      <c r="S35" s="41">
        <f t="shared" si="6"/>
        <v>0</v>
      </c>
    </row>
    <row r="36" spans="1:19" x14ac:dyDescent="0.25">
      <c r="A36" s="41">
        <v>10002</v>
      </c>
      <c r="B36" s="41">
        <f>SUMIF(Data!$E:$E,$A36,Data!O:O)</f>
        <v>0</v>
      </c>
      <c r="C36" s="41">
        <f>SUMIF(Data!$E:$E,$A36,Data!P:P)</f>
        <v>0</v>
      </c>
      <c r="D36" s="41">
        <f>SUMIF(Data!$E:$E,$A36,Data!Q:Q)</f>
        <v>0</v>
      </c>
      <c r="E36" s="41">
        <f>SUMIF(Data!$E:$E,$A36,Data!R:R)</f>
        <v>0</v>
      </c>
      <c r="F36" s="41">
        <f>SUMIF(Data!$E:$E,$A36,Data!S:S)</f>
        <v>90</v>
      </c>
      <c r="G36" s="41">
        <f>SUMIF(Data!$E:$E,$A36,Data!T:T)</f>
        <v>90</v>
      </c>
      <c r="H36" s="41">
        <f>VLOOKUP($A36,'[1]2021'!$1:$1048576,H$1,FALSE)</f>
        <v>0</v>
      </c>
      <c r="I36" s="41">
        <f>VLOOKUP($A36,'[1]2021'!$1:$1048576,I$1,FALSE)</f>
        <v>0</v>
      </c>
      <c r="J36" s="41">
        <f>VLOOKUP($A36,'[1]2021'!$1:$1048576,J$1,FALSE)</f>
        <v>0</v>
      </c>
      <c r="K36" s="41">
        <f>VLOOKUP($A36,'[1]2021'!$1:$1048576,K$1,FALSE)</f>
        <v>0</v>
      </c>
      <c r="L36" s="41">
        <f>VLOOKUP($A36,'[1]2021'!$1:$1048576,L$1,FALSE)</f>
        <v>90</v>
      </c>
      <c r="M36" s="41">
        <f>VLOOKUP($A36,'[1]2021'!$1:$1048576,M$1,FALSE)</f>
        <v>90</v>
      </c>
      <c r="N36" s="41">
        <f t="shared" si="1"/>
        <v>0</v>
      </c>
      <c r="O36" s="41">
        <f t="shared" si="2"/>
        <v>0</v>
      </c>
      <c r="P36" s="41">
        <f t="shared" si="3"/>
        <v>0</v>
      </c>
      <c r="Q36" s="41">
        <f t="shared" si="4"/>
        <v>0</v>
      </c>
      <c r="R36" s="41">
        <f t="shared" si="5"/>
        <v>0</v>
      </c>
      <c r="S36" s="41">
        <f t="shared" si="6"/>
        <v>0</v>
      </c>
    </row>
    <row r="37" spans="1:19" x14ac:dyDescent="0.25">
      <c r="A37" s="41">
        <v>10003</v>
      </c>
      <c r="B37" s="41">
        <f>SUMIF(Data!$E:$E,$A37,Data!O:O)</f>
        <v>0</v>
      </c>
      <c r="C37" s="41">
        <f>SUMIF(Data!$E:$E,$A37,Data!P:P)</f>
        <v>0</v>
      </c>
      <c r="D37" s="41">
        <f>SUMIF(Data!$E:$E,$A37,Data!Q:Q)</f>
        <v>0</v>
      </c>
      <c r="E37" s="41">
        <f>SUMIF(Data!$E:$E,$A37,Data!R:R)</f>
        <v>0</v>
      </c>
      <c r="F37" s="41">
        <f>SUMIF(Data!$E:$E,$A37,Data!S:S)</f>
        <v>61</v>
      </c>
      <c r="G37" s="41">
        <f>SUMIF(Data!$E:$E,$A37,Data!T:T)</f>
        <v>61</v>
      </c>
      <c r="H37" s="41">
        <f>VLOOKUP($A37,'[1]2021'!$1:$1048576,H$1,FALSE)</f>
        <v>0</v>
      </c>
      <c r="I37" s="41">
        <f>VLOOKUP($A37,'[1]2021'!$1:$1048576,I$1,FALSE)</f>
        <v>0</v>
      </c>
      <c r="J37" s="41">
        <f>VLOOKUP($A37,'[1]2021'!$1:$1048576,J$1,FALSE)</f>
        <v>0</v>
      </c>
      <c r="K37" s="41">
        <f>VLOOKUP($A37,'[1]2021'!$1:$1048576,K$1,FALSE)</f>
        <v>0</v>
      </c>
      <c r="L37" s="41">
        <f>VLOOKUP($A37,'[1]2021'!$1:$1048576,L$1,FALSE)</f>
        <v>61</v>
      </c>
      <c r="M37" s="41">
        <f>VLOOKUP($A37,'[1]2021'!$1:$1048576,M$1,FALSE)</f>
        <v>61</v>
      </c>
      <c r="N37" s="41">
        <f t="shared" si="1"/>
        <v>0</v>
      </c>
      <c r="O37" s="41">
        <f t="shared" si="2"/>
        <v>0</v>
      </c>
      <c r="P37" s="41">
        <f t="shared" si="3"/>
        <v>0</v>
      </c>
      <c r="Q37" s="41">
        <f t="shared" si="4"/>
        <v>0</v>
      </c>
      <c r="R37" s="41">
        <f t="shared" si="5"/>
        <v>0</v>
      </c>
      <c r="S37" s="41">
        <f t="shared" si="6"/>
        <v>0</v>
      </c>
    </row>
    <row r="38" spans="1:19" x14ac:dyDescent="0.25">
      <c r="A38" s="41">
        <v>11001</v>
      </c>
      <c r="B38" s="41">
        <f>SUMIF(Data!$E:$E,$A38,Data!O:O)</f>
        <v>0</v>
      </c>
      <c r="C38" s="41">
        <f>SUMIF(Data!$E:$E,$A38,Data!P:P)</f>
        <v>0</v>
      </c>
      <c r="D38" s="41">
        <f>SUMIF(Data!$E:$E,$A38,Data!Q:Q)</f>
        <v>0</v>
      </c>
      <c r="E38" s="41">
        <f>SUMIF(Data!$E:$E,$A38,Data!R:R)</f>
        <v>0</v>
      </c>
      <c r="F38" s="41">
        <f>SUMIF(Data!$E:$E,$A38,Data!S:S)</f>
        <v>33</v>
      </c>
      <c r="G38" s="41">
        <f>SUMIF(Data!$E:$E,$A38,Data!T:T)</f>
        <v>33</v>
      </c>
      <c r="H38" s="41">
        <f>VLOOKUP($A38,'[1]2021'!$1:$1048576,H$1,FALSE)</f>
        <v>0</v>
      </c>
      <c r="I38" s="41">
        <f>VLOOKUP($A38,'[1]2021'!$1:$1048576,I$1,FALSE)</f>
        <v>0</v>
      </c>
      <c r="J38" s="41">
        <f>VLOOKUP($A38,'[1]2021'!$1:$1048576,J$1,FALSE)</f>
        <v>0</v>
      </c>
      <c r="K38" s="41">
        <f>VLOOKUP($A38,'[1]2021'!$1:$1048576,K$1,FALSE)</f>
        <v>0</v>
      </c>
      <c r="L38" s="41">
        <f>VLOOKUP($A38,'[1]2021'!$1:$1048576,L$1,FALSE)</f>
        <v>33</v>
      </c>
      <c r="M38" s="41">
        <f>VLOOKUP($A38,'[1]2021'!$1:$1048576,M$1,FALSE)</f>
        <v>33</v>
      </c>
      <c r="N38" s="41">
        <f t="shared" si="1"/>
        <v>0</v>
      </c>
      <c r="O38" s="41">
        <f t="shared" si="2"/>
        <v>0</v>
      </c>
      <c r="P38" s="41">
        <f t="shared" si="3"/>
        <v>0</v>
      </c>
      <c r="Q38" s="41">
        <f t="shared" si="4"/>
        <v>0</v>
      </c>
      <c r="R38" s="41">
        <f t="shared" si="5"/>
        <v>0</v>
      </c>
      <c r="S38" s="41">
        <f t="shared" si="6"/>
        <v>0</v>
      </c>
    </row>
    <row r="39" spans="1:19" x14ac:dyDescent="0.25">
      <c r="A39" s="41">
        <v>12001</v>
      </c>
      <c r="B39" s="41">
        <f>SUMIF(Data!$E:$E,$A39,Data!O:O)</f>
        <v>0</v>
      </c>
      <c r="C39" s="41">
        <f>SUMIF(Data!$E:$E,$A39,Data!P:P)</f>
        <v>23</v>
      </c>
      <c r="D39" s="41">
        <f>SUMIF(Data!$E:$E,$A39,Data!Q:Q)</f>
        <v>23</v>
      </c>
      <c r="E39" s="41">
        <f>SUMIF(Data!$E:$E,$A39,Data!R:R)</f>
        <v>0</v>
      </c>
      <c r="F39" s="41">
        <f>SUMIF(Data!$E:$E,$A39,Data!S:S)</f>
        <v>71</v>
      </c>
      <c r="G39" s="41">
        <f>SUMIF(Data!$E:$E,$A39,Data!T:T)</f>
        <v>71</v>
      </c>
      <c r="H39" s="41">
        <f>VLOOKUP($A39,'[1]2021'!$1:$1048576,H$1,FALSE)</f>
        <v>0</v>
      </c>
      <c r="I39" s="41">
        <f>VLOOKUP($A39,'[1]2021'!$1:$1048576,I$1,FALSE)</f>
        <v>23</v>
      </c>
      <c r="J39" s="41">
        <f>VLOOKUP($A39,'[1]2021'!$1:$1048576,J$1,FALSE)</f>
        <v>23</v>
      </c>
      <c r="K39" s="41">
        <f>VLOOKUP($A39,'[1]2021'!$1:$1048576,K$1,FALSE)</f>
        <v>0</v>
      </c>
      <c r="L39" s="41">
        <f>VLOOKUP($A39,'[1]2021'!$1:$1048576,L$1,FALSE)</f>
        <v>71</v>
      </c>
      <c r="M39" s="41">
        <f>VLOOKUP($A39,'[1]2021'!$1:$1048576,M$1,FALSE)</f>
        <v>71</v>
      </c>
      <c r="N39" s="41">
        <f t="shared" si="1"/>
        <v>0</v>
      </c>
      <c r="O39" s="41">
        <f t="shared" si="2"/>
        <v>0</v>
      </c>
      <c r="P39" s="41">
        <f t="shared" si="3"/>
        <v>0</v>
      </c>
      <c r="Q39" s="41">
        <f t="shared" si="4"/>
        <v>0</v>
      </c>
      <c r="R39" s="41">
        <f t="shared" si="5"/>
        <v>0</v>
      </c>
      <c r="S39" s="41">
        <f t="shared" si="6"/>
        <v>0</v>
      </c>
    </row>
    <row r="40" spans="1:19" x14ac:dyDescent="0.25">
      <c r="A40" s="41">
        <v>12002</v>
      </c>
      <c r="B40" s="41">
        <f>SUMIF(Data!$E:$E,$A40,Data!O:O)</f>
        <v>0</v>
      </c>
      <c r="C40" s="41">
        <f>SUMIF(Data!$E:$E,$A40,Data!P:P)</f>
        <v>2</v>
      </c>
      <c r="D40" s="41">
        <f>SUMIF(Data!$E:$E,$A40,Data!Q:Q)</f>
        <v>2</v>
      </c>
      <c r="E40" s="41">
        <f>SUMIF(Data!$E:$E,$A40,Data!R:R)</f>
        <v>0</v>
      </c>
      <c r="F40" s="41">
        <f>SUMIF(Data!$E:$E,$A40,Data!S:S)</f>
        <v>92</v>
      </c>
      <c r="G40" s="41">
        <f>SUMIF(Data!$E:$E,$A40,Data!T:T)</f>
        <v>92</v>
      </c>
      <c r="H40" s="41">
        <f>VLOOKUP($A40,'[1]2021'!$1:$1048576,H$1,FALSE)</f>
        <v>0</v>
      </c>
      <c r="I40" s="41">
        <f>VLOOKUP($A40,'[1]2021'!$1:$1048576,I$1,FALSE)</f>
        <v>2</v>
      </c>
      <c r="J40" s="41">
        <f>VLOOKUP($A40,'[1]2021'!$1:$1048576,J$1,FALSE)</f>
        <v>2</v>
      </c>
      <c r="K40" s="41">
        <f>VLOOKUP($A40,'[1]2021'!$1:$1048576,K$1,FALSE)</f>
        <v>0</v>
      </c>
      <c r="L40" s="41">
        <f>VLOOKUP($A40,'[1]2021'!$1:$1048576,L$1,FALSE)</f>
        <v>92</v>
      </c>
      <c r="M40" s="41">
        <f>VLOOKUP($A40,'[1]2021'!$1:$1048576,M$1,FALSE)</f>
        <v>92</v>
      </c>
      <c r="N40" s="41">
        <f t="shared" si="1"/>
        <v>0</v>
      </c>
      <c r="O40" s="41">
        <f t="shared" si="2"/>
        <v>0</v>
      </c>
      <c r="P40" s="41">
        <f t="shared" si="3"/>
        <v>0</v>
      </c>
      <c r="Q40" s="41">
        <f t="shared" si="4"/>
        <v>0</v>
      </c>
      <c r="R40" s="41">
        <f t="shared" si="5"/>
        <v>0</v>
      </c>
      <c r="S40" s="41">
        <f t="shared" si="6"/>
        <v>0</v>
      </c>
    </row>
    <row r="41" spans="1:19" x14ac:dyDescent="0.25">
      <c r="A41" s="41">
        <v>13001</v>
      </c>
      <c r="B41" s="41">
        <f>SUMIF(Data!$E:$E,$A41,Data!O:O)</f>
        <v>0</v>
      </c>
      <c r="C41" s="41">
        <f>SUMIF(Data!$E:$E,$A41,Data!P:P)</f>
        <v>4</v>
      </c>
      <c r="D41" s="41">
        <f>SUMIF(Data!$E:$E,$A41,Data!Q:Q)</f>
        <v>4</v>
      </c>
      <c r="E41" s="41">
        <f>SUMIF(Data!$E:$E,$A41,Data!R:R)</f>
        <v>0</v>
      </c>
      <c r="F41" s="41">
        <f>SUMIF(Data!$E:$E,$A41,Data!S:S)</f>
        <v>49</v>
      </c>
      <c r="G41" s="41">
        <f>SUMIF(Data!$E:$E,$A41,Data!T:T)</f>
        <v>49</v>
      </c>
      <c r="H41" s="41">
        <f>VLOOKUP($A41,'[1]2021'!$1:$1048576,H$1,FALSE)</f>
        <v>0</v>
      </c>
      <c r="I41" s="41">
        <f>VLOOKUP($A41,'[1]2021'!$1:$1048576,I$1,FALSE)</f>
        <v>4</v>
      </c>
      <c r="J41" s="41">
        <f>VLOOKUP($A41,'[1]2021'!$1:$1048576,J$1,FALSE)</f>
        <v>4</v>
      </c>
      <c r="K41" s="41">
        <f>VLOOKUP($A41,'[1]2021'!$1:$1048576,K$1,FALSE)</f>
        <v>0</v>
      </c>
      <c r="L41" s="41">
        <f>VLOOKUP($A41,'[1]2021'!$1:$1048576,L$1,FALSE)</f>
        <v>49</v>
      </c>
      <c r="M41" s="41">
        <f>VLOOKUP($A41,'[1]2021'!$1:$1048576,M$1,FALSE)</f>
        <v>49</v>
      </c>
      <c r="N41" s="41">
        <f t="shared" si="1"/>
        <v>0</v>
      </c>
      <c r="O41" s="41">
        <f t="shared" si="2"/>
        <v>0</v>
      </c>
      <c r="P41" s="41">
        <f t="shared" si="3"/>
        <v>0</v>
      </c>
      <c r="Q41" s="41">
        <f t="shared" si="4"/>
        <v>0</v>
      </c>
      <c r="R41" s="41">
        <f t="shared" si="5"/>
        <v>0</v>
      </c>
      <c r="S41" s="41">
        <f t="shared" si="6"/>
        <v>0</v>
      </c>
    </row>
    <row r="42" spans="1:19" x14ac:dyDescent="0.25">
      <c r="A42" s="41">
        <v>13003</v>
      </c>
      <c r="B42" s="41">
        <f>SUMIF(Data!$E:$E,$A42,Data!O:O)</f>
        <v>0</v>
      </c>
      <c r="C42" s="41">
        <f>SUMIF(Data!$E:$E,$A42,Data!P:P)</f>
        <v>10</v>
      </c>
      <c r="D42" s="41">
        <f>SUMIF(Data!$E:$E,$A42,Data!Q:Q)</f>
        <v>10</v>
      </c>
      <c r="E42" s="41">
        <f>SUMIF(Data!$E:$E,$A42,Data!R:R)</f>
        <v>0</v>
      </c>
      <c r="F42" s="41">
        <f>SUMIF(Data!$E:$E,$A42,Data!S:S)</f>
        <v>101</v>
      </c>
      <c r="G42" s="41">
        <f>SUMIF(Data!$E:$E,$A42,Data!T:T)</f>
        <v>101</v>
      </c>
      <c r="H42" s="41">
        <f>VLOOKUP($A42,'[1]2021'!$1:$1048576,H$1,FALSE)</f>
        <v>0</v>
      </c>
      <c r="I42" s="41">
        <f>VLOOKUP($A42,'[1]2021'!$1:$1048576,I$1,FALSE)</f>
        <v>10</v>
      </c>
      <c r="J42" s="41">
        <f>VLOOKUP($A42,'[1]2021'!$1:$1048576,J$1,FALSE)</f>
        <v>10</v>
      </c>
      <c r="K42" s="41">
        <f>VLOOKUP($A42,'[1]2021'!$1:$1048576,K$1,FALSE)</f>
        <v>0</v>
      </c>
      <c r="L42" s="41">
        <f>VLOOKUP($A42,'[1]2021'!$1:$1048576,L$1,FALSE)</f>
        <v>101</v>
      </c>
      <c r="M42" s="41">
        <f>VLOOKUP($A42,'[1]2021'!$1:$1048576,M$1,FALSE)</f>
        <v>101</v>
      </c>
      <c r="N42" s="41">
        <f t="shared" si="1"/>
        <v>0</v>
      </c>
      <c r="O42" s="41">
        <f t="shared" si="2"/>
        <v>0</v>
      </c>
      <c r="P42" s="41">
        <f t="shared" si="3"/>
        <v>0</v>
      </c>
      <c r="Q42" s="41">
        <f t="shared" si="4"/>
        <v>0</v>
      </c>
      <c r="R42" s="41">
        <f t="shared" si="5"/>
        <v>0</v>
      </c>
      <c r="S42" s="41">
        <f t="shared" si="6"/>
        <v>0</v>
      </c>
    </row>
    <row r="43" spans="1:19" x14ac:dyDescent="0.25">
      <c r="A43" s="41">
        <v>13004</v>
      </c>
      <c r="B43" s="41">
        <f>SUMIF(Data!$E:$E,$A43,Data!O:O)</f>
        <v>0</v>
      </c>
      <c r="C43" s="41">
        <f>SUMIF(Data!$E:$E,$A43,Data!P:P)</f>
        <v>1</v>
      </c>
      <c r="D43" s="41">
        <f>SUMIF(Data!$E:$E,$A43,Data!Q:Q)</f>
        <v>1</v>
      </c>
      <c r="E43" s="41">
        <f>SUMIF(Data!$E:$E,$A43,Data!R:R)</f>
        <v>0</v>
      </c>
      <c r="F43" s="41">
        <f>SUMIF(Data!$E:$E,$A43,Data!S:S)</f>
        <v>68</v>
      </c>
      <c r="G43" s="41">
        <f>SUMIF(Data!$E:$E,$A43,Data!T:T)</f>
        <v>68</v>
      </c>
      <c r="H43" s="41">
        <f>VLOOKUP($A43,'[1]2021'!$1:$1048576,H$1,FALSE)</f>
        <v>0</v>
      </c>
      <c r="I43" s="41">
        <f>VLOOKUP($A43,'[1]2021'!$1:$1048576,I$1,FALSE)</f>
        <v>1</v>
      </c>
      <c r="J43" s="41">
        <f>VLOOKUP($A43,'[1]2021'!$1:$1048576,J$1,FALSE)</f>
        <v>1</v>
      </c>
      <c r="K43" s="41">
        <f>VLOOKUP($A43,'[1]2021'!$1:$1048576,K$1,FALSE)</f>
        <v>0</v>
      </c>
      <c r="L43" s="41">
        <f>VLOOKUP($A43,'[1]2021'!$1:$1048576,L$1,FALSE)</f>
        <v>68</v>
      </c>
      <c r="M43" s="41">
        <f>VLOOKUP($A43,'[1]2021'!$1:$1048576,M$1,FALSE)</f>
        <v>68</v>
      </c>
      <c r="N43" s="41">
        <f t="shared" si="1"/>
        <v>0</v>
      </c>
      <c r="O43" s="41">
        <f t="shared" si="2"/>
        <v>0</v>
      </c>
      <c r="P43" s="41">
        <f t="shared" si="3"/>
        <v>0</v>
      </c>
      <c r="Q43" s="41">
        <f t="shared" si="4"/>
        <v>0</v>
      </c>
      <c r="R43" s="41">
        <f t="shared" si="5"/>
        <v>0</v>
      </c>
      <c r="S43" s="41">
        <f t="shared" si="6"/>
        <v>0</v>
      </c>
    </row>
    <row r="44" spans="1:19" x14ac:dyDescent="0.25">
      <c r="A44" s="41">
        <v>13005</v>
      </c>
      <c r="B44" s="41">
        <f>SUMIF(Data!$E:$E,$A44,Data!O:O)</f>
        <v>0</v>
      </c>
      <c r="C44" s="41">
        <f>SUMIF(Data!$E:$E,$A44,Data!P:P)</f>
        <v>0</v>
      </c>
      <c r="D44" s="41">
        <f>SUMIF(Data!$E:$E,$A44,Data!Q:Q)</f>
        <v>0</v>
      </c>
      <c r="E44" s="41">
        <f>SUMIF(Data!$E:$E,$A44,Data!R:R)</f>
        <v>0</v>
      </c>
      <c r="F44" s="41">
        <f>SUMIF(Data!$E:$E,$A44,Data!S:S)</f>
        <v>14</v>
      </c>
      <c r="G44" s="41">
        <f>SUMIF(Data!$E:$E,$A44,Data!T:T)</f>
        <v>14</v>
      </c>
      <c r="H44" s="41">
        <f>VLOOKUP($A44,'[1]2021'!$1:$1048576,H$1,FALSE)</f>
        <v>0</v>
      </c>
      <c r="I44" s="41">
        <f>VLOOKUP($A44,'[1]2021'!$1:$1048576,I$1,FALSE)</f>
        <v>0</v>
      </c>
      <c r="J44" s="41">
        <f>VLOOKUP($A44,'[1]2021'!$1:$1048576,J$1,FALSE)</f>
        <v>0</v>
      </c>
      <c r="K44" s="41">
        <f>VLOOKUP($A44,'[1]2021'!$1:$1048576,K$1,FALSE)</f>
        <v>0</v>
      </c>
      <c r="L44" s="41">
        <f>VLOOKUP($A44,'[1]2021'!$1:$1048576,L$1,FALSE)</f>
        <v>14</v>
      </c>
      <c r="M44" s="41">
        <f>VLOOKUP($A44,'[1]2021'!$1:$1048576,M$1,FALSE)</f>
        <v>14</v>
      </c>
      <c r="N44" s="41">
        <f t="shared" si="1"/>
        <v>0</v>
      </c>
      <c r="O44" s="41">
        <f t="shared" si="2"/>
        <v>0</v>
      </c>
      <c r="P44" s="41">
        <f t="shared" si="3"/>
        <v>0</v>
      </c>
      <c r="Q44" s="41">
        <f t="shared" si="4"/>
        <v>0</v>
      </c>
      <c r="R44" s="41">
        <f t="shared" si="5"/>
        <v>0</v>
      </c>
      <c r="S44" s="41">
        <f t="shared" si="6"/>
        <v>0</v>
      </c>
    </row>
    <row r="45" spans="1:19" x14ac:dyDescent="0.25">
      <c r="A45" s="41">
        <v>14001</v>
      </c>
      <c r="B45" s="41">
        <f>SUMIF(Data!$E:$E,$A45,Data!O:O)</f>
        <v>0</v>
      </c>
      <c r="C45" s="41">
        <f>SUMIF(Data!$E:$E,$A45,Data!P:P)</f>
        <v>0</v>
      </c>
      <c r="D45" s="41">
        <f>SUMIF(Data!$E:$E,$A45,Data!Q:Q)</f>
        <v>0</v>
      </c>
      <c r="E45" s="41">
        <f>SUMIF(Data!$E:$E,$A45,Data!R:R)</f>
        <v>0</v>
      </c>
      <c r="F45" s="41">
        <f>SUMIF(Data!$E:$E,$A45,Data!S:S)</f>
        <v>45</v>
      </c>
      <c r="G45" s="41">
        <f>SUMIF(Data!$E:$E,$A45,Data!T:T)</f>
        <v>45</v>
      </c>
      <c r="H45" s="41">
        <f>VLOOKUP($A45,'[1]2021'!$1:$1048576,H$1,FALSE)</f>
        <v>0</v>
      </c>
      <c r="I45" s="41">
        <f>VLOOKUP($A45,'[1]2021'!$1:$1048576,I$1,FALSE)</f>
        <v>0</v>
      </c>
      <c r="J45" s="41">
        <f>VLOOKUP($A45,'[1]2021'!$1:$1048576,J$1,FALSE)</f>
        <v>0</v>
      </c>
      <c r="K45" s="41">
        <f>VLOOKUP($A45,'[1]2021'!$1:$1048576,K$1,FALSE)</f>
        <v>0</v>
      </c>
      <c r="L45" s="41">
        <f>VLOOKUP($A45,'[1]2021'!$1:$1048576,L$1,FALSE)</f>
        <v>45</v>
      </c>
      <c r="M45" s="41">
        <f>VLOOKUP($A45,'[1]2021'!$1:$1048576,M$1,FALSE)</f>
        <v>45</v>
      </c>
      <c r="N45" s="41">
        <f t="shared" si="1"/>
        <v>0</v>
      </c>
      <c r="O45" s="41">
        <f t="shared" si="2"/>
        <v>0</v>
      </c>
      <c r="P45" s="41">
        <f t="shared" si="3"/>
        <v>0</v>
      </c>
      <c r="Q45" s="41">
        <f t="shared" si="4"/>
        <v>0</v>
      </c>
      <c r="R45" s="41">
        <f t="shared" si="5"/>
        <v>0</v>
      </c>
      <c r="S45" s="41">
        <f t="shared" si="6"/>
        <v>0</v>
      </c>
    </row>
    <row r="46" spans="1:19" x14ac:dyDescent="0.25">
      <c r="A46" s="41">
        <v>14002</v>
      </c>
      <c r="B46" s="41">
        <f>SUMIF(Data!$E:$E,$A46,Data!O:O)</f>
        <v>0</v>
      </c>
      <c r="C46" s="41">
        <f>SUMIF(Data!$E:$E,$A46,Data!P:P)</f>
        <v>4</v>
      </c>
      <c r="D46" s="41">
        <f>SUMIF(Data!$E:$E,$A46,Data!Q:Q)</f>
        <v>4</v>
      </c>
      <c r="E46" s="41">
        <f>SUMIF(Data!$E:$E,$A46,Data!R:R)</f>
        <v>0</v>
      </c>
      <c r="F46" s="41">
        <f>SUMIF(Data!$E:$E,$A46,Data!S:S)</f>
        <v>39</v>
      </c>
      <c r="G46" s="41">
        <f>SUMIF(Data!$E:$E,$A46,Data!T:T)</f>
        <v>39</v>
      </c>
      <c r="H46" s="41">
        <f>VLOOKUP($A46,'[1]2021'!$1:$1048576,H$1,FALSE)</f>
        <v>0</v>
      </c>
      <c r="I46" s="41">
        <f>VLOOKUP($A46,'[1]2021'!$1:$1048576,I$1,FALSE)</f>
        <v>4</v>
      </c>
      <c r="J46" s="41">
        <f>VLOOKUP($A46,'[1]2021'!$1:$1048576,J$1,FALSE)</f>
        <v>4</v>
      </c>
      <c r="K46" s="41">
        <f>VLOOKUP($A46,'[1]2021'!$1:$1048576,K$1,FALSE)</f>
        <v>0</v>
      </c>
      <c r="L46" s="41">
        <f>VLOOKUP($A46,'[1]2021'!$1:$1048576,L$1,FALSE)</f>
        <v>39</v>
      </c>
      <c r="M46" s="41">
        <f>VLOOKUP($A46,'[1]2021'!$1:$1048576,M$1,FALSE)</f>
        <v>39</v>
      </c>
      <c r="N46" s="41">
        <f t="shared" si="1"/>
        <v>0</v>
      </c>
      <c r="O46" s="41">
        <f t="shared" si="2"/>
        <v>0</v>
      </c>
      <c r="P46" s="41">
        <f t="shared" si="3"/>
        <v>0</v>
      </c>
      <c r="Q46" s="41">
        <f t="shared" si="4"/>
        <v>0</v>
      </c>
      <c r="R46" s="41">
        <f t="shared" si="5"/>
        <v>0</v>
      </c>
      <c r="S46" s="41">
        <f t="shared" si="6"/>
        <v>0</v>
      </c>
    </row>
    <row r="47" spans="1:19" x14ac:dyDescent="0.25">
      <c r="A47" s="41">
        <v>14003</v>
      </c>
      <c r="B47" s="41">
        <f>SUMIF(Data!$E:$E,$A47,Data!O:O)</f>
        <v>0</v>
      </c>
      <c r="C47" s="41">
        <f>SUMIF(Data!$E:$E,$A47,Data!P:P)</f>
        <v>9</v>
      </c>
      <c r="D47" s="41">
        <f>SUMIF(Data!$E:$E,$A47,Data!Q:Q)</f>
        <v>9</v>
      </c>
      <c r="E47" s="41">
        <f>SUMIF(Data!$E:$E,$A47,Data!R:R)</f>
        <v>0</v>
      </c>
      <c r="F47" s="41">
        <f>SUMIF(Data!$E:$E,$A47,Data!S:S)</f>
        <v>87</v>
      </c>
      <c r="G47" s="41">
        <f>SUMIF(Data!$E:$E,$A47,Data!T:T)</f>
        <v>87</v>
      </c>
      <c r="H47" s="41">
        <f>VLOOKUP($A47,'[1]2021'!$1:$1048576,H$1,FALSE)</f>
        <v>0</v>
      </c>
      <c r="I47" s="41">
        <f>VLOOKUP($A47,'[1]2021'!$1:$1048576,I$1,FALSE)</f>
        <v>9</v>
      </c>
      <c r="J47" s="41">
        <f>VLOOKUP($A47,'[1]2021'!$1:$1048576,J$1,FALSE)</f>
        <v>9</v>
      </c>
      <c r="K47" s="41">
        <f>VLOOKUP($A47,'[1]2021'!$1:$1048576,K$1,FALSE)</f>
        <v>0</v>
      </c>
      <c r="L47" s="41">
        <f>VLOOKUP($A47,'[1]2021'!$1:$1048576,L$1,FALSE)</f>
        <v>87</v>
      </c>
      <c r="M47" s="41">
        <f>VLOOKUP($A47,'[1]2021'!$1:$1048576,M$1,FALSE)</f>
        <v>87</v>
      </c>
      <c r="N47" s="41">
        <f t="shared" si="1"/>
        <v>0</v>
      </c>
      <c r="O47" s="41">
        <f t="shared" si="2"/>
        <v>0</v>
      </c>
      <c r="P47" s="41">
        <f t="shared" si="3"/>
        <v>0</v>
      </c>
      <c r="Q47" s="41">
        <f t="shared" si="4"/>
        <v>0</v>
      </c>
      <c r="R47" s="41">
        <f t="shared" si="5"/>
        <v>0</v>
      </c>
      <c r="S47" s="41">
        <f t="shared" si="6"/>
        <v>0</v>
      </c>
    </row>
    <row r="48" spans="1:19" x14ac:dyDescent="0.25">
      <c r="A48" s="41">
        <v>14004</v>
      </c>
      <c r="B48" s="41">
        <f>SUMIF(Data!$E:$E,$A48,Data!O:O)</f>
        <v>0</v>
      </c>
      <c r="C48" s="41">
        <f>SUMIF(Data!$E:$E,$A48,Data!P:P)</f>
        <v>0</v>
      </c>
      <c r="D48" s="41">
        <f>SUMIF(Data!$E:$E,$A48,Data!Q:Q)</f>
        <v>0</v>
      </c>
      <c r="E48" s="41">
        <f>SUMIF(Data!$E:$E,$A48,Data!R:R)</f>
        <v>0</v>
      </c>
      <c r="F48" s="41">
        <f>SUMIF(Data!$E:$E,$A48,Data!S:S)</f>
        <v>145</v>
      </c>
      <c r="G48" s="41">
        <f>SUMIF(Data!$E:$E,$A48,Data!T:T)</f>
        <v>145</v>
      </c>
      <c r="H48" s="41">
        <f>VLOOKUP($A48,'[1]2021'!$1:$1048576,H$1,FALSE)</f>
        <v>0</v>
      </c>
      <c r="I48" s="41">
        <f>VLOOKUP($A48,'[1]2021'!$1:$1048576,I$1,FALSE)</f>
        <v>0</v>
      </c>
      <c r="J48" s="41">
        <f>VLOOKUP($A48,'[1]2021'!$1:$1048576,J$1,FALSE)</f>
        <v>0</v>
      </c>
      <c r="K48" s="41">
        <f>VLOOKUP($A48,'[1]2021'!$1:$1048576,K$1,FALSE)</f>
        <v>0</v>
      </c>
      <c r="L48" s="41">
        <f>VLOOKUP($A48,'[1]2021'!$1:$1048576,L$1,FALSE)</f>
        <v>145</v>
      </c>
      <c r="M48" s="41">
        <f>VLOOKUP($A48,'[1]2021'!$1:$1048576,M$1,FALSE)</f>
        <v>145</v>
      </c>
      <c r="N48" s="41">
        <f t="shared" si="1"/>
        <v>0</v>
      </c>
      <c r="O48" s="41">
        <f t="shared" si="2"/>
        <v>0</v>
      </c>
      <c r="P48" s="41">
        <f t="shared" si="3"/>
        <v>0</v>
      </c>
      <c r="Q48" s="41">
        <f t="shared" si="4"/>
        <v>0</v>
      </c>
      <c r="R48" s="41">
        <f t="shared" si="5"/>
        <v>0</v>
      </c>
      <c r="S48" s="41">
        <f t="shared" si="6"/>
        <v>0</v>
      </c>
    </row>
    <row r="49" spans="1:19" x14ac:dyDescent="0.25">
      <c r="A49" s="41">
        <v>15002</v>
      </c>
      <c r="B49" s="41">
        <f>SUMIF(Data!$E:$E,$A49,Data!O:O)</f>
        <v>0</v>
      </c>
      <c r="C49" s="41">
        <f>SUMIF(Data!$E:$E,$A49,Data!P:P)</f>
        <v>0</v>
      </c>
      <c r="D49" s="41">
        <f>SUMIF(Data!$E:$E,$A49,Data!Q:Q)</f>
        <v>0</v>
      </c>
      <c r="E49" s="41">
        <f>SUMIF(Data!$E:$E,$A49,Data!R:R)</f>
        <v>0</v>
      </c>
      <c r="F49" s="41">
        <f>SUMIF(Data!$E:$E,$A49,Data!S:S)</f>
        <v>47</v>
      </c>
      <c r="G49" s="41">
        <f>SUMIF(Data!$E:$E,$A49,Data!T:T)</f>
        <v>47</v>
      </c>
      <c r="H49" s="41">
        <f>VLOOKUP($A49,'[1]2021'!$1:$1048576,H$1,FALSE)</f>
        <v>0</v>
      </c>
      <c r="I49" s="41">
        <f>VLOOKUP($A49,'[1]2021'!$1:$1048576,I$1,FALSE)</f>
        <v>0</v>
      </c>
      <c r="J49" s="41">
        <f>VLOOKUP($A49,'[1]2021'!$1:$1048576,J$1,FALSE)</f>
        <v>0</v>
      </c>
      <c r="K49" s="41">
        <f>VLOOKUP($A49,'[1]2021'!$1:$1048576,K$1,FALSE)</f>
        <v>0</v>
      </c>
      <c r="L49" s="41">
        <f>VLOOKUP($A49,'[1]2021'!$1:$1048576,L$1,FALSE)</f>
        <v>47</v>
      </c>
      <c r="M49" s="41">
        <f>VLOOKUP($A49,'[1]2021'!$1:$1048576,M$1,FALSE)</f>
        <v>47</v>
      </c>
      <c r="N49" s="41">
        <f t="shared" si="1"/>
        <v>0</v>
      </c>
      <c r="O49" s="41">
        <f t="shared" si="2"/>
        <v>0</v>
      </c>
      <c r="P49" s="41">
        <f t="shared" si="3"/>
        <v>0</v>
      </c>
      <c r="Q49" s="41">
        <f t="shared" si="4"/>
        <v>0</v>
      </c>
      <c r="R49" s="41">
        <f t="shared" si="5"/>
        <v>0</v>
      </c>
      <c r="S49" s="41">
        <f t="shared" si="6"/>
        <v>0</v>
      </c>
    </row>
    <row r="50" spans="1:19" x14ac:dyDescent="0.25">
      <c r="A50" s="41">
        <v>16001</v>
      </c>
      <c r="B50" s="41">
        <f>SUMIF(Data!$E:$E,$A50,Data!O:O)</f>
        <v>0</v>
      </c>
      <c r="C50" s="41">
        <f>SUMIF(Data!$E:$E,$A50,Data!P:P)</f>
        <v>0</v>
      </c>
      <c r="D50" s="41">
        <f>SUMIF(Data!$E:$E,$A50,Data!Q:Q)</f>
        <v>0</v>
      </c>
      <c r="E50" s="41">
        <f>SUMIF(Data!$E:$E,$A50,Data!R:R)</f>
        <v>0</v>
      </c>
      <c r="F50" s="41">
        <f>SUMIF(Data!$E:$E,$A50,Data!S:S)</f>
        <v>37</v>
      </c>
      <c r="G50" s="41">
        <f>SUMIF(Data!$E:$E,$A50,Data!T:T)</f>
        <v>37</v>
      </c>
      <c r="H50" s="41">
        <f>VLOOKUP($A50,'[1]2021'!$1:$1048576,H$1,FALSE)</f>
        <v>0</v>
      </c>
      <c r="I50" s="41">
        <f>VLOOKUP($A50,'[1]2021'!$1:$1048576,I$1,FALSE)</f>
        <v>0</v>
      </c>
      <c r="J50" s="41">
        <f>VLOOKUP($A50,'[1]2021'!$1:$1048576,J$1,FALSE)</f>
        <v>0</v>
      </c>
      <c r="K50" s="41">
        <f>VLOOKUP($A50,'[1]2021'!$1:$1048576,K$1,FALSE)</f>
        <v>0</v>
      </c>
      <c r="L50" s="41">
        <f>VLOOKUP($A50,'[1]2021'!$1:$1048576,L$1,FALSE)</f>
        <v>37</v>
      </c>
      <c r="M50" s="41">
        <f>VLOOKUP($A50,'[1]2021'!$1:$1048576,M$1,FALSE)</f>
        <v>37</v>
      </c>
      <c r="N50" s="41">
        <f t="shared" si="1"/>
        <v>0</v>
      </c>
      <c r="O50" s="41">
        <f t="shared" si="2"/>
        <v>0</v>
      </c>
      <c r="P50" s="41">
        <f t="shared" si="3"/>
        <v>0</v>
      </c>
      <c r="Q50" s="41">
        <f t="shared" si="4"/>
        <v>0</v>
      </c>
      <c r="R50" s="41">
        <f t="shared" si="5"/>
        <v>0</v>
      </c>
      <c r="S50" s="41">
        <f t="shared" si="6"/>
        <v>0</v>
      </c>
    </row>
    <row r="51" spans="1:19" x14ac:dyDescent="0.25">
      <c r="A51" s="41">
        <v>17001</v>
      </c>
      <c r="B51" s="41">
        <f>SUMIF(Data!$E:$E,$A51,Data!O:O)</f>
        <v>0</v>
      </c>
      <c r="C51" s="41">
        <f>SUMIF(Data!$E:$E,$A51,Data!P:P)</f>
        <v>0</v>
      </c>
      <c r="D51" s="41">
        <f>SUMIF(Data!$E:$E,$A51,Data!Q:Q)</f>
        <v>0</v>
      </c>
      <c r="E51" s="41">
        <f>SUMIF(Data!$E:$E,$A51,Data!R:R)</f>
        <v>0</v>
      </c>
      <c r="F51" s="41">
        <f>SUMIF(Data!$E:$E,$A51,Data!S:S)</f>
        <v>50</v>
      </c>
      <c r="G51" s="41">
        <f>SUMIF(Data!$E:$E,$A51,Data!T:T)</f>
        <v>50</v>
      </c>
      <c r="H51" s="41">
        <f>VLOOKUP($A51,'[1]2021'!$1:$1048576,H$1,FALSE)</f>
        <v>0</v>
      </c>
      <c r="I51" s="41">
        <f>VLOOKUP($A51,'[1]2021'!$1:$1048576,I$1,FALSE)</f>
        <v>0</v>
      </c>
      <c r="J51" s="41">
        <f>VLOOKUP($A51,'[1]2021'!$1:$1048576,J$1,FALSE)</f>
        <v>0</v>
      </c>
      <c r="K51" s="41">
        <f>VLOOKUP($A51,'[1]2021'!$1:$1048576,K$1,FALSE)</f>
        <v>0</v>
      </c>
      <c r="L51" s="41">
        <f>VLOOKUP($A51,'[1]2021'!$1:$1048576,L$1,FALSE)</f>
        <v>50</v>
      </c>
      <c r="M51" s="41">
        <f>VLOOKUP($A51,'[1]2021'!$1:$1048576,M$1,FALSE)</f>
        <v>50</v>
      </c>
      <c r="N51" s="41">
        <f t="shared" si="1"/>
        <v>0</v>
      </c>
      <c r="O51" s="41">
        <f t="shared" si="2"/>
        <v>0</v>
      </c>
      <c r="P51" s="41">
        <f t="shared" si="3"/>
        <v>0</v>
      </c>
      <c r="Q51" s="41">
        <f t="shared" si="4"/>
        <v>0</v>
      </c>
      <c r="R51" s="41">
        <f t="shared" si="5"/>
        <v>0</v>
      </c>
      <c r="S51" s="41">
        <f t="shared" si="6"/>
        <v>0</v>
      </c>
    </row>
    <row r="52" spans="1:19" x14ac:dyDescent="0.25">
      <c r="A52" s="41">
        <v>17003</v>
      </c>
      <c r="B52" s="41">
        <f>SUMIF(Data!$E:$E,$A52,Data!O:O)</f>
        <v>0</v>
      </c>
      <c r="C52" s="41">
        <f>SUMIF(Data!$E:$E,$A52,Data!P:P)</f>
        <v>0</v>
      </c>
      <c r="D52" s="41">
        <f>SUMIF(Data!$E:$E,$A52,Data!Q:Q)</f>
        <v>0</v>
      </c>
      <c r="E52" s="41">
        <f>SUMIF(Data!$E:$E,$A52,Data!R:R)</f>
        <v>0</v>
      </c>
      <c r="F52" s="41">
        <f>SUMIF(Data!$E:$E,$A52,Data!S:S)</f>
        <v>34</v>
      </c>
      <c r="G52" s="41">
        <f>SUMIF(Data!$E:$E,$A52,Data!T:T)</f>
        <v>34</v>
      </c>
      <c r="H52" s="41">
        <f>VLOOKUP($A52,'[1]2021'!$1:$1048576,H$1,FALSE)</f>
        <v>0</v>
      </c>
      <c r="I52" s="41">
        <f>VLOOKUP($A52,'[1]2021'!$1:$1048576,I$1,FALSE)</f>
        <v>0</v>
      </c>
      <c r="J52" s="41">
        <f>VLOOKUP($A52,'[1]2021'!$1:$1048576,J$1,FALSE)</f>
        <v>0</v>
      </c>
      <c r="K52" s="41">
        <f>VLOOKUP($A52,'[1]2021'!$1:$1048576,K$1,FALSE)</f>
        <v>0</v>
      </c>
      <c r="L52" s="41">
        <f>VLOOKUP($A52,'[1]2021'!$1:$1048576,L$1,FALSE)</f>
        <v>34</v>
      </c>
      <c r="M52" s="41">
        <f>VLOOKUP($A52,'[1]2021'!$1:$1048576,M$1,FALSE)</f>
        <v>34</v>
      </c>
      <c r="N52" s="41">
        <f t="shared" si="1"/>
        <v>0</v>
      </c>
      <c r="O52" s="41">
        <f t="shared" si="2"/>
        <v>0</v>
      </c>
      <c r="P52" s="41">
        <f t="shared" si="3"/>
        <v>0</v>
      </c>
      <c r="Q52" s="41">
        <f t="shared" si="4"/>
        <v>0</v>
      </c>
      <c r="R52" s="41">
        <f t="shared" si="5"/>
        <v>0</v>
      </c>
      <c r="S52" s="41">
        <f t="shared" si="6"/>
        <v>0</v>
      </c>
    </row>
    <row r="53" spans="1:19" x14ac:dyDescent="0.25">
      <c r="A53" s="41">
        <v>17004</v>
      </c>
      <c r="B53" s="41">
        <f>SUMIF(Data!$E:$E,$A53,Data!O:O)</f>
        <v>0</v>
      </c>
      <c r="C53" s="41">
        <f>SUMIF(Data!$E:$E,$A53,Data!P:P)</f>
        <v>6</v>
      </c>
      <c r="D53" s="41">
        <f>SUMIF(Data!$E:$E,$A53,Data!Q:Q)</f>
        <v>6</v>
      </c>
      <c r="E53" s="41">
        <f>SUMIF(Data!$E:$E,$A53,Data!R:R)</f>
        <v>0</v>
      </c>
      <c r="F53" s="41">
        <f>SUMIF(Data!$E:$E,$A53,Data!S:S)</f>
        <v>78</v>
      </c>
      <c r="G53" s="41">
        <f>SUMIF(Data!$E:$E,$A53,Data!T:T)</f>
        <v>78</v>
      </c>
      <c r="H53" s="41">
        <f>VLOOKUP($A53,'[1]2021'!$1:$1048576,H$1,FALSE)</f>
        <v>0</v>
      </c>
      <c r="I53" s="41">
        <f>VLOOKUP($A53,'[1]2021'!$1:$1048576,I$1,FALSE)</f>
        <v>6</v>
      </c>
      <c r="J53" s="41">
        <f>VLOOKUP($A53,'[1]2021'!$1:$1048576,J$1,FALSE)</f>
        <v>6</v>
      </c>
      <c r="K53" s="41">
        <f>VLOOKUP($A53,'[1]2021'!$1:$1048576,K$1,FALSE)</f>
        <v>0</v>
      </c>
      <c r="L53" s="41">
        <f>VLOOKUP($A53,'[1]2021'!$1:$1048576,L$1,FALSE)</f>
        <v>78</v>
      </c>
      <c r="M53" s="41">
        <f>VLOOKUP($A53,'[1]2021'!$1:$1048576,M$1,FALSE)</f>
        <v>78</v>
      </c>
      <c r="N53" s="41">
        <f t="shared" si="1"/>
        <v>0</v>
      </c>
      <c r="O53" s="41">
        <f t="shared" si="2"/>
        <v>0</v>
      </c>
      <c r="P53" s="41">
        <f t="shared" si="3"/>
        <v>0</v>
      </c>
      <c r="Q53" s="41">
        <f t="shared" si="4"/>
        <v>0</v>
      </c>
      <c r="R53" s="41">
        <f t="shared" si="5"/>
        <v>0</v>
      </c>
      <c r="S53" s="41">
        <f t="shared" si="6"/>
        <v>0</v>
      </c>
    </row>
    <row r="54" spans="1:19" x14ac:dyDescent="0.25">
      <c r="A54" s="41">
        <v>18001</v>
      </c>
      <c r="B54" s="41">
        <f>SUMIF(Data!$E:$E,$A54,Data!O:O)</f>
        <v>0</v>
      </c>
      <c r="C54" s="41">
        <f>SUMIF(Data!$E:$E,$A54,Data!P:P)</f>
        <v>4</v>
      </c>
      <c r="D54" s="41">
        <f>SUMIF(Data!$E:$E,$A54,Data!Q:Q)</f>
        <v>4</v>
      </c>
      <c r="E54" s="41">
        <f>SUMIF(Data!$E:$E,$A54,Data!R:R)</f>
        <v>0</v>
      </c>
      <c r="F54" s="41">
        <f>SUMIF(Data!$E:$E,$A54,Data!S:S)</f>
        <v>110</v>
      </c>
      <c r="G54" s="41">
        <f>SUMIF(Data!$E:$E,$A54,Data!T:T)</f>
        <v>110</v>
      </c>
      <c r="H54" s="41">
        <f>VLOOKUP($A54,'[1]2021'!$1:$1048576,H$1,FALSE)</f>
        <v>0</v>
      </c>
      <c r="I54" s="41">
        <f>VLOOKUP($A54,'[1]2021'!$1:$1048576,I$1,FALSE)</f>
        <v>4</v>
      </c>
      <c r="J54" s="41">
        <f>VLOOKUP($A54,'[1]2021'!$1:$1048576,J$1,FALSE)</f>
        <v>4</v>
      </c>
      <c r="K54" s="41">
        <f>VLOOKUP($A54,'[1]2021'!$1:$1048576,K$1,FALSE)</f>
        <v>0</v>
      </c>
      <c r="L54" s="41">
        <f>VLOOKUP($A54,'[1]2021'!$1:$1048576,L$1,FALSE)</f>
        <v>110</v>
      </c>
      <c r="M54" s="41">
        <f>VLOOKUP($A54,'[1]2021'!$1:$1048576,M$1,FALSE)</f>
        <v>110</v>
      </c>
      <c r="N54" s="41">
        <f t="shared" si="1"/>
        <v>0</v>
      </c>
      <c r="O54" s="41">
        <f t="shared" si="2"/>
        <v>0</v>
      </c>
      <c r="P54" s="41">
        <f t="shared" si="3"/>
        <v>0</v>
      </c>
      <c r="Q54" s="41">
        <f t="shared" si="4"/>
        <v>0</v>
      </c>
      <c r="R54" s="41">
        <f t="shared" si="5"/>
        <v>0</v>
      </c>
      <c r="S54" s="41">
        <f t="shared" si="6"/>
        <v>0</v>
      </c>
    </row>
    <row r="55" spans="1:19" x14ac:dyDescent="0.25">
      <c r="A55" s="41">
        <v>18002</v>
      </c>
      <c r="B55" s="41">
        <f>SUMIF(Data!$E:$E,$A55,Data!O:O)</f>
        <v>0</v>
      </c>
      <c r="C55" s="41">
        <f>SUMIF(Data!$E:$E,$A55,Data!P:P)</f>
        <v>47</v>
      </c>
      <c r="D55" s="41">
        <f>SUMIF(Data!$E:$E,$A55,Data!Q:Q)</f>
        <v>47</v>
      </c>
      <c r="E55" s="41">
        <f>SUMIF(Data!$E:$E,$A55,Data!R:R)</f>
        <v>0</v>
      </c>
      <c r="F55" s="41">
        <f>SUMIF(Data!$E:$E,$A55,Data!S:S)</f>
        <v>116</v>
      </c>
      <c r="G55" s="41">
        <f>SUMIF(Data!$E:$E,$A55,Data!T:T)</f>
        <v>116</v>
      </c>
      <c r="H55" s="41">
        <f>VLOOKUP($A55,'[1]2021'!$1:$1048576,H$1,FALSE)</f>
        <v>0</v>
      </c>
      <c r="I55" s="41">
        <f>VLOOKUP($A55,'[1]2021'!$1:$1048576,I$1,FALSE)</f>
        <v>47</v>
      </c>
      <c r="J55" s="41">
        <f>VLOOKUP($A55,'[1]2021'!$1:$1048576,J$1,FALSE)</f>
        <v>47</v>
      </c>
      <c r="K55" s="41">
        <f>VLOOKUP($A55,'[1]2021'!$1:$1048576,K$1,FALSE)</f>
        <v>0</v>
      </c>
      <c r="L55" s="41">
        <f>VLOOKUP($A55,'[1]2021'!$1:$1048576,L$1,FALSE)</f>
        <v>116</v>
      </c>
      <c r="M55" s="41">
        <f>VLOOKUP($A55,'[1]2021'!$1:$1048576,M$1,FALSE)</f>
        <v>116</v>
      </c>
      <c r="N55" s="41">
        <f t="shared" si="1"/>
        <v>0</v>
      </c>
      <c r="O55" s="41">
        <f t="shared" si="2"/>
        <v>0</v>
      </c>
      <c r="P55" s="41">
        <f t="shared" si="3"/>
        <v>0</v>
      </c>
      <c r="Q55" s="41">
        <f t="shared" si="4"/>
        <v>0</v>
      </c>
      <c r="R55" s="41">
        <f t="shared" si="5"/>
        <v>0</v>
      </c>
      <c r="S55" s="41">
        <f t="shared" si="6"/>
        <v>0</v>
      </c>
    </row>
    <row r="56" spans="1:19" x14ac:dyDescent="0.25">
      <c r="A56" s="41">
        <v>18003</v>
      </c>
      <c r="B56" s="41">
        <f>SUMIF(Data!$E:$E,$A56,Data!O:O)</f>
        <v>0</v>
      </c>
      <c r="C56" s="41">
        <f>SUMIF(Data!$E:$E,$A56,Data!P:P)</f>
        <v>6</v>
      </c>
      <c r="D56" s="41">
        <f>SUMIF(Data!$E:$E,$A56,Data!Q:Q)</f>
        <v>6</v>
      </c>
      <c r="E56" s="41">
        <f>SUMIF(Data!$E:$E,$A56,Data!R:R)</f>
        <v>0</v>
      </c>
      <c r="F56" s="41">
        <f>SUMIF(Data!$E:$E,$A56,Data!S:S)</f>
        <v>42</v>
      </c>
      <c r="G56" s="41">
        <f>SUMIF(Data!$E:$E,$A56,Data!T:T)</f>
        <v>42</v>
      </c>
      <c r="H56" s="41">
        <f>VLOOKUP($A56,'[1]2021'!$1:$1048576,H$1,FALSE)</f>
        <v>0</v>
      </c>
      <c r="I56" s="41">
        <f>VLOOKUP($A56,'[1]2021'!$1:$1048576,I$1,FALSE)</f>
        <v>6</v>
      </c>
      <c r="J56" s="41">
        <f>VLOOKUP($A56,'[1]2021'!$1:$1048576,J$1,FALSE)</f>
        <v>6</v>
      </c>
      <c r="K56" s="41">
        <f>VLOOKUP($A56,'[1]2021'!$1:$1048576,K$1,FALSE)</f>
        <v>0</v>
      </c>
      <c r="L56" s="41">
        <f>VLOOKUP($A56,'[1]2021'!$1:$1048576,L$1,FALSE)</f>
        <v>42</v>
      </c>
      <c r="M56" s="41">
        <f>VLOOKUP($A56,'[1]2021'!$1:$1048576,M$1,FALSE)</f>
        <v>42</v>
      </c>
      <c r="N56" s="41">
        <f t="shared" si="1"/>
        <v>0</v>
      </c>
      <c r="O56" s="41">
        <f t="shared" si="2"/>
        <v>0</v>
      </c>
      <c r="P56" s="41">
        <f t="shared" si="3"/>
        <v>0</v>
      </c>
      <c r="Q56" s="41">
        <f t="shared" si="4"/>
        <v>0</v>
      </c>
      <c r="R56" s="41">
        <f t="shared" si="5"/>
        <v>0</v>
      </c>
      <c r="S56" s="41">
        <f t="shared" si="6"/>
        <v>0</v>
      </c>
    </row>
    <row r="57" spans="1:19" x14ac:dyDescent="0.25">
      <c r="A57" s="41">
        <v>19001</v>
      </c>
      <c r="B57" s="41">
        <f>SUMIF(Data!$E:$E,$A57,Data!O:O)</f>
        <v>0</v>
      </c>
      <c r="C57" s="41">
        <f>SUMIF(Data!$E:$E,$A57,Data!P:P)</f>
        <v>0</v>
      </c>
      <c r="D57" s="41">
        <f>SUMIF(Data!$E:$E,$A57,Data!Q:Q)</f>
        <v>0</v>
      </c>
      <c r="E57" s="41">
        <f>SUMIF(Data!$E:$E,$A57,Data!R:R)</f>
        <v>0</v>
      </c>
      <c r="F57" s="41">
        <f>SUMIF(Data!$E:$E,$A57,Data!S:S)</f>
        <v>114</v>
      </c>
      <c r="G57" s="41">
        <f>SUMIF(Data!$E:$E,$A57,Data!T:T)</f>
        <v>114</v>
      </c>
      <c r="H57" s="41">
        <f>VLOOKUP($A57,'[1]2021'!$1:$1048576,H$1,FALSE)</f>
        <v>0</v>
      </c>
      <c r="I57" s="41">
        <f>VLOOKUP($A57,'[1]2021'!$1:$1048576,I$1,FALSE)</f>
        <v>0</v>
      </c>
      <c r="J57" s="41">
        <f>VLOOKUP($A57,'[1]2021'!$1:$1048576,J$1,FALSE)</f>
        <v>0</v>
      </c>
      <c r="K57" s="41">
        <f>VLOOKUP($A57,'[1]2021'!$1:$1048576,K$1,FALSE)</f>
        <v>0</v>
      </c>
      <c r="L57" s="41">
        <f>VLOOKUP($A57,'[1]2021'!$1:$1048576,L$1,FALSE)</f>
        <v>114</v>
      </c>
      <c r="M57" s="41">
        <f>VLOOKUP($A57,'[1]2021'!$1:$1048576,M$1,FALSE)</f>
        <v>114</v>
      </c>
      <c r="N57" s="41">
        <f t="shared" si="1"/>
        <v>0</v>
      </c>
      <c r="O57" s="41">
        <f t="shared" si="2"/>
        <v>0</v>
      </c>
      <c r="P57" s="41">
        <f t="shared" si="3"/>
        <v>0</v>
      </c>
      <c r="Q57" s="41">
        <f t="shared" si="4"/>
        <v>0</v>
      </c>
      <c r="R57" s="41">
        <f t="shared" si="5"/>
        <v>0</v>
      </c>
      <c r="S57" s="41">
        <f t="shared" si="6"/>
        <v>0</v>
      </c>
    </row>
    <row r="58" spans="1:19" x14ac:dyDescent="0.25">
      <c r="A58" s="41">
        <v>19002</v>
      </c>
      <c r="B58" s="41">
        <f>SUMIF(Data!$E:$E,$A58,Data!O:O)</f>
        <v>0</v>
      </c>
      <c r="C58" s="41">
        <f>SUMIF(Data!$E:$E,$A58,Data!P:P)</f>
        <v>13</v>
      </c>
      <c r="D58" s="41">
        <f>SUMIF(Data!$E:$E,$A58,Data!Q:Q)</f>
        <v>13</v>
      </c>
      <c r="E58" s="41">
        <f>SUMIF(Data!$E:$E,$A58,Data!R:R)</f>
        <v>0</v>
      </c>
      <c r="F58" s="41">
        <f>SUMIF(Data!$E:$E,$A58,Data!S:S)</f>
        <v>244</v>
      </c>
      <c r="G58" s="41">
        <f>SUMIF(Data!$E:$E,$A58,Data!T:T)</f>
        <v>244</v>
      </c>
      <c r="H58" s="41">
        <f>VLOOKUP($A58,'[1]2021'!$1:$1048576,H$1,FALSE)</f>
        <v>0</v>
      </c>
      <c r="I58" s="41">
        <f>VLOOKUP($A58,'[1]2021'!$1:$1048576,I$1,FALSE)</f>
        <v>13</v>
      </c>
      <c r="J58" s="41">
        <f>VLOOKUP($A58,'[1]2021'!$1:$1048576,J$1,FALSE)</f>
        <v>13</v>
      </c>
      <c r="K58" s="41">
        <f>VLOOKUP($A58,'[1]2021'!$1:$1048576,K$1,FALSE)</f>
        <v>0</v>
      </c>
      <c r="L58" s="41">
        <f>VLOOKUP($A58,'[1]2021'!$1:$1048576,L$1,FALSE)</f>
        <v>244</v>
      </c>
      <c r="M58" s="41">
        <f>VLOOKUP($A58,'[1]2021'!$1:$1048576,M$1,FALSE)</f>
        <v>244</v>
      </c>
      <c r="N58" s="41">
        <f t="shared" si="1"/>
        <v>0</v>
      </c>
      <c r="O58" s="41">
        <f t="shared" si="2"/>
        <v>0</v>
      </c>
      <c r="P58" s="41">
        <f t="shared" si="3"/>
        <v>0</v>
      </c>
      <c r="Q58" s="41">
        <f t="shared" si="4"/>
        <v>0</v>
      </c>
      <c r="R58" s="41">
        <f t="shared" si="5"/>
        <v>0</v>
      </c>
      <c r="S58" s="41">
        <f t="shared" si="6"/>
        <v>0</v>
      </c>
    </row>
    <row r="59" spans="1:19" x14ac:dyDescent="0.25">
      <c r="A59" s="41">
        <v>19003</v>
      </c>
      <c r="B59" s="41">
        <f>SUMIF(Data!$E:$E,$A59,Data!O:O)</f>
        <v>0</v>
      </c>
      <c r="C59" s="41">
        <f>SUMIF(Data!$E:$E,$A59,Data!P:P)</f>
        <v>6</v>
      </c>
      <c r="D59" s="41">
        <f>SUMIF(Data!$E:$E,$A59,Data!Q:Q)</f>
        <v>6</v>
      </c>
      <c r="E59" s="41">
        <f>SUMIF(Data!$E:$E,$A59,Data!R:R)</f>
        <v>0</v>
      </c>
      <c r="F59" s="41">
        <f>SUMIF(Data!$E:$E,$A59,Data!S:S)</f>
        <v>90</v>
      </c>
      <c r="G59" s="41">
        <f>SUMIF(Data!$E:$E,$A59,Data!T:T)</f>
        <v>90</v>
      </c>
      <c r="H59" s="41">
        <f>VLOOKUP($A59,'[1]2021'!$1:$1048576,H$1,FALSE)</f>
        <v>0</v>
      </c>
      <c r="I59" s="41">
        <f>VLOOKUP($A59,'[1]2021'!$1:$1048576,I$1,FALSE)</f>
        <v>6</v>
      </c>
      <c r="J59" s="41">
        <f>VLOOKUP($A59,'[1]2021'!$1:$1048576,J$1,FALSE)</f>
        <v>6</v>
      </c>
      <c r="K59" s="41">
        <f>VLOOKUP($A59,'[1]2021'!$1:$1048576,K$1,FALSE)</f>
        <v>0</v>
      </c>
      <c r="L59" s="41">
        <f>VLOOKUP($A59,'[1]2021'!$1:$1048576,L$1,FALSE)</f>
        <v>90</v>
      </c>
      <c r="M59" s="41">
        <f>VLOOKUP($A59,'[1]2021'!$1:$1048576,M$1,FALSE)</f>
        <v>90</v>
      </c>
      <c r="N59" s="41">
        <f t="shared" si="1"/>
        <v>0</v>
      </c>
      <c r="O59" s="41">
        <f t="shared" si="2"/>
        <v>0</v>
      </c>
      <c r="P59" s="41">
        <f t="shared" si="3"/>
        <v>0</v>
      </c>
      <c r="Q59" s="41">
        <f t="shared" si="4"/>
        <v>0</v>
      </c>
      <c r="R59" s="41">
        <f t="shared" si="5"/>
        <v>0</v>
      </c>
      <c r="S59" s="41">
        <f t="shared" si="6"/>
        <v>0</v>
      </c>
    </row>
    <row r="60" spans="1:19" x14ac:dyDescent="0.25">
      <c r="A60" s="41">
        <v>19005</v>
      </c>
      <c r="B60" s="41">
        <f>SUMIF(Data!$E:$E,$A60,Data!O:O)</f>
        <v>0</v>
      </c>
      <c r="C60" s="41">
        <f>SUMIF(Data!$E:$E,$A60,Data!P:P)</f>
        <v>0</v>
      </c>
      <c r="D60" s="41">
        <f>SUMIF(Data!$E:$E,$A60,Data!Q:Q)</f>
        <v>0</v>
      </c>
      <c r="E60" s="41">
        <f>SUMIF(Data!$E:$E,$A60,Data!R:R)</f>
        <v>0</v>
      </c>
      <c r="F60" s="41">
        <f>SUMIF(Data!$E:$E,$A60,Data!S:S)</f>
        <v>79</v>
      </c>
      <c r="G60" s="41">
        <f>SUMIF(Data!$E:$E,$A60,Data!T:T)</f>
        <v>79</v>
      </c>
      <c r="H60" s="41">
        <f>VLOOKUP($A60,'[1]2021'!$1:$1048576,H$1,FALSE)</f>
        <v>0</v>
      </c>
      <c r="I60" s="41">
        <f>VLOOKUP($A60,'[1]2021'!$1:$1048576,I$1,FALSE)</f>
        <v>0</v>
      </c>
      <c r="J60" s="41">
        <f>VLOOKUP($A60,'[1]2021'!$1:$1048576,J$1,FALSE)</f>
        <v>0</v>
      </c>
      <c r="K60" s="41">
        <f>VLOOKUP($A60,'[1]2021'!$1:$1048576,K$1,FALSE)</f>
        <v>0</v>
      </c>
      <c r="L60" s="41">
        <f>VLOOKUP($A60,'[1]2021'!$1:$1048576,L$1,FALSE)</f>
        <v>79</v>
      </c>
      <c r="M60" s="41">
        <f>VLOOKUP($A60,'[1]2021'!$1:$1048576,M$1,FALSE)</f>
        <v>79</v>
      </c>
      <c r="N60" s="41">
        <f t="shared" si="1"/>
        <v>0</v>
      </c>
      <c r="O60" s="41">
        <f t="shared" si="2"/>
        <v>0</v>
      </c>
      <c r="P60" s="41">
        <f t="shared" si="3"/>
        <v>0</v>
      </c>
      <c r="Q60" s="41">
        <f t="shared" si="4"/>
        <v>0</v>
      </c>
      <c r="R60" s="41">
        <f t="shared" si="5"/>
        <v>0</v>
      </c>
      <c r="S60" s="41">
        <f t="shared" si="6"/>
        <v>0</v>
      </c>
    </row>
    <row r="61" spans="1:19" x14ac:dyDescent="0.25">
      <c r="A61" s="41">
        <v>19007</v>
      </c>
      <c r="B61" s="41">
        <f>SUMIF(Data!$E:$E,$A61,Data!O:O)</f>
        <v>0</v>
      </c>
      <c r="C61" s="41">
        <f>SUMIF(Data!$E:$E,$A61,Data!P:P)</f>
        <v>0</v>
      </c>
      <c r="D61" s="41">
        <f>SUMIF(Data!$E:$E,$A61,Data!Q:Q)</f>
        <v>0</v>
      </c>
      <c r="E61" s="41">
        <f>SUMIF(Data!$E:$E,$A61,Data!R:R)</f>
        <v>0</v>
      </c>
      <c r="F61" s="41">
        <f>SUMIF(Data!$E:$E,$A61,Data!S:S)</f>
        <v>178</v>
      </c>
      <c r="G61" s="41">
        <f>SUMIF(Data!$E:$E,$A61,Data!T:T)</f>
        <v>178</v>
      </c>
      <c r="H61" s="41">
        <f>VLOOKUP($A61,'[1]2021'!$1:$1048576,H$1,FALSE)</f>
        <v>0</v>
      </c>
      <c r="I61" s="41">
        <f>VLOOKUP($A61,'[1]2021'!$1:$1048576,I$1,FALSE)</f>
        <v>0</v>
      </c>
      <c r="J61" s="41">
        <f>VLOOKUP($A61,'[1]2021'!$1:$1048576,J$1,FALSE)</f>
        <v>0</v>
      </c>
      <c r="K61" s="41">
        <f>VLOOKUP($A61,'[1]2021'!$1:$1048576,K$1,FALSE)</f>
        <v>0</v>
      </c>
      <c r="L61" s="41">
        <f>VLOOKUP($A61,'[1]2021'!$1:$1048576,L$1,FALSE)</f>
        <v>178</v>
      </c>
      <c r="M61" s="41">
        <f>VLOOKUP($A61,'[1]2021'!$1:$1048576,M$1,FALSE)</f>
        <v>178</v>
      </c>
      <c r="N61" s="41">
        <f t="shared" si="1"/>
        <v>0</v>
      </c>
      <c r="O61" s="41">
        <f t="shared" si="2"/>
        <v>0</v>
      </c>
      <c r="P61" s="41">
        <f t="shared" si="3"/>
        <v>0</v>
      </c>
      <c r="Q61" s="41">
        <f t="shared" si="4"/>
        <v>0</v>
      </c>
      <c r="R61" s="41">
        <f t="shared" si="5"/>
        <v>0</v>
      </c>
      <c r="S61" s="41">
        <f t="shared" si="6"/>
        <v>0</v>
      </c>
    </row>
    <row r="62" spans="1:19" x14ac:dyDescent="0.25">
      <c r="A62" s="41">
        <v>19008</v>
      </c>
      <c r="B62" s="41">
        <f>SUMIF(Data!$E:$E,$A62,Data!O:O)</f>
        <v>0</v>
      </c>
      <c r="C62" s="41">
        <f>SUMIF(Data!$E:$E,$A62,Data!P:P)</f>
        <v>4</v>
      </c>
      <c r="D62" s="41">
        <f>SUMIF(Data!$E:$E,$A62,Data!Q:Q)</f>
        <v>4</v>
      </c>
      <c r="E62" s="41">
        <f>SUMIF(Data!$E:$E,$A62,Data!R:R)</f>
        <v>0</v>
      </c>
      <c r="F62" s="41">
        <f>SUMIF(Data!$E:$E,$A62,Data!S:S)</f>
        <v>61</v>
      </c>
      <c r="G62" s="41">
        <f>SUMIF(Data!$E:$E,$A62,Data!T:T)</f>
        <v>61</v>
      </c>
      <c r="H62" s="41">
        <f>VLOOKUP($A62,'[1]2021'!$1:$1048576,H$1,FALSE)</f>
        <v>0</v>
      </c>
      <c r="I62" s="41">
        <f>VLOOKUP($A62,'[1]2021'!$1:$1048576,I$1,FALSE)</f>
        <v>4</v>
      </c>
      <c r="J62" s="41">
        <f>VLOOKUP($A62,'[1]2021'!$1:$1048576,J$1,FALSE)</f>
        <v>4</v>
      </c>
      <c r="K62" s="41">
        <f>VLOOKUP($A62,'[1]2021'!$1:$1048576,K$1,FALSE)</f>
        <v>0</v>
      </c>
      <c r="L62" s="41">
        <f>VLOOKUP($A62,'[1]2021'!$1:$1048576,L$1,FALSE)</f>
        <v>61</v>
      </c>
      <c r="M62" s="41">
        <f>VLOOKUP($A62,'[1]2021'!$1:$1048576,M$1,FALSE)</f>
        <v>61</v>
      </c>
      <c r="N62" s="41">
        <f t="shared" si="1"/>
        <v>0</v>
      </c>
      <c r="O62" s="41">
        <f t="shared" si="2"/>
        <v>0</v>
      </c>
      <c r="P62" s="41">
        <f t="shared" si="3"/>
        <v>0</v>
      </c>
      <c r="Q62" s="41">
        <f t="shared" si="4"/>
        <v>0</v>
      </c>
      <c r="R62" s="41">
        <f t="shared" si="5"/>
        <v>0</v>
      </c>
      <c r="S62" s="41">
        <f t="shared" si="6"/>
        <v>0</v>
      </c>
    </row>
    <row r="63" spans="1:19" x14ac:dyDescent="0.25">
      <c r="A63" s="41">
        <v>19009</v>
      </c>
      <c r="B63" s="41">
        <f>SUMIF(Data!$E:$E,$A63,Data!O:O)</f>
        <v>0</v>
      </c>
      <c r="C63" s="41">
        <f>SUMIF(Data!$E:$E,$A63,Data!P:P)</f>
        <v>0</v>
      </c>
      <c r="D63" s="41">
        <f>SUMIF(Data!$E:$E,$A63,Data!Q:Q)</f>
        <v>0</v>
      </c>
      <c r="E63" s="41">
        <f>SUMIF(Data!$E:$E,$A63,Data!R:R)</f>
        <v>0</v>
      </c>
      <c r="F63" s="41">
        <f>SUMIF(Data!$E:$E,$A63,Data!S:S)</f>
        <v>46</v>
      </c>
      <c r="G63" s="41">
        <f>SUMIF(Data!$E:$E,$A63,Data!T:T)</f>
        <v>46</v>
      </c>
      <c r="H63" s="41">
        <f>VLOOKUP($A63,'[1]2021'!$1:$1048576,H$1,FALSE)</f>
        <v>0</v>
      </c>
      <c r="I63" s="41">
        <f>VLOOKUP($A63,'[1]2021'!$1:$1048576,I$1,FALSE)</f>
        <v>0</v>
      </c>
      <c r="J63" s="41">
        <f>VLOOKUP($A63,'[1]2021'!$1:$1048576,J$1,FALSE)</f>
        <v>0</v>
      </c>
      <c r="K63" s="41">
        <f>VLOOKUP($A63,'[1]2021'!$1:$1048576,K$1,FALSE)</f>
        <v>0</v>
      </c>
      <c r="L63" s="41">
        <f>VLOOKUP($A63,'[1]2021'!$1:$1048576,L$1,FALSE)</f>
        <v>46</v>
      </c>
      <c r="M63" s="41">
        <f>VLOOKUP($A63,'[1]2021'!$1:$1048576,M$1,FALSE)</f>
        <v>46</v>
      </c>
      <c r="N63" s="41">
        <f t="shared" si="1"/>
        <v>0</v>
      </c>
      <c r="O63" s="41">
        <f t="shared" si="2"/>
        <v>0</v>
      </c>
      <c r="P63" s="41">
        <f t="shared" si="3"/>
        <v>0</v>
      </c>
      <c r="Q63" s="41">
        <f t="shared" si="4"/>
        <v>0</v>
      </c>
      <c r="R63" s="41">
        <f t="shared" si="5"/>
        <v>0</v>
      </c>
      <c r="S63" s="41">
        <f t="shared" si="6"/>
        <v>0</v>
      </c>
    </row>
    <row r="64" spans="1:19" x14ac:dyDescent="0.25">
      <c r="A64" s="41">
        <v>19010</v>
      </c>
      <c r="B64" s="41">
        <f>SUMIF(Data!$E:$E,$A64,Data!O:O)</f>
        <v>0</v>
      </c>
      <c r="C64" s="41">
        <f>SUMIF(Data!$E:$E,$A64,Data!P:P)</f>
        <v>11</v>
      </c>
      <c r="D64" s="41">
        <f>SUMIF(Data!$E:$E,$A64,Data!Q:Q)</f>
        <v>11</v>
      </c>
      <c r="E64" s="41">
        <f>SUMIF(Data!$E:$E,$A64,Data!R:R)</f>
        <v>0</v>
      </c>
      <c r="F64" s="41">
        <f>SUMIF(Data!$E:$E,$A64,Data!S:S)</f>
        <v>91</v>
      </c>
      <c r="G64" s="41">
        <f>SUMIF(Data!$E:$E,$A64,Data!T:T)</f>
        <v>91</v>
      </c>
      <c r="H64" s="41">
        <f>VLOOKUP($A64,'[1]2021'!$1:$1048576,H$1,FALSE)</f>
        <v>0</v>
      </c>
      <c r="I64" s="41">
        <f>VLOOKUP($A64,'[1]2021'!$1:$1048576,I$1,FALSE)</f>
        <v>11</v>
      </c>
      <c r="J64" s="41">
        <f>VLOOKUP($A64,'[1]2021'!$1:$1048576,J$1,FALSE)</f>
        <v>11</v>
      </c>
      <c r="K64" s="41">
        <f>VLOOKUP($A64,'[1]2021'!$1:$1048576,K$1,FALSE)</f>
        <v>0</v>
      </c>
      <c r="L64" s="41">
        <f>VLOOKUP($A64,'[1]2021'!$1:$1048576,L$1,FALSE)</f>
        <v>91</v>
      </c>
      <c r="M64" s="41">
        <f>VLOOKUP($A64,'[1]2021'!$1:$1048576,M$1,FALSE)</f>
        <v>91</v>
      </c>
      <c r="N64" s="41">
        <f t="shared" si="1"/>
        <v>0</v>
      </c>
      <c r="O64" s="41">
        <f t="shared" si="2"/>
        <v>0</v>
      </c>
      <c r="P64" s="41">
        <f t="shared" si="3"/>
        <v>0</v>
      </c>
      <c r="Q64" s="41">
        <f t="shared" si="4"/>
        <v>0</v>
      </c>
      <c r="R64" s="41">
        <f t="shared" si="5"/>
        <v>0</v>
      </c>
      <c r="S64" s="41">
        <f t="shared" si="6"/>
        <v>0</v>
      </c>
    </row>
    <row r="65" spans="1:19" x14ac:dyDescent="0.25">
      <c r="A65" s="41">
        <v>19011</v>
      </c>
      <c r="B65" s="41">
        <f>SUMIF(Data!$E:$E,$A65,Data!O:O)</f>
        <v>0</v>
      </c>
      <c r="C65" s="41">
        <f>SUMIF(Data!$E:$E,$A65,Data!P:P)</f>
        <v>0</v>
      </c>
      <c r="D65" s="41">
        <f>SUMIF(Data!$E:$E,$A65,Data!Q:Q)</f>
        <v>0</v>
      </c>
      <c r="E65" s="41">
        <f>SUMIF(Data!$E:$E,$A65,Data!R:R)</f>
        <v>0</v>
      </c>
      <c r="F65" s="41">
        <f>SUMIF(Data!$E:$E,$A65,Data!S:S)</f>
        <v>40</v>
      </c>
      <c r="G65" s="41">
        <f>SUMIF(Data!$E:$E,$A65,Data!T:T)</f>
        <v>40</v>
      </c>
      <c r="H65" s="41">
        <f>VLOOKUP($A65,'[1]2021'!$1:$1048576,H$1,FALSE)</f>
        <v>0</v>
      </c>
      <c r="I65" s="41">
        <f>VLOOKUP($A65,'[1]2021'!$1:$1048576,I$1,FALSE)</f>
        <v>0</v>
      </c>
      <c r="J65" s="41">
        <f>VLOOKUP($A65,'[1]2021'!$1:$1048576,J$1,FALSE)</f>
        <v>0</v>
      </c>
      <c r="K65" s="41">
        <f>VLOOKUP($A65,'[1]2021'!$1:$1048576,K$1,FALSE)</f>
        <v>0</v>
      </c>
      <c r="L65" s="41">
        <f>VLOOKUP($A65,'[1]2021'!$1:$1048576,L$1,FALSE)</f>
        <v>40</v>
      </c>
      <c r="M65" s="41">
        <f>VLOOKUP($A65,'[1]2021'!$1:$1048576,M$1,FALSE)</f>
        <v>40</v>
      </c>
      <c r="N65" s="41">
        <f t="shared" si="1"/>
        <v>0</v>
      </c>
      <c r="O65" s="41">
        <f t="shared" si="2"/>
        <v>0</v>
      </c>
      <c r="P65" s="41">
        <f t="shared" si="3"/>
        <v>0</v>
      </c>
      <c r="Q65" s="41">
        <f t="shared" si="4"/>
        <v>0</v>
      </c>
      <c r="R65" s="41">
        <f t="shared" si="5"/>
        <v>0</v>
      </c>
      <c r="S65" s="41">
        <f t="shared" si="6"/>
        <v>0</v>
      </c>
    </row>
    <row r="66" spans="1:19" x14ac:dyDescent="0.25">
      <c r="A66" s="41">
        <v>20001</v>
      </c>
      <c r="B66" s="41">
        <f>SUMIF(Data!$E:$E,$A66,Data!O:O)</f>
        <v>0</v>
      </c>
      <c r="C66" s="41">
        <f>SUMIF(Data!$E:$E,$A66,Data!P:P)</f>
        <v>0</v>
      </c>
      <c r="D66" s="41">
        <f>SUMIF(Data!$E:$E,$A66,Data!Q:Q)</f>
        <v>0</v>
      </c>
      <c r="E66" s="41">
        <f>SUMIF(Data!$E:$E,$A66,Data!R:R)</f>
        <v>0</v>
      </c>
      <c r="F66" s="41">
        <f>SUMIF(Data!$E:$E,$A66,Data!S:S)</f>
        <v>55</v>
      </c>
      <c r="G66" s="41">
        <f>SUMIF(Data!$E:$E,$A66,Data!T:T)</f>
        <v>55</v>
      </c>
      <c r="H66" s="41">
        <f>VLOOKUP($A66,'[1]2021'!$1:$1048576,H$1,FALSE)</f>
        <v>0</v>
      </c>
      <c r="I66" s="41">
        <f>VLOOKUP($A66,'[1]2021'!$1:$1048576,I$1,FALSE)</f>
        <v>0</v>
      </c>
      <c r="J66" s="41">
        <f>VLOOKUP($A66,'[1]2021'!$1:$1048576,J$1,FALSE)</f>
        <v>0</v>
      </c>
      <c r="K66" s="41">
        <f>VLOOKUP($A66,'[1]2021'!$1:$1048576,K$1,FALSE)</f>
        <v>0</v>
      </c>
      <c r="L66" s="41">
        <f>VLOOKUP($A66,'[1]2021'!$1:$1048576,L$1,FALSE)</f>
        <v>55</v>
      </c>
      <c r="M66" s="41">
        <f>VLOOKUP($A66,'[1]2021'!$1:$1048576,M$1,FALSE)</f>
        <v>55</v>
      </c>
      <c r="N66" s="41">
        <f t="shared" si="1"/>
        <v>0</v>
      </c>
      <c r="O66" s="41">
        <f t="shared" si="2"/>
        <v>0</v>
      </c>
      <c r="P66" s="41">
        <f t="shared" si="3"/>
        <v>0</v>
      </c>
      <c r="Q66" s="41">
        <f t="shared" si="4"/>
        <v>0</v>
      </c>
      <c r="R66" s="41">
        <f t="shared" si="5"/>
        <v>0</v>
      </c>
      <c r="S66" s="41">
        <f t="shared" si="6"/>
        <v>0</v>
      </c>
    </row>
    <row r="67" spans="1:19" x14ac:dyDescent="0.25">
      <c r="A67" s="41">
        <v>20002</v>
      </c>
      <c r="B67" s="41">
        <f>SUMIF(Data!$E:$E,$A67,Data!O:O)</f>
        <v>0</v>
      </c>
      <c r="C67" s="41">
        <f>SUMIF(Data!$E:$E,$A67,Data!P:P)</f>
        <v>6</v>
      </c>
      <c r="D67" s="41">
        <f>SUMIF(Data!$E:$E,$A67,Data!Q:Q)</f>
        <v>6</v>
      </c>
      <c r="E67" s="41">
        <f>SUMIF(Data!$E:$E,$A67,Data!R:R)</f>
        <v>0</v>
      </c>
      <c r="F67" s="41">
        <f>SUMIF(Data!$E:$E,$A67,Data!S:S)</f>
        <v>51</v>
      </c>
      <c r="G67" s="41">
        <f>SUMIF(Data!$E:$E,$A67,Data!T:T)</f>
        <v>51</v>
      </c>
      <c r="H67" s="41">
        <f>VLOOKUP($A67,'[1]2021'!$1:$1048576,H$1,FALSE)</f>
        <v>0</v>
      </c>
      <c r="I67" s="41">
        <f>VLOOKUP($A67,'[1]2021'!$1:$1048576,I$1,FALSE)</f>
        <v>6</v>
      </c>
      <c r="J67" s="41">
        <f>VLOOKUP($A67,'[1]2021'!$1:$1048576,J$1,FALSE)</f>
        <v>6</v>
      </c>
      <c r="K67" s="41">
        <f>VLOOKUP($A67,'[1]2021'!$1:$1048576,K$1,FALSE)</f>
        <v>0</v>
      </c>
      <c r="L67" s="41">
        <f>VLOOKUP($A67,'[1]2021'!$1:$1048576,L$1,FALSE)</f>
        <v>51</v>
      </c>
      <c r="M67" s="41">
        <f>VLOOKUP($A67,'[1]2021'!$1:$1048576,M$1,FALSE)</f>
        <v>51</v>
      </c>
      <c r="N67" s="41">
        <f t="shared" ref="N67:N130" si="7">+B67-H67</f>
        <v>0</v>
      </c>
      <c r="O67" s="41">
        <f t="shared" ref="O67:O130" si="8">+C67-I67</f>
        <v>0</v>
      </c>
      <c r="P67" s="41">
        <f t="shared" ref="P67:P130" si="9">+D67-J67</f>
        <v>0</v>
      </c>
      <c r="Q67" s="41">
        <f t="shared" ref="Q67:Q130" si="10">+E67-K67</f>
        <v>0</v>
      </c>
      <c r="R67" s="41">
        <f t="shared" ref="R67:R130" si="11">+F67-L67</f>
        <v>0</v>
      </c>
      <c r="S67" s="41">
        <f t="shared" ref="S67:S130" si="12">+G67-M67</f>
        <v>0</v>
      </c>
    </row>
    <row r="68" spans="1:19" x14ac:dyDescent="0.25">
      <c r="A68" s="41">
        <v>21001</v>
      </c>
      <c r="B68" s="41">
        <f>SUMIF(Data!$E:$E,$A68,Data!O:O)</f>
        <v>0</v>
      </c>
      <c r="C68" s="41">
        <f>SUMIF(Data!$E:$E,$A68,Data!P:P)</f>
        <v>28</v>
      </c>
      <c r="D68" s="41">
        <f>SUMIF(Data!$E:$E,$A68,Data!Q:Q)</f>
        <v>28</v>
      </c>
      <c r="E68" s="41">
        <f>SUMIF(Data!$E:$E,$A68,Data!R:R)</f>
        <v>0</v>
      </c>
      <c r="F68" s="41">
        <f>SUMIF(Data!$E:$E,$A68,Data!S:S)</f>
        <v>111</v>
      </c>
      <c r="G68" s="41">
        <f>SUMIF(Data!$E:$E,$A68,Data!T:T)</f>
        <v>111</v>
      </c>
      <c r="H68" s="41">
        <f>VLOOKUP($A68,'[1]2021'!$1:$1048576,H$1,FALSE)</f>
        <v>0</v>
      </c>
      <c r="I68" s="41">
        <f>VLOOKUP($A68,'[1]2021'!$1:$1048576,I$1,FALSE)</f>
        <v>28</v>
      </c>
      <c r="J68" s="41">
        <f>VLOOKUP($A68,'[1]2021'!$1:$1048576,J$1,FALSE)</f>
        <v>28</v>
      </c>
      <c r="K68" s="41">
        <f>VLOOKUP($A68,'[1]2021'!$1:$1048576,K$1,FALSE)</f>
        <v>0</v>
      </c>
      <c r="L68" s="41">
        <f>VLOOKUP($A68,'[1]2021'!$1:$1048576,L$1,FALSE)</f>
        <v>111</v>
      </c>
      <c r="M68" s="41">
        <f>VLOOKUP($A68,'[1]2021'!$1:$1048576,M$1,FALSE)</f>
        <v>111</v>
      </c>
      <c r="N68" s="41">
        <f t="shared" si="7"/>
        <v>0</v>
      </c>
      <c r="O68" s="41">
        <f t="shared" si="8"/>
        <v>0</v>
      </c>
      <c r="P68" s="41">
        <f t="shared" si="9"/>
        <v>0</v>
      </c>
      <c r="Q68" s="41">
        <f t="shared" si="10"/>
        <v>0</v>
      </c>
      <c r="R68" s="41">
        <f t="shared" si="11"/>
        <v>0</v>
      </c>
      <c r="S68" s="41">
        <f t="shared" si="12"/>
        <v>0</v>
      </c>
    </row>
    <row r="69" spans="1:19" x14ac:dyDescent="0.25">
      <c r="A69" s="41">
        <v>21002</v>
      </c>
      <c r="B69" s="41">
        <f>SUMIF(Data!$E:$E,$A69,Data!O:O)</f>
        <v>0</v>
      </c>
      <c r="C69" s="41">
        <f>SUMIF(Data!$E:$E,$A69,Data!P:P)</f>
        <v>3</v>
      </c>
      <c r="D69" s="41">
        <f>SUMIF(Data!$E:$E,$A69,Data!Q:Q)</f>
        <v>3</v>
      </c>
      <c r="E69" s="41">
        <f>SUMIF(Data!$E:$E,$A69,Data!R:R)</f>
        <v>0</v>
      </c>
      <c r="F69" s="41">
        <f>SUMIF(Data!$E:$E,$A69,Data!S:S)</f>
        <v>40</v>
      </c>
      <c r="G69" s="41">
        <f>SUMIF(Data!$E:$E,$A69,Data!T:T)</f>
        <v>40</v>
      </c>
      <c r="H69" s="41">
        <f>VLOOKUP($A69,'[1]2021'!$1:$1048576,H$1,FALSE)</f>
        <v>0</v>
      </c>
      <c r="I69" s="41">
        <f>VLOOKUP($A69,'[1]2021'!$1:$1048576,I$1,FALSE)</f>
        <v>3</v>
      </c>
      <c r="J69" s="41">
        <f>VLOOKUP($A69,'[1]2021'!$1:$1048576,J$1,FALSE)</f>
        <v>3</v>
      </c>
      <c r="K69" s="41">
        <f>VLOOKUP($A69,'[1]2021'!$1:$1048576,K$1,FALSE)</f>
        <v>0</v>
      </c>
      <c r="L69" s="41">
        <f>VLOOKUP($A69,'[1]2021'!$1:$1048576,L$1,FALSE)</f>
        <v>40</v>
      </c>
      <c r="M69" s="41">
        <f>VLOOKUP($A69,'[1]2021'!$1:$1048576,M$1,FALSE)</f>
        <v>40</v>
      </c>
      <c r="N69" s="41">
        <f t="shared" si="7"/>
        <v>0</v>
      </c>
      <c r="O69" s="41">
        <f t="shared" si="8"/>
        <v>0</v>
      </c>
      <c r="P69" s="41">
        <f t="shared" si="9"/>
        <v>0</v>
      </c>
      <c r="Q69" s="41">
        <f t="shared" si="10"/>
        <v>0</v>
      </c>
      <c r="R69" s="41">
        <f t="shared" si="11"/>
        <v>0</v>
      </c>
      <c r="S69" s="41">
        <f t="shared" si="12"/>
        <v>0</v>
      </c>
    </row>
    <row r="70" spans="1:19" x14ac:dyDescent="0.25">
      <c r="A70" s="41">
        <v>21003</v>
      </c>
      <c r="B70" s="41">
        <f>SUMIF(Data!$E:$E,$A70,Data!O:O)</f>
        <v>0</v>
      </c>
      <c r="C70" s="41">
        <f>SUMIF(Data!$E:$E,$A70,Data!P:P)</f>
        <v>0</v>
      </c>
      <c r="D70" s="41">
        <f>SUMIF(Data!$E:$E,$A70,Data!Q:Q)</f>
        <v>0</v>
      </c>
      <c r="E70" s="41">
        <f>SUMIF(Data!$E:$E,$A70,Data!R:R)</f>
        <v>0</v>
      </c>
      <c r="F70" s="41">
        <f>SUMIF(Data!$E:$E,$A70,Data!S:S)</f>
        <v>83</v>
      </c>
      <c r="G70" s="41">
        <f>SUMIF(Data!$E:$E,$A70,Data!T:T)</f>
        <v>83</v>
      </c>
      <c r="H70" s="41">
        <f>VLOOKUP($A70,'[1]2021'!$1:$1048576,H$1,FALSE)</f>
        <v>0</v>
      </c>
      <c r="I70" s="41">
        <f>VLOOKUP($A70,'[1]2021'!$1:$1048576,I$1,FALSE)</f>
        <v>0</v>
      </c>
      <c r="J70" s="41">
        <f>VLOOKUP($A70,'[1]2021'!$1:$1048576,J$1,FALSE)</f>
        <v>0</v>
      </c>
      <c r="K70" s="41">
        <f>VLOOKUP($A70,'[1]2021'!$1:$1048576,K$1,FALSE)</f>
        <v>0</v>
      </c>
      <c r="L70" s="41">
        <f>VLOOKUP($A70,'[1]2021'!$1:$1048576,L$1,FALSE)</f>
        <v>83</v>
      </c>
      <c r="M70" s="41">
        <f>VLOOKUP($A70,'[1]2021'!$1:$1048576,M$1,FALSE)</f>
        <v>83</v>
      </c>
      <c r="N70" s="41">
        <f t="shared" si="7"/>
        <v>0</v>
      </c>
      <c r="O70" s="41">
        <f t="shared" si="8"/>
        <v>0</v>
      </c>
      <c r="P70" s="41">
        <f t="shared" si="9"/>
        <v>0</v>
      </c>
      <c r="Q70" s="41">
        <f t="shared" si="10"/>
        <v>0</v>
      </c>
      <c r="R70" s="41">
        <f t="shared" si="11"/>
        <v>0</v>
      </c>
      <c r="S70" s="41">
        <f t="shared" si="12"/>
        <v>0</v>
      </c>
    </row>
    <row r="71" spans="1:19" x14ac:dyDescent="0.25">
      <c r="A71" s="41">
        <v>21004</v>
      </c>
      <c r="B71" s="41">
        <f>SUMIF(Data!$E:$E,$A71,Data!O:O)</f>
        <v>0</v>
      </c>
      <c r="C71" s="41">
        <f>SUMIF(Data!$E:$E,$A71,Data!P:P)</f>
        <v>0</v>
      </c>
      <c r="D71" s="41">
        <f>SUMIF(Data!$E:$E,$A71,Data!Q:Q)</f>
        <v>0</v>
      </c>
      <c r="E71" s="41">
        <f>SUMIF(Data!$E:$E,$A71,Data!R:R)</f>
        <v>0</v>
      </c>
      <c r="F71" s="41">
        <f>SUMIF(Data!$E:$E,$A71,Data!S:S)</f>
        <v>40</v>
      </c>
      <c r="G71" s="41">
        <f>SUMIF(Data!$E:$E,$A71,Data!T:T)</f>
        <v>40</v>
      </c>
      <c r="H71" s="41">
        <f>VLOOKUP($A71,'[1]2021'!$1:$1048576,H$1,FALSE)</f>
        <v>0</v>
      </c>
      <c r="I71" s="41">
        <f>VLOOKUP($A71,'[1]2021'!$1:$1048576,I$1,FALSE)</f>
        <v>0</v>
      </c>
      <c r="J71" s="41">
        <f>VLOOKUP($A71,'[1]2021'!$1:$1048576,J$1,FALSE)</f>
        <v>0</v>
      </c>
      <c r="K71" s="41">
        <f>VLOOKUP($A71,'[1]2021'!$1:$1048576,K$1,FALSE)</f>
        <v>0</v>
      </c>
      <c r="L71" s="41">
        <f>VLOOKUP($A71,'[1]2021'!$1:$1048576,L$1,FALSE)</f>
        <v>40</v>
      </c>
      <c r="M71" s="41">
        <f>VLOOKUP($A71,'[1]2021'!$1:$1048576,M$1,FALSE)</f>
        <v>40</v>
      </c>
      <c r="N71" s="41">
        <f t="shared" si="7"/>
        <v>0</v>
      </c>
      <c r="O71" s="41">
        <f t="shared" si="8"/>
        <v>0</v>
      </c>
      <c r="P71" s="41">
        <f t="shared" si="9"/>
        <v>0</v>
      </c>
      <c r="Q71" s="41">
        <f t="shared" si="10"/>
        <v>0</v>
      </c>
      <c r="R71" s="41">
        <f t="shared" si="11"/>
        <v>0</v>
      </c>
      <c r="S71" s="41">
        <f t="shared" si="12"/>
        <v>0</v>
      </c>
    </row>
    <row r="72" spans="1:19" x14ac:dyDescent="0.25">
      <c r="A72" s="41">
        <v>22001</v>
      </c>
      <c r="B72" s="41">
        <f>SUMIF(Data!$E:$E,$A72,Data!O:O)</f>
        <v>0</v>
      </c>
      <c r="C72" s="41">
        <f>SUMIF(Data!$E:$E,$A72,Data!P:P)</f>
        <v>33</v>
      </c>
      <c r="D72" s="41">
        <f>SUMIF(Data!$E:$E,$A72,Data!Q:Q)</f>
        <v>33</v>
      </c>
      <c r="E72" s="41">
        <f>SUMIF(Data!$E:$E,$A72,Data!R:R)</f>
        <v>0</v>
      </c>
      <c r="F72" s="41">
        <f>SUMIF(Data!$E:$E,$A72,Data!S:S)</f>
        <v>112</v>
      </c>
      <c r="G72" s="41">
        <f>SUMIF(Data!$E:$E,$A72,Data!T:T)</f>
        <v>112</v>
      </c>
      <c r="H72" s="41">
        <f>VLOOKUP($A72,'[1]2021'!$1:$1048576,H$1,FALSE)</f>
        <v>0</v>
      </c>
      <c r="I72" s="41">
        <f>VLOOKUP($A72,'[1]2021'!$1:$1048576,I$1,FALSE)</f>
        <v>33</v>
      </c>
      <c r="J72" s="41">
        <f>VLOOKUP($A72,'[1]2021'!$1:$1048576,J$1,FALSE)</f>
        <v>33</v>
      </c>
      <c r="K72" s="41">
        <f>VLOOKUP($A72,'[1]2021'!$1:$1048576,K$1,FALSE)</f>
        <v>0</v>
      </c>
      <c r="L72" s="41">
        <f>VLOOKUP($A72,'[1]2021'!$1:$1048576,L$1,FALSE)</f>
        <v>112</v>
      </c>
      <c r="M72" s="41">
        <f>VLOOKUP($A72,'[1]2021'!$1:$1048576,M$1,FALSE)</f>
        <v>112</v>
      </c>
      <c r="N72" s="41">
        <f t="shared" si="7"/>
        <v>0</v>
      </c>
      <c r="O72" s="41">
        <f t="shared" si="8"/>
        <v>0</v>
      </c>
      <c r="P72" s="41">
        <f t="shared" si="9"/>
        <v>0</v>
      </c>
      <c r="Q72" s="41">
        <f t="shared" si="10"/>
        <v>0</v>
      </c>
      <c r="R72" s="41">
        <f t="shared" si="11"/>
        <v>0</v>
      </c>
      <c r="S72" s="41">
        <f t="shared" si="12"/>
        <v>0</v>
      </c>
    </row>
    <row r="73" spans="1:19" x14ac:dyDescent="0.25">
      <c r="A73" s="41">
        <v>22003</v>
      </c>
      <c r="B73" s="41">
        <f>SUMIF(Data!$E:$E,$A73,Data!O:O)</f>
        <v>0</v>
      </c>
      <c r="C73" s="41">
        <f>SUMIF(Data!$E:$E,$A73,Data!P:P)</f>
        <v>10</v>
      </c>
      <c r="D73" s="41">
        <f>SUMIF(Data!$E:$E,$A73,Data!Q:Q)</f>
        <v>10</v>
      </c>
      <c r="E73" s="41">
        <f>SUMIF(Data!$E:$E,$A73,Data!R:R)</f>
        <v>0</v>
      </c>
      <c r="F73" s="41">
        <f>SUMIF(Data!$E:$E,$A73,Data!S:S)</f>
        <v>50</v>
      </c>
      <c r="G73" s="41">
        <f>SUMIF(Data!$E:$E,$A73,Data!T:T)</f>
        <v>50</v>
      </c>
      <c r="H73" s="41">
        <f>VLOOKUP($A73,'[1]2021'!$1:$1048576,H$1,FALSE)</f>
        <v>0</v>
      </c>
      <c r="I73" s="41">
        <f>VLOOKUP($A73,'[1]2021'!$1:$1048576,I$1,FALSE)</f>
        <v>10</v>
      </c>
      <c r="J73" s="41">
        <f>VLOOKUP($A73,'[1]2021'!$1:$1048576,J$1,FALSE)</f>
        <v>10</v>
      </c>
      <c r="K73" s="41">
        <f>VLOOKUP($A73,'[1]2021'!$1:$1048576,K$1,FALSE)</f>
        <v>0</v>
      </c>
      <c r="L73" s="41">
        <f>VLOOKUP($A73,'[1]2021'!$1:$1048576,L$1,FALSE)</f>
        <v>50</v>
      </c>
      <c r="M73" s="41">
        <f>VLOOKUP($A73,'[1]2021'!$1:$1048576,M$1,FALSE)</f>
        <v>50</v>
      </c>
      <c r="N73" s="41">
        <f t="shared" si="7"/>
        <v>0</v>
      </c>
      <c r="O73" s="41">
        <f t="shared" si="8"/>
        <v>0</v>
      </c>
      <c r="P73" s="41">
        <f t="shared" si="9"/>
        <v>0</v>
      </c>
      <c r="Q73" s="41">
        <f t="shared" si="10"/>
        <v>0</v>
      </c>
      <c r="R73" s="41">
        <f t="shared" si="11"/>
        <v>0</v>
      </c>
      <c r="S73" s="41">
        <f t="shared" si="12"/>
        <v>0</v>
      </c>
    </row>
    <row r="74" spans="1:19" x14ac:dyDescent="0.25">
      <c r="A74" s="41">
        <v>23001</v>
      </c>
      <c r="B74" s="41">
        <f>SUMIF(Data!$E:$E,$A74,Data!O:O)</f>
        <v>0</v>
      </c>
      <c r="C74" s="41">
        <f>SUMIF(Data!$E:$E,$A74,Data!P:P)</f>
        <v>2</v>
      </c>
      <c r="D74" s="41">
        <f>SUMIF(Data!$E:$E,$A74,Data!Q:Q)</f>
        <v>2</v>
      </c>
      <c r="E74" s="41">
        <f>SUMIF(Data!$E:$E,$A74,Data!R:R)</f>
        <v>0</v>
      </c>
      <c r="F74" s="41">
        <f>SUMIF(Data!$E:$E,$A74,Data!S:S)</f>
        <v>45</v>
      </c>
      <c r="G74" s="41">
        <f>SUMIF(Data!$E:$E,$A74,Data!T:T)</f>
        <v>45</v>
      </c>
      <c r="H74" s="41">
        <f>VLOOKUP($A74,'[1]2021'!$1:$1048576,H$1,FALSE)</f>
        <v>0</v>
      </c>
      <c r="I74" s="41">
        <f>VLOOKUP($A74,'[1]2021'!$1:$1048576,I$1,FALSE)</f>
        <v>2</v>
      </c>
      <c r="J74" s="41">
        <f>VLOOKUP($A74,'[1]2021'!$1:$1048576,J$1,FALSE)</f>
        <v>2</v>
      </c>
      <c r="K74" s="41">
        <f>VLOOKUP($A74,'[1]2021'!$1:$1048576,K$1,FALSE)</f>
        <v>0</v>
      </c>
      <c r="L74" s="41">
        <f>VLOOKUP($A74,'[1]2021'!$1:$1048576,L$1,FALSE)</f>
        <v>45</v>
      </c>
      <c r="M74" s="41">
        <f>VLOOKUP($A74,'[1]2021'!$1:$1048576,M$1,FALSE)</f>
        <v>45</v>
      </c>
      <c r="N74" s="41">
        <f t="shared" si="7"/>
        <v>0</v>
      </c>
      <c r="O74" s="41">
        <f t="shared" si="8"/>
        <v>0</v>
      </c>
      <c r="P74" s="41">
        <f t="shared" si="9"/>
        <v>0</v>
      </c>
      <c r="Q74" s="41">
        <f t="shared" si="10"/>
        <v>0</v>
      </c>
      <c r="R74" s="41">
        <f t="shared" si="11"/>
        <v>0</v>
      </c>
      <c r="S74" s="41">
        <f t="shared" si="12"/>
        <v>0</v>
      </c>
    </row>
    <row r="75" spans="1:19" x14ac:dyDescent="0.25">
      <c r="A75" s="41">
        <v>23002</v>
      </c>
      <c r="B75" s="41">
        <f>SUMIF(Data!$E:$E,$A75,Data!O:O)</f>
        <v>0</v>
      </c>
      <c r="C75" s="41">
        <f>SUMIF(Data!$E:$E,$A75,Data!P:P)</f>
        <v>0</v>
      </c>
      <c r="D75" s="41">
        <f>SUMIF(Data!$E:$E,$A75,Data!Q:Q)</f>
        <v>0</v>
      </c>
      <c r="E75" s="41">
        <f>SUMIF(Data!$E:$E,$A75,Data!R:R)</f>
        <v>0</v>
      </c>
      <c r="F75" s="41">
        <f>SUMIF(Data!$E:$E,$A75,Data!S:S)</f>
        <v>78</v>
      </c>
      <c r="G75" s="41">
        <f>SUMIF(Data!$E:$E,$A75,Data!T:T)</f>
        <v>78</v>
      </c>
      <c r="H75" s="41">
        <f>VLOOKUP($A75,'[1]2021'!$1:$1048576,H$1,FALSE)</f>
        <v>0</v>
      </c>
      <c r="I75" s="41">
        <f>VLOOKUP($A75,'[1]2021'!$1:$1048576,I$1,FALSE)</f>
        <v>0</v>
      </c>
      <c r="J75" s="41">
        <f>VLOOKUP($A75,'[1]2021'!$1:$1048576,J$1,FALSE)</f>
        <v>0</v>
      </c>
      <c r="K75" s="41">
        <f>VLOOKUP($A75,'[1]2021'!$1:$1048576,K$1,FALSE)</f>
        <v>0</v>
      </c>
      <c r="L75" s="41">
        <f>VLOOKUP($A75,'[1]2021'!$1:$1048576,L$1,FALSE)</f>
        <v>78</v>
      </c>
      <c r="M75" s="41">
        <f>VLOOKUP($A75,'[1]2021'!$1:$1048576,M$1,FALSE)</f>
        <v>78</v>
      </c>
      <c r="N75" s="41">
        <f t="shared" si="7"/>
        <v>0</v>
      </c>
      <c r="O75" s="41">
        <f t="shared" si="8"/>
        <v>0</v>
      </c>
      <c r="P75" s="41">
        <f t="shared" si="9"/>
        <v>0</v>
      </c>
      <c r="Q75" s="41">
        <f t="shared" si="10"/>
        <v>0</v>
      </c>
      <c r="R75" s="41">
        <f t="shared" si="11"/>
        <v>0</v>
      </c>
      <c r="S75" s="41">
        <f t="shared" si="12"/>
        <v>0</v>
      </c>
    </row>
    <row r="76" spans="1:19" x14ac:dyDescent="0.25">
      <c r="A76" s="41">
        <v>23003</v>
      </c>
      <c r="B76" s="41">
        <f>SUMIF(Data!$E:$E,$A76,Data!O:O)</f>
        <v>0</v>
      </c>
      <c r="C76" s="41">
        <f>SUMIF(Data!$E:$E,$A76,Data!P:P)</f>
        <v>5</v>
      </c>
      <c r="D76" s="41">
        <f>SUMIF(Data!$E:$E,$A76,Data!Q:Q)</f>
        <v>5</v>
      </c>
      <c r="E76" s="41">
        <f>SUMIF(Data!$E:$E,$A76,Data!R:R)</f>
        <v>0</v>
      </c>
      <c r="F76" s="41">
        <f>SUMIF(Data!$E:$E,$A76,Data!S:S)</f>
        <v>75</v>
      </c>
      <c r="G76" s="41">
        <f>SUMIF(Data!$E:$E,$A76,Data!T:T)</f>
        <v>75</v>
      </c>
      <c r="H76" s="41">
        <f>VLOOKUP($A76,'[1]2021'!$1:$1048576,H$1,FALSE)</f>
        <v>0</v>
      </c>
      <c r="I76" s="41">
        <f>VLOOKUP($A76,'[1]2021'!$1:$1048576,I$1,FALSE)</f>
        <v>5</v>
      </c>
      <c r="J76" s="41">
        <f>VLOOKUP($A76,'[1]2021'!$1:$1048576,J$1,FALSE)</f>
        <v>5</v>
      </c>
      <c r="K76" s="41">
        <f>VLOOKUP($A76,'[1]2021'!$1:$1048576,K$1,FALSE)</f>
        <v>0</v>
      </c>
      <c r="L76" s="41">
        <f>VLOOKUP($A76,'[1]2021'!$1:$1048576,L$1,FALSE)</f>
        <v>75</v>
      </c>
      <c r="M76" s="41">
        <f>VLOOKUP($A76,'[1]2021'!$1:$1048576,M$1,FALSE)</f>
        <v>75</v>
      </c>
      <c r="N76" s="41">
        <f t="shared" si="7"/>
        <v>0</v>
      </c>
      <c r="O76" s="41">
        <f t="shared" si="8"/>
        <v>0</v>
      </c>
      <c r="P76" s="41">
        <f t="shared" si="9"/>
        <v>0</v>
      </c>
      <c r="Q76" s="41">
        <f t="shared" si="10"/>
        <v>0</v>
      </c>
      <c r="R76" s="41">
        <f t="shared" si="11"/>
        <v>0</v>
      </c>
      <c r="S76" s="41">
        <f t="shared" si="12"/>
        <v>0</v>
      </c>
    </row>
    <row r="77" spans="1:19" x14ac:dyDescent="0.25">
      <c r="A77" s="41">
        <v>23004</v>
      </c>
      <c r="B77" s="41">
        <f>SUMIF(Data!$E:$E,$A77,Data!O:O)</f>
        <v>0</v>
      </c>
      <c r="C77" s="41">
        <f>SUMIF(Data!$E:$E,$A77,Data!P:P)</f>
        <v>0</v>
      </c>
      <c r="D77" s="41">
        <f>SUMIF(Data!$E:$E,$A77,Data!Q:Q)</f>
        <v>0</v>
      </c>
      <c r="E77" s="41">
        <f>SUMIF(Data!$E:$E,$A77,Data!R:R)</f>
        <v>0</v>
      </c>
      <c r="F77" s="41">
        <f>SUMIF(Data!$E:$E,$A77,Data!S:S)</f>
        <v>50</v>
      </c>
      <c r="G77" s="41">
        <f>SUMIF(Data!$E:$E,$A77,Data!T:T)</f>
        <v>50</v>
      </c>
      <c r="H77" s="41">
        <f>VLOOKUP($A77,'[1]2021'!$1:$1048576,H$1,FALSE)</f>
        <v>0</v>
      </c>
      <c r="I77" s="41">
        <f>VLOOKUP($A77,'[1]2021'!$1:$1048576,I$1,FALSE)</f>
        <v>0</v>
      </c>
      <c r="J77" s="41">
        <f>VLOOKUP($A77,'[1]2021'!$1:$1048576,J$1,FALSE)</f>
        <v>0</v>
      </c>
      <c r="K77" s="41">
        <f>VLOOKUP($A77,'[1]2021'!$1:$1048576,K$1,FALSE)</f>
        <v>0</v>
      </c>
      <c r="L77" s="41">
        <f>VLOOKUP($A77,'[1]2021'!$1:$1048576,L$1,FALSE)</f>
        <v>50</v>
      </c>
      <c r="M77" s="41">
        <f>VLOOKUP($A77,'[1]2021'!$1:$1048576,M$1,FALSE)</f>
        <v>50</v>
      </c>
      <c r="N77" s="41">
        <f t="shared" si="7"/>
        <v>0</v>
      </c>
      <c r="O77" s="41">
        <f t="shared" si="8"/>
        <v>0</v>
      </c>
      <c r="P77" s="41">
        <f t="shared" si="9"/>
        <v>0</v>
      </c>
      <c r="Q77" s="41">
        <f t="shared" si="10"/>
        <v>0</v>
      </c>
      <c r="R77" s="41">
        <f t="shared" si="11"/>
        <v>0</v>
      </c>
      <c r="S77" s="41">
        <f t="shared" si="12"/>
        <v>0</v>
      </c>
    </row>
    <row r="78" spans="1:19" x14ac:dyDescent="0.25">
      <c r="A78" s="41">
        <v>23005</v>
      </c>
      <c r="B78" s="41">
        <f>SUMIF(Data!$E:$E,$A78,Data!O:O)</f>
        <v>0</v>
      </c>
      <c r="C78" s="41">
        <f>SUMIF(Data!$E:$E,$A78,Data!P:P)</f>
        <v>0</v>
      </c>
      <c r="D78" s="41">
        <f>SUMIF(Data!$E:$E,$A78,Data!Q:Q)</f>
        <v>0</v>
      </c>
      <c r="E78" s="41">
        <f>SUMIF(Data!$E:$E,$A78,Data!R:R)</f>
        <v>0</v>
      </c>
      <c r="F78" s="41">
        <f>SUMIF(Data!$E:$E,$A78,Data!S:S)</f>
        <v>41</v>
      </c>
      <c r="G78" s="41">
        <f>SUMIF(Data!$E:$E,$A78,Data!T:T)</f>
        <v>41</v>
      </c>
      <c r="H78" s="41">
        <f>VLOOKUP($A78,'[1]2021'!$1:$1048576,H$1,FALSE)</f>
        <v>0</v>
      </c>
      <c r="I78" s="41">
        <f>VLOOKUP($A78,'[1]2021'!$1:$1048576,I$1,FALSE)</f>
        <v>0</v>
      </c>
      <c r="J78" s="41">
        <f>VLOOKUP($A78,'[1]2021'!$1:$1048576,J$1,FALSE)</f>
        <v>0</v>
      </c>
      <c r="K78" s="41">
        <f>VLOOKUP($A78,'[1]2021'!$1:$1048576,K$1,FALSE)</f>
        <v>0</v>
      </c>
      <c r="L78" s="41">
        <f>VLOOKUP($A78,'[1]2021'!$1:$1048576,L$1,FALSE)</f>
        <v>41</v>
      </c>
      <c r="M78" s="41">
        <f>VLOOKUP($A78,'[1]2021'!$1:$1048576,M$1,FALSE)</f>
        <v>41</v>
      </c>
      <c r="N78" s="41">
        <f t="shared" si="7"/>
        <v>0</v>
      </c>
      <c r="O78" s="41">
        <f t="shared" si="8"/>
        <v>0</v>
      </c>
      <c r="P78" s="41">
        <f t="shared" si="9"/>
        <v>0</v>
      </c>
      <c r="Q78" s="41">
        <f t="shared" si="10"/>
        <v>0</v>
      </c>
      <c r="R78" s="41">
        <f t="shared" si="11"/>
        <v>0</v>
      </c>
      <c r="S78" s="41">
        <f t="shared" si="12"/>
        <v>0</v>
      </c>
    </row>
    <row r="79" spans="1:19" x14ac:dyDescent="0.25">
      <c r="A79" s="41">
        <v>23007</v>
      </c>
      <c r="B79" s="41">
        <f>SUMIF(Data!$E:$E,$A79,Data!O:O)</f>
        <v>0</v>
      </c>
      <c r="C79" s="41">
        <f>SUMIF(Data!$E:$E,$A79,Data!P:P)</f>
        <v>0</v>
      </c>
      <c r="D79" s="41">
        <f>SUMIF(Data!$E:$E,$A79,Data!Q:Q)</f>
        <v>0</v>
      </c>
      <c r="E79" s="41">
        <f>SUMIF(Data!$E:$E,$A79,Data!R:R)</f>
        <v>0</v>
      </c>
      <c r="F79" s="41">
        <f>SUMIF(Data!$E:$E,$A79,Data!S:S)</f>
        <v>25</v>
      </c>
      <c r="G79" s="41">
        <f>SUMIF(Data!$E:$E,$A79,Data!T:T)</f>
        <v>25</v>
      </c>
      <c r="H79" s="41">
        <f>VLOOKUP($A79,'[1]2021'!$1:$1048576,H$1,FALSE)</f>
        <v>0</v>
      </c>
      <c r="I79" s="41">
        <f>VLOOKUP($A79,'[1]2021'!$1:$1048576,I$1,FALSE)</f>
        <v>0</v>
      </c>
      <c r="J79" s="41">
        <f>VLOOKUP($A79,'[1]2021'!$1:$1048576,J$1,FALSE)</f>
        <v>0</v>
      </c>
      <c r="K79" s="41">
        <f>VLOOKUP($A79,'[1]2021'!$1:$1048576,K$1,FALSE)</f>
        <v>0</v>
      </c>
      <c r="L79" s="41">
        <f>VLOOKUP($A79,'[1]2021'!$1:$1048576,L$1,FALSE)</f>
        <v>25</v>
      </c>
      <c r="M79" s="41">
        <f>VLOOKUP($A79,'[1]2021'!$1:$1048576,M$1,FALSE)</f>
        <v>25</v>
      </c>
      <c r="N79" s="41">
        <f t="shared" si="7"/>
        <v>0</v>
      </c>
      <c r="O79" s="41">
        <f t="shared" si="8"/>
        <v>0</v>
      </c>
      <c r="P79" s="41">
        <f t="shared" si="9"/>
        <v>0</v>
      </c>
      <c r="Q79" s="41">
        <f t="shared" si="10"/>
        <v>0</v>
      </c>
      <c r="R79" s="41">
        <f t="shared" si="11"/>
        <v>0</v>
      </c>
      <c r="S79" s="41">
        <f t="shared" si="12"/>
        <v>0</v>
      </c>
    </row>
    <row r="80" spans="1:19" x14ac:dyDescent="0.25">
      <c r="A80" s="41">
        <v>24001</v>
      </c>
      <c r="B80" s="41">
        <f>SUMIF(Data!$E:$E,$A80,Data!O:O)</f>
        <v>0</v>
      </c>
      <c r="C80" s="41">
        <f>SUMIF(Data!$E:$E,$A80,Data!P:P)</f>
        <v>0</v>
      </c>
      <c r="D80" s="41">
        <f>SUMIF(Data!$E:$E,$A80,Data!Q:Q)</f>
        <v>0</v>
      </c>
      <c r="E80" s="41">
        <f>SUMIF(Data!$E:$E,$A80,Data!R:R)</f>
        <v>0</v>
      </c>
      <c r="F80" s="41">
        <f>SUMIF(Data!$E:$E,$A80,Data!S:S)</f>
        <v>85</v>
      </c>
      <c r="G80" s="41">
        <f>SUMIF(Data!$E:$E,$A80,Data!T:T)</f>
        <v>85</v>
      </c>
      <c r="H80" s="41">
        <f>VLOOKUP($A80,'[1]2021'!$1:$1048576,H$1,FALSE)</f>
        <v>0</v>
      </c>
      <c r="I80" s="41">
        <f>VLOOKUP($A80,'[1]2021'!$1:$1048576,I$1,FALSE)</f>
        <v>0</v>
      </c>
      <c r="J80" s="41">
        <f>VLOOKUP($A80,'[1]2021'!$1:$1048576,J$1,FALSE)</f>
        <v>0</v>
      </c>
      <c r="K80" s="41">
        <f>VLOOKUP($A80,'[1]2021'!$1:$1048576,K$1,FALSE)</f>
        <v>0</v>
      </c>
      <c r="L80" s="41">
        <f>VLOOKUP($A80,'[1]2021'!$1:$1048576,L$1,FALSE)</f>
        <v>85</v>
      </c>
      <c r="M80" s="41">
        <f>VLOOKUP($A80,'[1]2021'!$1:$1048576,M$1,FALSE)</f>
        <v>85</v>
      </c>
      <c r="N80" s="41">
        <f t="shared" si="7"/>
        <v>0</v>
      </c>
      <c r="O80" s="41">
        <f t="shared" si="8"/>
        <v>0</v>
      </c>
      <c r="P80" s="41">
        <f t="shared" si="9"/>
        <v>0</v>
      </c>
      <c r="Q80" s="41">
        <f t="shared" si="10"/>
        <v>0</v>
      </c>
      <c r="R80" s="41">
        <f t="shared" si="11"/>
        <v>0</v>
      </c>
      <c r="S80" s="41">
        <f t="shared" si="12"/>
        <v>0</v>
      </c>
    </row>
    <row r="81" spans="1:19" x14ac:dyDescent="0.25">
      <c r="A81" s="41">
        <v>24002</v>
      </c>
      <c r="B81" s="41">
        <f>SUMIF(Data!$E:$E,$A81,Data!O:O)</f>
        <v>0</v>
      </c>
      <c r="C81" s="41">
        <f>SUMIF(Data!$E:$E,$A81,Data!P:P)</f>
        <v>7</v>
      </c>
      <c r="D81" s="41">
        <f>SUMIF(Data!$E:$E,$A81,Data!Q:Q)</f>
        <v>7</v>
      </c>
      <c r="E81" s="41">
        <f>SUMIF(Data!$E:$E,$A81,Data!R:R)</f>
        <v>0</v>
      </c>
      <c r="F81" s="41">
        <f>SUMIF(Data!$E:$E,$A81,Data!S:S)</f>
        <v>86</v>
      </c>
      <c r="G81" s="41">
        <f>SUMIF(Data!$E:$E,$A81,Data!T:T)</f>
        <v>86</v>
      </c>
      <c r="H81" s="41">
        <f>VLOOKUP($A81,'[1]2021'!$1:$1048576,H$1,FALSE)</f>
        <v>0</v>
      </c>
      <c r="I81" s="41">
        <f>VLOOKUP($A81,'[1]2021'!$1:$1048576,I$1,FALSE)</f>
        <v>7</v>
      </c>
      <c r="J81" s="41">
        <f>VLOOKUP($A81,'[1]2021'!$1:$1048576,J$1,FALSE)</f>
        <v>7</v>
      </c>
      <c r="K81" s="41">
        <f>VLOOKUP($A81,'[1]2021'!$1:$1048576,K$1,FALSE)</f>
        <v>0</v>
      </c>
      <c r="L81" s="41">
        <f>VLOOKUP($A81,'[1]2021'!$1:$1048576,L$1,FALSE)</f>
        <v>86</v>
      </c>
      <c r="M81" s="41">
        <f>VLOOKUP($A81,'[1]2021'!$1:$1048576,M$1,FALSE)</f>
        <v>86</v>
      </c>
      <c r="N81" s="41">
        <f t="shared" si="7"/>
        <v>0</v>
      </c>
      <c r="O81" s="41">
        <f t="shared" si="8"/>
        <v>0</v>
      </c>
      <c r="P81" s="41">
        <f t="shared" si="9"/>
        <v>0</v>
      </c>
      <c r="Q81" s="41">
        <f t="shared" si="10"/>
        <v>0</v>
      </c>
      <c r="R81" s="41">
        <f t="shared" si="11"/>
        <v>0</v>
      </c>
      <c r="S81" s="41">
        <f t="shared" si="12"/>
        <v>0</v>
      </c>
    </row>
    <row r="82" spans="1:19" x14ac:dyDescent="0.25">
      <c r="A82" s="41">
        <v>24004</v>
      </c>
      <c r="B82" s="41">
        <f>SUMIF(Data!$E:$E,$A82,Data!O:O)</f>
        <v>0</v>
      </c>
      <c r="C82" s="41">
        <f>SUMIF(Data!$E:$E,$A82,Data!P:P)</f>
        <v>0</v>
      </c>
      <c r="D82" s="41">
        <f>SUMIF(Data!$E:$E,$A82,Data!Q:Q)</f>
        <v>0</v>
      </c>
      <c r="E82" s="41">
        <f>SUMIF(Data!$E:$E,$A82,Data!R:R)</f>
        <v>0</v>
      </c>
      <c r="F82" s="41">
        <f>SUMIF(Data!$E:$E,$A82,Data!S:S)</f>
        <v>52</v>
      </c>
      <c r="G82" s="41">
        <f>SUMIF(Data!$E:$E,$A82,Data!T:T)</f>
        <v>52</v>
      </c>
      <c r="H82" s="41">
        <f>VLOOKUP($A82,'[1]2021'!$1:$1048576,H$1,FALSE)</f>
        <v>0</v>
      </c>
      <c r="I82" s="41">
        <f>VLOOKUP($A82,'[1]2021'!$1:$1048576,I$1,FALSE)</f>
        <v>0</v>
      </c>
      <c r="J82" s="41">
        <f>VLOOKUP($A82,'[1]2021'!$1:$1048576,J$1,FALSE)</f>
        <v>0</v>
      </c>
      <c r="K82" s="41">
        <f>VLOOKUP($A82,'[1]2021'!$1:$1048576,K$1,FALSE)</f>
        <v>0</v>
      </c>
      <c r="L82" s="41">
        <f>VLOOKUP($A82,'[1]2021'!$1:$1048576,L$1,FALSE)</f>
        <v>52</v>
      </c>
      <c r="M82" s="41">
        <f>VLOOKUP($A82,'[1]2021'!$1:$1048576,M$1,FALSE)</f>
        <v>52</v>
      </c>
      <c r="N82" s="41">
        <f t="shared" si="7"/>
        <v>0</v>
      </c>
      <c r="O82" s="41">
        <f t="shared" si="8"/>
        <v>0</v>
      </c>
      <c r="P82" s="41">
        <f t="shared" si="9"/>
        <v>0</v>
      </c>
      <c r="Q82" s="41">
        <f t="shared" si="10"/>
        <v>0</v>
      </c>
      <c r="R82" s="41">
        <f t="shared" si="11"/>
        <v>0</v>
      </c>
      <c r="S82" s="41">
        <f t="shared" si="12"/>
        <v>0</v>
      </c>
    </row>
    <row r="83" spans="1:19" x14ac:dyDescent="0.25">
      <c r="A83" s="41">
        <v>24005</v>
      </c>
      <c r="B83" s="41">
        <f>SUMIF(Data!$E:$E,$A83,Data!O:O)</f>
        <v>0</v>
      </c>
      <c r="C83" s="41">
        <f>SUMIF(Data!$E:$E,$A83,Data!P:P)</f>
        <v>0</v>
      </c>
      <c r="D83" s="41">
        <f>SUMIF(Data!$E:$E,$A83,Data!Q:Q)</f>
        <v>0</v>
      </c>
      <c r="E83" s="41">
        <f>SUMIF(Data!$E:$E,$A83,Data!R:R)</f>
        <v>0</v>
      </c>
      <c r="F83" s="41">
        <f>SUMIF(Data!$E:$E,$A83,Data!S:S)</f>
        <v>84</v>
      </c>
      <c r="G83" s="41">
        <f>SUMIF(Data!$E:$E,$A83,Data!T:T)</f>
        <v>84</v>
      </c>
      <c r="H83" s="41">
        <f>VLOOKUP($A83,'[1]2021'!$1:$1048576,H$1,FALSE)</f>
        <v>0</v>
      </c>
      <c r="I83" s="41">
        <f>VLOOKUP($A83,'[1]2021'!$1:$1048576,I$1,FALSE)</f>
        <v>0</v>
      </c>
      <c r="J83" s="41">
        <f>VLOOKUP($A83,'[1]2021'!$1:$1048576,J$1,FALSE)</f>
        <v>0</v>
      </c>
      <c r="K83" s="41">
        <f>VLOOKUP($A83,'[1]2021'!$1:$1048576,K$1,FALSE)</f>
        <v>0</v>
      </c>
      <c r="L83" s="41">
        <f>VLOOKUP($A83,'[1]2021'!$1:$1048576,L$1,FALSE)</f>
        <v>84</v>
      </c>
      <c r="M83" s="41">
        <f>VLOOKUP($A83,'[1]2021'!$1:$1048576,M$1,FALSE)</f>
        <v>84</v>
      </c>
      <c r="N83" s="41">
        <f t="shared" si="7"/>
        <v>0</v>
      </c>
      <c r="O83" s="41">
        <f t="shared" si="8"/>
        <v>0</v>
      </c>
      <c r="P83" s="41">
        <f t="shared" si="9"/>
        <v>0</v>
      </c>
      <c r="Q83" s="41">
        <f t="shared" si="10"/>
        <v>0</v>
      </c>
      <c r="R83" s="41">
        <f t="shared" si="11"/>
        <v>0</v>
      </c>
      <c r="S83" s="41">
        <f t="shared" si="12"/>
        <v>0</v>
      </c>
    </row>
    <row r="84" spans="1:19" x14ac:dyDescent="0.25">
      <c r="A84" s="41">
        <v>25001</v>
      </c>
      <c r="B84" s="41">
        <f>SUMIF(Data!$E:$E,$A84,Data!O:O)</f>
        <v>0</v>
      </c>
      <c r="C84" s="41">
        <f>SUMIF(Data!$E:$E,$A84,Data!P:P)</f>
        <v>7</v>
      </c>
      <c r="D84" s="41">
        <f>SUMIF(Data!$E:$E,$A84,Data!Q:Q)</f>
        <v>7</v>
      </c>
      <c r="E84" s="41">
        <f>SUMIF(Data!$E:$E,$A84,Data!R:R)</f>
        <v>0</v>
      </c>
      <c r="F84" s="41">
        <f>SUMIF(Data!$E:$E,$A84,Data!S:S)</f>
        <v>77</v>
      </c>
      <c r="G84" s="41">
        <f>SUMIF(Data!$E:$E,$A84,Data!T:T)</f>
        <v>77</v>
      </c>
      <c r="H84" s="41">
        <f>VLOOKUP($A84,'[1]2021'!$1:$1048576,H$1,FALSE)</f>
        <v>0</v>
      </c>
      <c r="I84" s="41">
        <f>VLOOKUP($A84,'[1]2021'!$1:$1048576,I$1,FALSE)</f>
        <v>7</v>
      </c>
      <c r="J84" s="41">
        <f>VLOOKUP($A84,'[1]2021'!$1:$1048576,J$1,FALSE)</f>
        <v>7</v>
      </c>
      <c r="K84" s="41">
        <f>VLOOKUP($A84,'[1]2021'!$1:$1048576,K$1,FALSE)</f>
        <v>0</v>
      </c>
      <c r="L84" s="41">
        <f>VLOOKUP($A84,'[1]2021'!$1:$1048576,L$1,FALSE)</f>
        <v>77</v>
      </c>
      <c r="M84" s="41">
        <f>VLOOKUP($A84,'[1]2021'!$1:$1048576,M$1,FALSE)</f>
        <v>77</v>
      </c>
      <c r="N84" s="41">
        <f t="shared" si="7"/>
        <v>0</v>
      </c>
      <c r="O84" s="41">
        <f t="shared" si="8"/>
        <v>0</v>
      </c>
      <c r="P84" s="41">
        <f t="shared" si="9"/>
        <v>0</v>
      </c>
      <c r="Q84" s="41">
        <f t="shared" si="10"/>
        <v>0</v>
      </c>
      <c r="R84" s="41">
        <f t="shared" si="11"/>
        <v>0</v>
      </c>
      <c r="S84" s="41">
        <f t="shared" si="12"/>
        <v>0</v>
      </c>
    </row>
    <row r="85" spans="1:19" x14ac:dyDescent="0.25">
      <c r="A85" s="41">
        <v>25003</v>
      </c>
      <c r="B85" s="41">
        <f>SUMIF(Data!$E:$E,$A85,Data!O:O)</f>
        <v>0</v>
      </c>
      <c r="C85" s="41">
        <f>SUMIF(Data!$E:$E,$A85,Data!P:P)</f>
        <v>0</v>
      </c>
      <c r="D85" s="41">
        <f>SUMIF(Data!$E:$E,$A85,Data!Q:Q)</f>
        <v>0</v>
      </c>
      <c r="E85" s="41">
        <f>SUMIF(Data!$E:$E,$A85,Data!R:R)</f>
        <v>0</v>
      </c>
      <c r="F85" s="41">
        <f>SUMIF(Data!$E:$E,$A85,Data!S:S)</f>
        <v>90</v>
      </c>
      <c r="G85" s="41">
        <f>SUMIF(Data!$E:$E,$A85,Data!T:T)</f>
        <v>90</v>
      </c>
      <c r="H85" s="41">
        <f>VLOOKUP($A85,'[1]2021'!$1:$1048576,H$1,FALSE)</f>
        <v>0</v>
      </c>
      <c r="I85" s="41">
        <f>VLOOKUP($A85,'[1]2021'!$1:$1048576,I$1,FALSE)</f>
        <v>0</v>
      </c>
      <c r="J85" s="41">
        <f>VLOOKUP($A85,'[1]2021'!$1:$1048576,J$1,FALSE)</f>
        <v>0</v>
      </c>
      <c r="K85" s="41">
        <f>VLOOKUP($A85,'[1]2021'!$1:$1048576,K$1,FALSE)</f>
        <v>0</v>
      </c>
      <c r="L85" s="41">
        <f>VLOOKUP($A85,'[1]2021'!$1:$1048576,L$1,FALSE)</f>
        <v>90</v>
      </c>
      <c r="M85" s="41">
        <f>VLOOKUP($A85,'[1]2021'!$1:$1048576,M$1,FALSE)</f>
        <v>90</v>
      </c>
      <c r="N85" s="41">
        <f t="shared" si="7"/>
        <v>0</v>
      </c>
      <c r="O85" s="41">
        <f t="shared" si="8"/>
        <v>0</v>
      </c>
      <c r="P85" s="41">
        <f t="shared" si="9"/>
        <v>0</v>
      </c>
      <c r="Q85" s="41">
        <f t="shared" si="10"/>
        <v>0</v>
      </c>
      <c r="R85" s="41">
        <f t="shared" si="11"/>
        <v>0</v>
      </c>
      <c r="S85" s="41">
        <f t="shared" si="12"/>
        <v>0</v>
      </c>
    </row>
    <row r="86" spans="1:19" x14ac:dyDescent="0.25">
      <c r="A86" s="41">
        <v>25004</v>
      </c>
      <c r="B86" s="41">
        <f>SUMIF(Data!$E:$E,$A86,Data!O:O)</f>
        <v>0</v>
      </c>
      <c r="C86" s="41">
        <f>SUMIF(Data!$E:$E,$A86,Data!P:P)</f>
        <v>28</v>
      </c>
      <c r="D86" s="41">
        <f>SUMIF(Data!$E:$E,$A86,Data!Q:Q)</f>
        <v>28</v>
      </c>
      <c r="E86" s="41">
        <f>SUMIF(Data!$E:$E,$A86,Data!R:R)</f>
        <v>0</v>
      </c>
      <c r="F86" s="41">
        <f>SUMIF(Data!$E:$E,$A86,Data!S:S)</f>
        <v>68</v>
      </c>
      <c r="G86" s="41">
        <f>SUMIF(Data!$E:$E,$A86,Data!T:T)</f>
        <v>68</v>
      </c>
      <c r="H86" s="41">
        <f>VLOOKUP($A86,'[1]2021'!$1:$1048576,H$1,FALSE)</f>
        <v>0</v>
      </c>
      <c r="I86" s="41">
        <f>VLOOKUP($A86,'[1]2021'!$1:$1048576,I$1,FALSE)</f>
        <v>28</v>
      </c>
      <c r="J86" s="41">
        <f>VLOOKUP($A86,'[1]2021'!$1:$1048576,J$1,FALSE)</f>
        <v>28</v>
      </c>
      <c r="K86" s="41">
        <f>VLOOKUP($A86,'[1]2021'!$1:$1048576,K$1,FALSE)</f>
        <v>0</v>
      </c>
      <c r="L86" s="41">
        <f>VLOOKUP($A86,'[1]2021'!$1:$1048576,L$1,FALSE)</f>
        <v>68</v>
      </c>
      <c r="M86" s="41">
        <f>VLOOKUP($A86,'[1]2021'!$1:$1048576,M$1,FALSE)</f>
        <v>68</v>
      </c>
      <c r="N86" s="41">
        <f t="shared" si="7"/>
        <v>0</v>
      </c>
      <c r="O86" s="41">
        <f t="shared" si="8"/>
        <v>0</v>
      </c>
      <c r="P86" s="41">
        <f t="shared" si="9"/>
        <v>0</v>
      </c>
      <c r="Q86" s="41">
        <f t="shared" si="10"/>
        <v>0</v>
      </c>
      <c r="R86" s="41">
        <f t="shared" si="11"/>
        <v>0</v>
      </c>
      <c r="S86" s="41">
        <f t="shared" si="12"/>
        <v>0</v>
      </c>
    </row>
    <row r="87" spans="1:19" x14ac:dyDescent="0.25">
      <c r="A87" s="41">
        <v>25005</v>
      </c>
      <c r="B87" s="41">
        <f>SUMIF(Data!$E:$E,$A87,Data!O:O)</f>
        <v>0</v>
      </c>
      <c r="C87" s="41">
        <f>SUMIF(Data!$E:$E,$A87,Data!P:P)</f>
        <v>10</v>
      </c>
      <c r="D87" s="41">
        <f>SUMIF(Data!$E:$E,$A87,Data!Q:Q)</f>
        <v>10</v>
      </c>
      <c r="E87" s="41">
        <f>SUMIF(Data!$E:$E,$A87,Data!R:R)</f>
        <v>0</v>
      </c>
      <c r="F87" s="41">
        <f>SUMIF(Data!$E:$E,$A87,Data!S:S)</f>
        <v>50</v>
      </c>
      <c r="G87" s="41">
        <f>SUMIF(Data!$E:$E,$A87,Data!T:T)</f>
        <v>50</v>
      </c>
      <c r="H87" s="41">
        <f>VLOOKUP($A87,'[1]2021'!$1:$1048576,H$1,FALSE)</f>
        <v>0</v>
      </c>
      <c r="I87" s="41">
        <f>VLOOKUP($A87,'[1]2021'!$1:$1048576,I$1,FALSE)</f>
        <v>10</v>
      </c>
      <c r="J87" s="41">
        <f>VLOOKUP($A87,'[1]2021'!$1:$1048576,J$1,FALSE)</f>
        <v>10</v>
      </c>
      <c r="K87" s="41">
        <f>VLOOKUP($A87,'[1]2021'!$1:$1048576,K$1,FALSE)</f>
        <v>0</v>
      </c>
      <c r="L87" s="41">
        <f>VLOOKUP($A87,'[1]2021'!$1:$1048576,L$1,FALSE)</f>
        <v>50</v>
      </c>
      <c r="M87" s="41">
        <f>VLOOKUP($A87,'[1]2021'!$1:$1048576,M$1,FALSE)</f>
        <v>50</v>
      </c>
      <c r="N87" s="41">
        <f t="shared" si="7"/>
        <v>0</v>
      </c>
      <c r="O87" s="41">
        <f t="shared" si="8"/>
        <v>0</v>
      </c>
      <c r="P87" s="41">
        <f t="shared" si="9"/>
        <v>0</v>
      </c>
      <c r="Q87" s="41">
        <f t="shared" si="10"/>
        <v>0</v>
      </c>
      <c r="R87" s="41">
        <f t="shared" si="11"/>
        <v>0</v>
      </c>
      <c r="S87" s="41">
        <f t="shared" si="12"/>
        <v>0</v>
      </c>
    </row>
    <row r="88" spans="1:19" x14ac:dyDescent="0.25">
      <c r="A88" s="41">
        <v>25006</v>
      </c>
      <c r="B88" s="41">
        <f>SUMIF(Data!$E:$E,$A88,Data!O:O)</f>
        <v>0</v>
      </c>
      <c r="C88" s="41">
        <f>SUMIF(Data!$E:$E,$A88,Data!P:P)</f>
        <v>0</v>
      </c>
      <c r="D88" s="41">
        <f>SUMIF(Data!$E:$E,$A88,Data!Q:Q)</f>
        <v>0</v>
      </c>
      <c r="E88" s="41">
        <f>SUMIF(Data!$E:$E,$A88,Data!R:R)</f>
        <v>0</v>
      </c>
      <c r="F88" s="41">
        <f>SUMIF(Data!$E:$E,$A88,Data!S:S)</f>
        <v>89</v>
      </c>
      <c r="G88" s="41">
        <f>SUMIF(Data!$E:$E,$A88,Data!T:T)</f>
        <v>89</v>
      </c>
      <c r="H88" s="41">
        <f>VLOOKUP($A88,'[1]2021'!$1:$1048576,H$1,FALSE)</f>
        <v>0</v>
      </c>
      <c r="I88" s="41">
        <f>VLOOKUP($A88,'[1]2021'!$1:$1048576,I$1,FALSE)</f>
        <v>0</v>
      </c>
      <c r="J88" s="41">
        <f>VLOOKUP($A88,'[1]2021'!$1:$1048576,J$1,FALSE)</f>
        <v>0</v>
      </c>
      <c r="K88" s="41">
        <f>VLOOKUP($A88,'[1]2021'!$1:$1048576,K$1,FALSE)</f>
        <v>0</v>
      </c>
      <c r="L88" s="41">
        <f>VLOOKUP($A88,'[1]2021'!$1:$1048576,L$1,FALSE)</f>
        <v>89</v>
      </c>
      <c r="M88" s="41">
        <f>VLOOKUP($A88,'[1]2021'!$1:$1048576,M$1,FALSE)</f>
        <v>89</v>
      </c>
      <c r="N88" s="41">
        <f t="shared" si="7"/>
        <v>0</v>
      </c>
      <c r="O88" s="41">
        <f t="shared" si="8"/>
        <v>0</v>
      </c>
      <c r="P88" s="41">
        <f t="shared" si="9"/>
        <v>0</v>
      </c>
      <c r="Q88" s="41">
        <f t="shared" si="10"/>
        <v>0</v>
      </c>
      <c r="R88" s="41">
        <f t="shared" si="11"/>
        <v>0</v>
      </c>
      <c r="S88" s="41">
        <f t="shared" si="12"/>
        <v>0</v>
      </c>
    </row>
    <row r="89" spans="1:19" x14ac:dyDescent="0.25">
      <c r="A89" s="41">
        <v>25007</v>
      </c>
      <c r="B89" s="41">
        <f>SUMIF(Data!$E:$E,$A89,Data!O:O)</f>
        <v>0</v>
      </c>
      <c r="C89" s="41">
        <f>SUMIF(Data!$E:$E,$A89,Data!P:P)</f>
        <v>0</v>
      </c>
      <c r="D89" s="41">
        <f>SUMIF(Data!$E:$E,$A89,Data!Q:Q)</f>
        <v>0</v>
      </c>
      <c r="E89" s="41">
        <f>SUMIF(Data!$E:$E,$A89,Data!R:R)</f>
        <v>0</v>
      </c>
      <c r="F89" s="41">
        <f>SUMIF(Data!$E:$E,$A89,Data!S:S)</f>
        <v>64</v>
      </c>
      <c r="G89" s="41">
        <f>SUMIF(Data!$E:$E,$A89,Data!T:T)</f>
        <v>64</v>
      </c>
      <c r="H89" s="41">
        <f>VLOOKUP($A89,'[1]2021'!$1:$1048576,H$1,FALSE)</f>
        <v>0</v>
      </c>
      <c r="I89" s="41">
        <f>VLOOKUP($A89,'[1]2021'!$1:$1048576,I$1,FALSE)</f>
        <v>0</v>
      </c>
      <c r="J89" s="41">
        <f>VLOOKUP($A89,'[1]2021'!$1:$1048576,J$1,FALSE)</f>
        <v>0</v>
      </c>
      <c r="K89" s="41">
        <f>VLOOKUP($A89,'[1]2021'!$1:$1048576,K$1,FALSE)</f>
        <v>0</v>
      </c>
      <c r="L89" s="41">
        <f>VLOOKUP($A89,'[1]2021'!$1:$1048576,L$1,FALSE)</f>
        <v>64</v>
      </c>
      <c r="M89" s="41">
        <f>VLOOKUP($A89,'[1]2021'!$1:$1048576,M$1,FALSE)</f>
        <v>64</v>
      </c>
      <c r="N89" s="41">
        <f t="shared" si="7"/>
        <v>0</v>
      </c>
      <c r="O89" s="41">
        <f t="shared" si="8"/>
        <v>0</v>
      </c>
      <c r="P89" s="41">
        <f t="shared" si="9"/>
        <v>0</v>
      </c>
      <c r="Q89" s="41">
        <f t="shared" si="10"/>
        <v>0</v>
      </c>
      <c r="R89" s="41">
        <f t="shared" si="11"/>
        <v>0</v>
      </c>
      <c r="S89" s="41">
        <f t="shared" si="12"/>
        <v>0</v>
      </c>
    </row>
    <row r="90" spans="1:19" x14ac:dyDescent="0.25">
      <c r="A90" s="41">
        <v>25008</v>
      </c>
      <c r="B90" s="41">
        <f>SUMIF(Data!$E:$E,$A90,Data!O:O)</f>
        <v>0</v>
      </c>
      <c r="C90" s="41">
        <f>SUMIF(Data!$E:$E,$A90,Data!P:P)</f>
        <v>2</v>
      </c>
      <c r="D90" s="41">
        <f>SUMIF(Data!$E:$E,$A90,Data!Q:Q)</f>
        <v>2</v>
      </c>
      <c r="E90" s="41">
        <f>SUMIF(Data!$E:$E,$A90,Data!R:R)</f>
        <v>0</v>
      </c>
      <c r="F90" s="41">
        <f>SUMIF(Data!$E:$E,$A90,Data!S:S)</f>
        <v>70</v>
      </c>
      <c r="G90" s="41">
        <f>SUMIF(Data!$E:$E,$A90,Data!T:T)</f>
        <v>70</v>
      </c>
      <c r="H90" s="41">
        <f>VLOOKUP($A90,'[1]2021'!$1:$1048576,H$1,FALSE)</f>
        <v>0</v>
      </c>
      <c r="I90" s="41">
        <f>VLOOKUP($A90,'[1]2021'!$1:$1048576,I$1,FALSE)</f>
        <v>2</v>
      </c>
      <c r="J90" s="41">
        <f>VLOOKUP($A90,'[1]2021'!$1:$1048576,J$1,FALSE)</f>
        <v>2</v>
      </c>
      <c r="K90" s="41">
        <f>VLOOKUP($A90,'[1]2021'!$1:$1048576,K$1,FALSE)</f>
        <v>0</v>
      </c>
      <c r="L90" s="41">
        <f>VLOOKUP($A90,'[1]2021'!$1:$1048576,L$1,FALSE)</f>
        <v>70</v>
      </c>
      <c r="M90" s="41">
        <f>VLOOKUP($A90,'[1]2021'!$1:$1048576,M$1,FALSE)</f>
        <v>70</v>
      </c>
      <c r="N90" s="41">
        <f t="shared" si="7"/>
        <v>0</v>
      </c>
      <c r="O90" s="41">
        <f t="shared" si="8"/>
        <v>0</v>
      </c>
      <c r="P90" s="41">
        <f t="shared" si="9"/>
        <v>0</v>
      </c>
      <c r="Q90" s="41">
        <f t="shared" si="10"/>
        <v>0</v>
      </c>
      <c r="R90" s="41">
        <f t="shared" si="11"/>
        <v>0</v>
      </c>
      <c r="S90" s="41">
        <f t="shared" si="12"/>
        <v>0</v>
      </c>
    </row>
    <row r="91" spans="1:19" x14ac:dyDescent="0.25">
      <c r="A91" s="41">
        <v>26003</v>
      </c>
      <c r="B91" s="41">
        <f>SUMIF(Data!$E:$E,$A91,Data!O:O)</f>
        <v>0</v>
      </c>
      <c r="C91" s="41">
        <f>SUMIF(Data!$E:$E,$A91,Data!P:P)</f>
        <v>0</v>
      </c>
      <c r="D91" s="41">
        <f>SUMIF(Data!$E:$E,$A91,Data!Q:Q)</f>
        <v>0</v>
      </c>
      <c r="E91" s="41">
        <f>SUMIF(Data!$E:$E,$A91,Data!R:R)</f>
        <v>0</v>
      </c>
      <c r="F91" s="41">
        <f>SUMIF(Data!$E:$E,$A91,Data!S:S)</f>
        <v>45</v>
      </c>
      <c r="G91" s="41">
        <f>SUMIF(Data!$E:$E,$A91,Data!T:T)</f>
        <v>45</v>
      </c>
      <c r="H91" s="41">
        <f>VLOOKUP($A91,'[1]2021'!$1:$1048576,H$1,FALSE)</f>
        <v>0</v>
      </c>
      <c r="I91" s="41">
        <f>VLOOKUP($A91,'[1]2021'!$1:$1048576,I$1,FALSE)</f>
        <v>0</v>
      </c>
      <c r="J91" s="41">
        <f>VLOOKUP($A91,'[1]2021'!$1:$1048576,J$1,FALSE)</f>
        <v>0</v>
      </c>
      <c r="K91" s="41">
        <f>VLOOKUP($A91,'[1]2021'!$1:$1048576,K$1,FALSE)</f>
        <v>0</v>
      </c>
      <c r="L91" s="41">
        <f>VLOOKUP($A91,'[1]2021'!$1:$1048576,L$1,FALSE)</f>
        <v>45</v>
      </c>
      <c r="M91" s="41">
        <f>VLOOKUP($A91,'[1]2021'!$1:$1048576,M$1,FALSE)</f>
        <v>45</v>
      </c>
      <c r="N91" s="41">
        <f t="shared" si="7"/>
        <v>0</v>
      </c>
      <c r="O91" s="41">
        <f t="shared" si="8"/>
        <v>0</v>
      </c>
      <c r="P91" s="41">
        <f t="shared" si="9"/>
        <v>0</v>
      </c>
      <c r="Q91" s="41">
        <f t="shared" si="10"/>
        <v>0</v>
      </c>
      <c r="R91" s="41">
        <f t="shared" si="11"/>
        <v>0</v>
      </c>
      <c r="S91" s="41">
        <f t="shared" si="12"/>
        <v>0</v>
      </c>
    </row>
    <row r="92" spans="1:19" x14ac:dyDescent="0.25">
      <c r="A92" s="41">
        <v>27001</v>
      </c>
      <c r="B92" s="41">
        <f>SUMIF(Data!$E:$E,$A92,Data!O:O)</f>
        <v>0</v>
      </c>
      <c r="C92" s="41">
        <f>SUMIF(Data!$E:$E,$A92,Data!P:P)</f>
        <v>0</v>
      </c>
      <c r="D92" s="41">
        <f>SUMIF(Data!$E:$E,$A92,Data!Q:Q)</f>
        <v>0</v>
      </c>
      <c r="E92" s="41">
        <f>SUMIF(Data!$E:$E,$A92,Data!R:R)</f>
        <v>20</v>
      </c>
      <c r="F92" s="41">
        <f>SUMIF(Data!$E:$E,$A92,Data!S:S)</f>
        <v>0</v>
      </c>
      <c r="G92" s="41">
        <f>SUMIF(Data!$E:$E,$A92,Data!T:T)</f>
        <v>20</v>
      </c>
      <c r="H92" s="41">
        <f>VLOOKUP($A92,'[1]2021'!$1:$1048576,H$1,FALSE)</f>
        <v>0</v>
      </c>
      <c r="I92" s="41">
        <f>VLOOKUP($A92,'[1]2021'!$1:$1048576,I$1,FALSE)</f>
        <v>0</v>
      </c>
      <c r="J92" s="41">
        <f>VLOOKUP($A92,'[1]2021'!$1:$1048576,J$1,FALSE)</f>
        <v>0</v>
      </c>
      <c r="K92" s="41">
        <f>VLOOKUP($A92,'[1]2021'!$1:$1048576,K$1,FALSE)</f>
        <v>20</v>
      </c>
      <c r="L92" s="41">
        <f>VLOOKUP($A92,'[1]2021'!$1:$1048576,L$1,FALSE)</f>
        <v>0</v>
      </c>
      <c r="M92" s="41">
        <f>VLOOKUP($A92,'[1]2021'!$1:$1048576,M$1,FALSE)</f>
        <v>20</v>
      </c>
      <c r="N92" s="41">
        <f t="shared" si="7"/>
        <v>0</v>
      </c>
      <c r="O92" s="41">
        <f t="shared" si="8"/>
        <v>0</v>
      </c>
      <c r="P92" s="41">
        <f t="shared" si="9"/>
        <v>0</v>
      </c>
      <c r="Q92" s="41">
        <f t="shared" si="10"/>
        <v>0</v>
      </c>
      <c r="R92" s="41">
        <f t="shared" si="11"/>
        <v>0</v>
      </c>
      <c r="S92" s="41">
        <f t="shared" si="12"/>
        <v>0</v>
      </c>
    </row>
    <row r="93" spans="1:19" x14ac:dyDescent="0.25">
      <c r="A93" s="41">
        <v>27002</v>
      </c>
      <c r="B93" s="41">
        <f>SUMIF(Data!$E:$E,$A93,Data!O:O)</f>
        <v>0</v>
      </c>
      <c r="C93" s="41">
        <f>SUMIF(Data!$E:$E,$A93,Data!P:P)</f>
        <v>0</v>
      </c>
      <c r="D93" s="41">
        <f>SUMIF(Data!$E:$E,$A93,Data!Q:Q)</f>
        <v>0</v>
      </c>
      <c r="E93" s="41">
        <f>SUMIF(Data!$E:$E,$A93,Data!R:R)</f>
        <v>0</v>
      </c>
      <c r="F93" s="41">
        <f>SUMIF(Data!$E:$E,$A93,Data!S:S)</f>
        <v>85</v>
      </c>
      <c r="G93" s="41">
        <f>SUMIF(Data!$E:$E,$A93,Data!T:T)</f>
        <v>85</v>
      </c>
      <c r="H93" s="41">
        <f>VLOOKUP($A93,'[1]2021'!$1:$1048576,H$1,FALSE)</f>
        <v>0</v>
      </c>
      <c r="I93" s="41">
        <f>VLOOKUP($A93,'[1]2021'!$1:$1048576,I$1,FALSE)</f>
        <v>0</v>
      </c>
      <c r="J93" s="41">
        <f>VLOOKUP($A93,'[1]2021'!$1:$1048576,J$1,FALSE)</f>
        <v>0</v>
      </c>
      <c r="K93" s="41">
        <f>VLOOKUP($A93,'[1]2021'!$1:$1048576,K$1,FALSE)</f>
        <v>0</v>
      </c>
      <c r="L93" s="41">
        <f>VLOOKUP($A93,'[1]2021'!$1:$1048576,L$1,FALSE)</f>
        <v>85</v>
      </c>
      <c r="M93" s="41">
        <f>VLOOKUP($A93,'[1]2021'!$1:$1048576,M$1,FALSE)</f>
        <v>85</v>
      </c>
      <c r="N93" s="41">
        <f t="shared" si="7"/>
        <v>0</v>
      </c>
      <c r="O93" s="41">
        <f t="shared" si="8"/>
        <v>0</v>
      </c>
      <c r="P93" s="41">
        <f t="shared" si="9"/>
        <v>0</v>
      </c>
      <c r="Q93" s="41">
        <f t="shared" si="10"/>
        <v>0</v>
      </c>
      <c r="R93" s="41">
        <f t="shared" si="11"/>
        <v>0</v>
      </c>
      <c r="S93" s="41">
        <f t="shared" si="12"/>
        <v>0</v>
      </c>
    </row>
    <row r="94" spans="1:19" x14ac:dyDescent="0.25">
      <c r="A94" s="41">
        <v>27004</v>
      </c>
      <c r="B94" s="41">
        <f>SUMIF(Data!$E:$E,$A94,Data!O:O)</f>
        <v>0</v>
      </c>
      <c r="C94" s="41">
        <f>SUMIF(Data!$E:$E,$A94,Data!P:P)</f>
        <v>8</v>
      </c>
      <c r="D94" s="41">
        <f>SUMIF(Data!$E:$E,$A94,Data!Q:Q)</f>
        <v>8</v>
      </c>
      <c r="E94" s="41">
        <f>SUMIF(Data!$E:$E,$A94,Data!R:R)</f>
        <v>0</v>
      </c>
      <c r="F94" s="41">
        <f>SUMIF(Data!$E:$E,$A94,Data!S:S)</f>
        <v>76</v>
      </c>
      <c r="G94" s="41">
        <f>SUMIF(Data!$E:$E,$A94,Data!T:T)</f>
        <v>76</v>
      </c>
      <c r="H94" s="41">
        <f>VLOOKUP($A94,'[1]2021'!$1:$1048576,H$1,FALSE)</f>
        <v>0</v>
      </c>
      <c r="I94" s="41">
        <f>VLOOKUP($A94,'[1]2021'!$1:$1048576,I$1,FALSE)</f>
        <v>8</v>
      </c>
      <c r="J94" s="41">
        <f>VLOOKUP($A94,'[1]2021'!$1:$1048576,J$1,FALSE)</f>
        <v>8</v>
      </c>
      <c r="K94" s="41">
        <f>VLOOKUP($A94,'[1]2021'!$1:$1048576,K$1,FALSE)</f>
        <v>0</v>
      </c>
      <c r="L94" s="41">
        <f>VLOOKUP($A94,'[1]2021'!$1:$1048576,L$1,FALSE)</f>
        <v>76</v>
      </c>
      <c r="M94" s="41">
        <f>VLOOKUP($A94,'[1]2021'!$1:$1048576,M$1,FALSE)</f>
        <v>76</v>
      </c>
      <c r="N94" s="41">
        <f t="shared" si="7"/>
        <v>0</v>
      </c>
      <c r="O94" s="41">
        <f t="shared" si="8"/>
        <v>0</v>
      </c>
      <c r="P94" s="41">
        <f t="shared" si="9"/>
        <v>0</v>
      </c>
      <c r="Q94" s="41">
        <f t="shared" si="10"/>
        <v>0</v>
      </c>
      <c r="R94" s="41">
        <f t="shared" si="11"/>
        <v>0</v>
      </c>
      <c r="S94" s="41">
        <f t="shared" si="12"/>
        <v>0</v>
      </c>
    </row>
    <row r="95" spans="1:19" x14ac:dyDescent="0.25">
      <c r="A95" s="41">
        <v>27005</v>
      </c>
      <c r="B95" s="41">
        <f>SUMIF(Data!$E:$E,$A95,Data!O:O)</f>
        <v>0</v>
      </c>
      <c r="C95" s="41">
        <f>SUMIF(Data!$E:$E,$A95,Data!P:P)</f>
        <v>0</v>
      </c>
      <c r="D95" s="41">
        <f>SUMIF(Data!$E:$E,$A95,Data!Q:Q)</f>
        <v>0</v>
      </c>
      <c r="E95" s="41">
        <f>SUMIF(Data!$E:$E,$A95,Data!R:R)</f>
        <v>0</v>
      </c>
      <c r="F95" s="41">
        <f>SUMIF(Data!$E:$E,$A95,Data!S:S)</f>
        <v>137</v>
      </c>
      <c r="G95" s="41">
        <f>SUMIF(Data!$E:$E,$A95,Data!T:T)</f>
        <v>137</v>
      </c>
      <c r="H95" s="41">
        <f>VLOOKUP($A95,'[1]2021'!$1:$1048576,H$1,FALSE)</f>
        <v>0</v>
      </c>
      <c r="I95" s="41">
        <f>VLOOKUP($A95,'[1]2021'!$1:$1048576,I$1,FALSE)</f>
        <v>0</v>
      </c>
      <c r="J95" s="41">
        <f>VLOOKUP($A95,'[1]2021'!$1:$1048576,J$1,FALSE)</f>
        <v>0</v>
      </c>
      <c r="K95" s="41">
        <f>VLOOKUP($A95,'[1]2021'!$1:$1048576,K$1,FALSE)</f>
        <v>0</v>
      </c>
      <c r="L95" s="41">
        <f>VLOOKUP($A95,'[1]2021'!$1:$1048576,L$1,FALSE)</f>
        <v>137</v>
      </c>
      <c r="M95" s="41">
        <f>VLOOKUP($A95,'[1]2021'!$1:$1048576,M$1,FALSE)</f>
        <v>137</v>
      </c>
      <c r="N95" s="41">
        <f t="shared" si="7"/>
        <v>0</v>
      </c>
      <c r="O95" s="41">
        <f t="shared" si="8"/>
        <v>0</v>
      </c>
      <c r="P95" s="41">
        <f t="shared" si="9"/>
        <v>0</v>
      </c>
      <c r="Q95" s="41">
        <f t="shared" si="10"/>
        <v>0</v>
      </c>
      <c r="R95" s="41">
        <f t="shared" si="11"/>
        <v>0</v>
      </c>
      <c r="S95" s="41">
        <f t="shared" si="12"/>
        <v>0</v>
      </c>
    </row>
    <row r="96" spans="1:19" x14ac:dyDescent="0.25">
      <c r="A96" s="41">
        <v>27007</v>
      </c>
      <c r="B96" s="41">
        <f>SUMIF(Data!$E:$E,$A96,Data!O:O)</f>
        <v>0</v>
      </c>
      <c r="C96" s="41">
        <f>SUMIF(Data!$E:$E,$A96,Data!P:P)</f>
        <v>0</v>
      </c>
      <c r="D96" s="41">
        <f>SUMIF(Data!$E:$E,$A96,Data!Q:Q)</f>
        <v>0</v>
      </c>
      <c r="E96" s="41">
        <f>SUMIF(Data!$E:$E,$A96,Data!R:R)</f>
        <v>17</v>
      </c>
      <c r="F96" s="41">
        <f>SUMIF(Data!$E:$E,$A96,Data!S:S)</f>
        <v>0</v>
      </c>
      <c r="G96" s="41">
        <f>SUMIF(Data!$E:$E,$A96,Data!T:T)</f>
        <v>17</v>
      </c>
      <c r="H96" s="41">
        <f>VLOOKUP($A96,'[1]2021'!$1:$1048576,H$1,FALSE)</f>
        <v>0</v>
      </c>
      <c r="I96" s="41">
        <f>VLOOKUP($A96,'[1]2021'!$1:$1048576,I$1,FALSE)</f>
        <v>0</v>
      </c>
      <c r="J96" s="41">
        <f>VLOOKUP($A96,'[1]2021'!$1:$1048576,J$1,FALSE)</f>
        <v>0</v>
      </c>
      <c r="K96" s="41">
        <f>VLOOKUP($A96,'[1]2021'!$1:$1048576,K$1,FALSE)</f>
        <v>17</v>
      </c>
      <c r="L96" s="41">
        <f>VLOOKUP($A96,'[1]2021'!$1:$1048576,L$1,FALSE)</f>
        <v>0</v>
      </c>
      <c r="M96" s="41">
        <f>VLOOKUP($A96,'[1]2021'!$1:$1048576,M$1,FALSE)</f>
        <v>17</v>
      </c>
      <c r="N96" s="41">
        <f t="shared" si="7"/>
        <v>0</v>
      </c>
      <c r="O96" s="41">
        <f t="shared" si="8"/>
        <v>0</v>
      </c>
      <c r="P96" s="41">
        <f t="shared" si="9"/>
        <v>0</v>
      </c>
      <c r="Q96" s="41">
        <f t="shared" si="10"/>
        <v>0</v>
      </c>
      <c r="R96" s="41">
        <f t="shared" si="11"/>
        <v>0</v>
      </c>
      <c r="S96" s="41">
        <f t="shared" si="12"/>
        <v>0</v>
      </c>
    </row>
    <row r="97" spans="1:19" x14ac:dyDescent="0.25">
      <c r="A97" s="41">
        <v>27013</v>
      </c>
      <c r="B97" s="41">
        <f>SUMIF(Data!$E:$E,$A97,Data!O:O)</f>
        <v>0</v>
      </c>
      <c r="C97" s="41">
        <f>SUMIF(Data!$E:$E,$A97,Data!P:P)</f>
        <v>46</v>
      </c>
      <c r="D97" s="41">
        <f>SUMIF(Data!$E:$E,$A97,Data!Q:Q)</f>
        <v>46</v>
      </c>
      <c r="E97" s="41">
        <f>SUMIF(Data!$E:$E,$A97,Data!R:R)</f>
        <v>0</v>
      </c>
      <c r="F97" s="41">
        <f>SUMIF(Data!$E:$E,$A97,Data!S:S)</f>
        <v>214</v>
      </c>
      <c r="G97" s="41">
        <f>SUMIF(Data!$E:$E,$A97,Data!T:T)</f>
        <v>214</v>
      </c>
      <c r="H97" s="41">
        <f>VLOOKUP($A97,'[1]2021'!$1:$1048576,H$1,FALSE)</f>
        <v>0</v>
      </c>
      <c r="I97" s="41">
        <f>VLOOKUP($A97,'[1]2021'!$1:$1048576,I$1,FALSE)</f>
        <v>46</v>
      </c>
      <c r="J97" s="41">
        <f>VLOOKUP($A97,'[1]2021'!$1:$1048576,J$1,FALSE)</f>
        <v>46</v>
      </c>
      <c r="K97" s="41">
        <f>VLOOKUP($A97,'[1]2021'!$1:$1048576,K$1,FALSE)</f>
        <v>0</v>
      </c>
      <c r="L97" s="41">
        <f>VLOOKUP($A97,'[1]2021'!$1:$1048576,L$1,FALSE)</f>
        <v>214</v>
      </c>
      <c r="M97" s="41">
        <f>VLOOKUP($A97,'[1]2021'!$1:$1048576,M$1,FALSE)</f>
        <v>214</v>
      </c>
      <c r="N97" s="41">
        <f t="shared" si="7"/>
        <v>0</v>
      </c>
      <c r="O97" s="41">
        <f t="shared" si="8"/>
        <v>0</v>
      </c>
      <c r="P97" s="41">
        <f t="shared" si="9"/>
        <v>0</v>
      </c>
      <c r="Q97" s="41">
        <f t="shared" si="10"/>
        <v>0</v>
      </c>
      <c r="R97" s="41">
        <f t="shared" si="11"/>
        <v>0</v>
      </c>
      <c r="S97" s="41">
        <f t="shared" si="12"/>
        <v>0</v>
      </c>
    </row>
    <row r="98" spans="1:19" x14ac:dyDescent="0.25">
      <c r="A98" s="41">
        <v>27014</v>
      </c>
      <c r="B98" s="41">
        <f>SUMIF(Data!$E:$E,$A98,Data!O:O)</f>
        <v>0</v>
      </c>
      <c r="C98" s="41">
        <f>SUMIF(Data!$E:$E,$A98,Data!P:P)</f>
        <v>45</v>
      </c>
      <c r="D98" s="41">
        <f>SUMIF(Data!$E:$E,$A98,Data!Q:Q)</f>
        <v>45</v>
      </c>
      <c r="E98" s="41">
        <f>SUMIF(Data!$E:$E,$A98,Data!R:R)</f>
        <v>0</v>
      </c>
      <c r="F98" s="41">
        <f>SUMIF(Data!$E:$E,$A98,Data!S:S)</f>
        <v>220</v>
      </c>
      <c r="G98" s="41">
        <f>SUMIF(Data!$E:$E,$A98,Data!T:T)</f>
        <v>220</v>
      </c>
      <c r="H98" s="41">
        <f>VLOOKUP($A98,'[1]2021'!$1:$1048576,H$1,FALSE)</f>
        <v>0</v>
      </c>
      <c r="I98" s="41">
        <f>VLOOKUP($A98,'[1]2021'!$1:$1048576,I$1,FALSE)</f>
        <v>45</v>
      </c>
      <c r="J98" s="41">
        <f>VLOOKUP($A98,'[1]2021'!$1:$1048576,J$1,FALSE)</f>
        <v>45</v>
      </c>
      <c r="K98" s="41">
        <f>VLOOKUP($A98,'[1]2021'!$1:$1048576,K$1,FALSE)</f>
        <v>0</v>
      </c>
      <c r="L98" s="41">
        <f>VLOOKUP($A98,'[1]2021'!$1:$1048576,L$1,FALSE)</f>
        <v>220</v>
      </c>
      <c r="M98" s="41">
        <f>VLOOKUP($A98,'[1]2021'!$1:$1048576,M$1,FALSE)</f>
        <v>220</v>
      </c>
      <c r="N98" s="41">
        <f t="shared" si="7"/>
        <v>0</v>
      </c>
      <c r="O98" s="41">
        <f t="shared" si="8"/>
        <v>0</v>
      </c>
      <c r="P98" s="41">
        <f t="shared" si="9"/>
        <v>0</v>
      </c>
      <c r="Q98" s="41">
        <f t="shared" si="10"/>
        <v>0</v>
      </c>
      <c r="R98" s="41">
        <f t="shared" si="11"/>
        <v>0</v>
      </c>
      <c r="S98" s="41">
        <f t="shared" si="12"/>
        <v>0</v>
      </c>
    </row>
    <row r="99" spans="1:19" x14ac:dyDescent="0.25">
      <c r="A99" s="41">
        <v>27015</v>
      </c>
      <c r="B99" s="41">
        <f>SUMIF(Data!$E:$E,$A99,Data!O:O)</f>
        <v>0</v>
      </c>
      <c r="C99" s="41">
        <f>SUMIF(Data!$E:$E,$A99,Data!P:P)</f>
        <v>0</v>
      </c>
      <c r="D99" s="41">
        <f>SUMIF(Data!$E:$E,$A99,Data!Q:Q)</f>
        <v>0</v>
      </c>
      <c r="E99" s="41">
        <f>SUMIF(Data!$E:$E,$A99,Data!R:R)</f>
        <v>0</v>
      </c>
      <c r="F99" s="41">
        <f>SUMIF(Data!$E:$E,$A99,Data!S:S)</f>
        <v>56</v>
      </c>
      <c r="G99" s="41">
        <f>SUMIF(Data!$E:$E,$A99,Data!T:T)</f>
        <v>56</v>
      </c>
      <c r="H99" s="41">
        <f>VLOOKUP($A99,'[1]2021'!$1:$1048576,H$1,FALSE)</f>
        <v>0</v>
      </c>
      <c r="I99" s="41">
        <f>VLOOKUP($A99,'[1]2021'!$1:$1048576,I$1,FALSE)</f>
        <v>0</v>
      </c>
      <c r="J99" s="41">
        <f>VLOOKUP($A99,'[1]2021'!$1:$1048576,J$1,FALSE)</f>
        <v>0</v>
      </c>
      <c r="K99" s="41">
        <f>VLOOKUP($A99,'[1]2021'!$1:$1048576,K$1,FALSE)</f>
        <v>0</v>
      </c>
      <c r="L99" s="41">
        <f>VLOOKUP($A99,'[1]2021'!$1:$1048576,L$1,FALSE)</f>
        <v>56</v>
      </c>
      <c r="M99" s="41">
        <f>VLOOKUP($A99,'[1]2021'!$1:$1048576,M$1,FALSE)</f>
        <v>56</v>
      </c>
      <c r="N99" s="41">
        <f t="shared" si="7"/>
        <v>0</v>
      </c>
      <c r="O99" s="41">
        <f t="shared" si="8"/>
        <v>0</v>
      </c>
      <c r="P99" s="41">
        <f t="shared" si="9"/>
        <v>0</v>
      </c>
      <c r="Q99" s="41">
        <f t="shared" si="10"/>
        <v>0</v>
      </c>
      <c r="R99" s="41">
        <f t="shared" si="11"/>
        <v>0</v>
      </c>
      <c r="S99" s="41">
        <f t="shared" si="12"/>
        <v>0</v>
      </c>
    </row>
    <row r="100" spans="1:19" x14ac:dyDescent="0.25">
      <c r="A100" s="41">
        <v>27017</v>
      </c>
      <c r="B100" s="41">
        <f>SUMIF(Data!$E:$E,$A100,Data!O:O)</f>
        <v>0</v>
      </c>
      <c r="C100" s="41">
        <f>SUMIF(Data!$E:$E,$A100,Data!P:P)</f>
        <v>0</v>
      </c>
      <c r="D100" s="41">
        <f>SUMIF(Data!$E:$E,$A100,Data!Q:Q)</f>
        <v>0</v>
      </c>
      <c r="E100" s="41">
        <f>SUMIF(Data!$E:$E,$A100,Data!R:R)</f>
        <v>60</v>
      </c>
      <c r="F100" s="41">
        <f>SUMIF(Data!$E:$E,$A100,Data!S:S)</f>
        <v>0</v>
      </c>
      <c r="G100" s="41">
        <f>SUMIF(Data!$E:$E,$A100,Data!T:T)</f>
        <v>60</v>
      </c>
      <c r="H100" s="41">
        <f>VLOOKUP($A100,'[1]2021'!$1:$1048576,H$1,FALSE)</f>
        <v>0</v>
      </c>
      <c r="I100" s="41">
        <f>VLOOKUP($A100,'[1]2021'!$1:$1048576,I$1,FALSE)</f>
        <v>0</v>
      </c>
      <c r="J100" s="41">
        <f>VLOOKUP($A100,'[1]2021'!$1:$1048576,J$1,FALSE)</f>
        <v>0</v>
      </c>
      <c r="K100" s="41">
        <f>VLOOKUP($A100,'[1]2021'!$1:$1048576,K$1,FALSE)</f>
        <v>60</v>
      </c>
      <c r="L100" s="41">
        <f>VLOOKUP($A100,'[1]2021'!$1:$1048576,L$1,FALSE)</f>
        <v>0</v>
      </c>
      <c r="M100" s="41">
        <f>VLOOKUP($A100,'[1]2021'!$1:$1048576,M$1,FALSE)</f>
        <v>60</v>
      </c>
      <c r="N100" s="41">
        <f t="shared" si="7"/>
        <v>0</v>
      </c>
      <c r="O100" s="41">
        <f t="shared" si="8"/>
        <v>0</v>
      </c>
      <c r="P100" s="41">
        <f t="shared" si="9"/>
        <v>0</v>
      </c>
      <c r="Q100" s="41">
        <f t="shared" si="10"/>
        <v>0</v>
      </c>
      <c r="R100" s="41">
        <f t="shared" si="11"/>
        <v>0</v>
      </c>
      <c r="S100" s="41">
        <f t="shared" si="12"/>
        <v>0</v>
      </c>
    </row>
    <row r="101" spans="1:19" x14ac:dyDescent="0.25">
      <c r="A101" s="41">
        <v>27018</v>
      </c>
      <c r="B101" s="41">
        <f>SUMIF(Data!$E:$E,$A101,Data!O:O)</f>
        <v>10</v>
      </c>
      <c r="C101" s="41">
        <f>SUMIF(Data!$E:$E,$A101,Data!P:P)</f>
        <v>6</v>
      </c>
      <c r="D101" s="41">
        <f>SUMIF(Data!$E:$E,$A101,Data!Q:Q)</f>
        <v>16</v>
      </c>
      <c r="E101" s="41">
        <f>SUMIF(Data!$E:$E,$A101,Data!R:R)</f>
        <v>10</v>
      </c>
      <c r="F101" s="41">
        <f>SUMIF(Data!$E:$E,$A101,Data!S:S)</f>
        <v>56</v>
      </c>
      <c r="G101" s="41">
        <f>SUMIF(Data!$E:$E,$A101,Data!T:T)</f>
        <v>66</v>
      </c>
      <c r="H101" s="41">
        <f>VLOOKUP($A101,'[1]2021'!$1:$1048576,H$1,FALSE)</f>
        <v>10</v>
      </c>
      <c r="I101" s="41">
        <f>VLOOKUP($A101,'[1]2021'!$1:$1048576,I$1,FALSE)</f>
        <v>6</v>
      </c>
      <c r="J101" s="41">
        <f>VLOOKUP($A101,'[1]2021'!$1:$1048576,J$1,FALSE)</f>
        <v>16</v>
      </c>
      <c r="K101" s="41">
        <f>VLOOKUP($A101,'[1]2021'!$1:$1048576,K$1,FALSE)</f>
        <v>10</v>
      </c>
      <c r="L101" s="41">
        <f>VLOOKUP($A101,'[1]2021'!$1:$1048576,L$1,FALSE)</f>
        <v>56</v>
      </c>
      <c r="M101" s="41">
        <f>VLOOKUP($A101,'[1]2021'!$1:$1048576,M$1,FALSE)</f>
        <v>66</v>
      </c>
      <c r="N101" s="41">
        <f t="shared" si="7"/>
        <v>0</v>
      </c>
      <c r="O101" s="41">
        <f t="shared" si="8"/>
        <v>0</v>
      </c>
      <c r="P101" s="41">
        <f t="shared" si="9"/>
        <v>0</v>
      </c>
      <c r="Q101" s="41">
        <f t="shared" si="10"/>
        <v>0</v>
      </c>
      <c r="R101" s="41">
        <f t="shared" si="11"/>
        <v>0</v>
      </c>
      <c r="S101" s="41">
        <f t="shared" si="12"/>
        <v>0</v>
      </c>
    </row>
    <row r="102" spans="1:19" x14ac:dyDescent="0.25">
      <c r="A102" s="41">
        <v>27020</v>
      </c>
      <c r="B102" s="41">
        <f>SUMIF(Data!$E:$E,$A102,Data!O:O)</f>
        <v>0</v>
      </c>
      <c r="C102" s="41">
        <f>SUMIF(Data!$E:$E,$A102,Data!P:P)</f>
        <v>0</v>
      </c>
      <c r="D102" s="41">
        <f>SUMIF(Data!$E:$E,$A102,Data!Q:Q)</f>
        <v>0</v>
      </c>
      <c r="E102" s="41">
        <f>SUMIF(Data!$E:$E,$A102,Data!R:R)</f>
        <v>0</v>
      </c>
      <c r="F102" s="41">
        <f>SUMIF(Data!$E:$E,$A102,Data!S:S)</f>
        <v>56</v>
      </c>
      <c r="G102" s="41">
        <f>SUMIF(Data!$E:$E,$A102,Data!T:T)</f>
        <v>56</v>
      </c>
      <c r="H102" s="41">
        <f>VLOOKUP($A102,'[1]2021'!$1:$1048576,H$1,FALSE)</f>
        <v>0</v>
      </c>
      <c r="I102" s="41">
        <f>VLOOKUP($A102,'[1]2021'!$1:$1048576,I$1,FALSE)</f>
        <v>0</v>
      </c>
      <c r="J102" s="41">
        <f>VLOOKUP($A102,'[1]2021'!$1:$1048576,J$1,FALSE)</f>
        <v>0</v>
      </c>
      <c r="K102" s="41">
        <f>VLOOKUP($A102,'[1]2021'!$1:$1048576,K$1,FALSE)</f>
        <v>0</v>
      </c>
      <c r="L102" s="41">
        <f>VLOOKUP($A102,'[1]2021'!$1:$1048576,L$1,FALSE)</f>
        <v>56</v>
      </c>
      <c r="M102" s="41">
        <f>VLOOKUP($A102,'[1]2021'!$1:$1048576,M$1,FALSE)</f>
        <v>56</v>
      </c>
      <c r="N102" s="41">
        <f t="shared" si="7"/>
        <v>0</v>
      </c>
      <c r="O102" s="41">
        <f t="shared" si="8"/>
        <v>0</v>
      </c>
      <c r="P102" s="41">
        <f t="shared" si="9"/>
        <v>0</v>
      </c>
      <c r="Q102" s="41">
        <f t="shared" si="10"/>
        <v>0</v>
      </c>
      <c r="R102" s="41">
        <f t="shared" si="11"/>
        <v>0</v>
      </c>
      <c r="S102" s="41">
        <f t="shared" si="12"/>
        <v>0</v>
      </c>
    </row>
    <row r="103" spans="1:19" x14ac:dyDescent="0.25">
      <c r="A103" s="41">
        <v>27021</v>
      </c>
      <c r="B103" s="41">
        <f>SUMIF(Data!$E:$E,$A103,Data!O:O)</f>
        <v>0</v>
      </c>
      <c r="C103" s="41">
        <f>SUMIF(Data!$E:$E,$A103,Data!P:P)</f>
        <v>22</v>
      </c>
      <c r="D103" s="41">
        <f>SUMIF(Data!$E:$E,$A103,Data!Q:Q)</f>
        <v>22</v>
      </c>
      <c r="E103" s="41">
        <f>SUMIF(Data!$E:$E,$A103,Data!R:R)</f>
        <v>0</v>
      </c>
      <c r="F103" s="41">
        <f>SUMIF(Data!$E:$E,$A103,Data!S:S)</f>
        <v>141</v>
      </c>
      <c r="G103" s="41">
        <f>SUMIF(Data!$E:$E,$A103,Data!T:T)</f>
        <v>141</v>
      </c>
      <c r="H103" s="41">
        <f>VLOOKUP($A103,'[1]2021'!$1:$1048576,H$1,FALSE)</f>
        <v>0</v>
      </c>
      <c r="I103" s="41">
        <f>VLOOKUP($A103,'[1]2021'!$1:$1048576,I$1,FALSE)</f>
        <v>22</v>
      </c>
      <c r="J103" s="41">
        <f>VLOOKUP($A103,'[1]2021'!$1:$1048576,J$1,FALSE)</f>
        <v>22</v>
      </c>
      <c r="K103" s="41">
        <f>VLOOKUP($A103,'[1]2021'!$1:$1048576,K$1,FALSE)</f>
        <v>0</v>
      </c>
      <c r="L103" s="41">
        <f>VLOOKUP($A103,'[1]2021'!$1:$1048576,L$1,FALSE)</f>
        <v>141</v>
      </c>
      <c r="M103" s="41">
        <f>VLOOKUP($A103,'[1]2021'!$1:$1048576,M$1,FALSE)</f>
        <v>141</v>
      </c>
      <c r="N103" s="41">
        <f t="shared" si="7"/>
        <v>0</v>
      </c>
      <c r="O103" s="41">
        <f t="shared" si="8"/>
        <v>0</v>
      </c>
      <c r="P103" s="41">
        <f t="shared" si="9"/>
        <v>0</v>
      </c>
      <c r="Q103" s="41">
        <f t="shared" si="10"/>
        <v>0</v>
      </c>
      <c r="R103" s="41">
        <f t="shared" si="11"/>
        <v>0</v>
      </c>
      <c r="S103" s="41">
        <f t="shared" si="12"/>
        <v>0</v>
      </c>
    </row>
    <row r="104" spans="1:19" x14ac:dyDescent="0.25">
      <c r="A104" s="41">
        <v>27022</v>
      </c>
      <c r="B104" s="41">
        <f>SUMIF(Data!$E:$E,$A104,Data!O:O)</f>
        <v>0</v>
      </c>
      <c r="C104" s="41">
        <f>SUMIF(Data!$E:$E,$A104,Data!P:P)</f>
        <v>6</v>
      </c>
      <c r="D104" s="41">
        <f>SUMIF(Data!$E:$E,$A104,Data!Q:Q)</f>
        <v>6</v>
      </c>
      <c r="E104" s="41">
        <f>SUMIF(Data!$E:$E,$A104,Data!R:R)</f>
        <v>0</v>
      </c>
      <c r="F104" s="41">
        <f>SUMIF(Data!$E:$E,$A104,Data!S:S)</f>
        <v>28</v>
      </c>
      <c r="G104" s="41">
        <f>SUMIF(Data!$E:$E,$A104,Data!T:T)</f>
        <v>28</v>
      </c>
      <c r="H104" s="41">
        <f>VLOOKUP($A104,'[1]2021'!$1:$1048576,H$1,FALSE)</f>
        <v>0</v>
      </c>
      <c r="I104" s="41">
        <f>VLOOKUP($A104,'[1]2021'!$1:$1048576,I$1,FALSE)</f>
        <v>6</v>
      </c>
      <c r="J104" s="41">
        <f>VLOOKUP($A104,'[1]2021'!$1:$1048576,J$1,FALSE)</f>
        <v>6</v>
      </c>
      <c r="K104" s="41">
        <f>VLOOKUP($A104,'[1]2021'!$1:$1048576,K$1,FALSE)</f>
        <v>0</v>
      </c>
      <c r="L104" s="41">
        <f>VLOOKUP($A104,'[1]2021'!$1:$1048576,L$1,FALSE)</f>
        <v>28</v>
      </c>
      <c r="M104" s="41">
        <f>VLOOKUP($A104,'[1]2021'!$1:$1048576,M$1,FALSE)</f>
        <v>28</v>
      </c>
      <c r="N104" s="41">
        <f t="shared" si="7"/>
        <v>0</v>
      </c>
      <c r="O104" s="41">
        <f t="shared" si="8"/>
        <v>0</v>
      </c>
      <c r="P104" s="41">
        <f t="shared" si="9"/>
        <v>0</v>
      </c>
      <c r="Q104" s="41">
        <f t="shared" si="10"/>
        <v>0</v>
      </c>
      <c r="R104" s="41">
        <f t="shared" si="11"/>
        <v>0</v>
      </c>
      <c r="S104" s="41">
        <f t="shared" si="12"/>
        <v>0</v>
      </c>
    </row>
    <row r="105" spans="1:19" x14ac:dyDescent="0.25">
      <c r="A105" s="41">
        <v>27025</v>
      </c>
      <c r="B105" s="41">
        <f>SUMIF(Data!$E:$E,$A105,Data!O:O)</f>
        <v>0</v>
      </c>
      <c r="C105" s="41">
        <f>SUMIF(Data!$E:$E,$A105,Data!P:P)</f>
        <v>0</v>
      </c>
      <c r="D105" s="41">
        <f>SUMIF(Data!$E:$E,$A105,Data!Q:Q)</f>
        <v>0</v>
      </c>
      <c r="E105" s="41">
        <f>SUMIF(Data!$E:$E,$A105,Data!R:R)</f>
        <v>0</v>
      </c>
      <c r="F105" s="41">
        <f>SUMIF(Data!$E:$E,$A105,Data!S:S)</f>
        <v>190</v>
      </c>
      <c r="G105" s="41">
        <f>SUMIF(Data!$E:$E,$A105,Data!T:T)</f>
        <v>190</v>
      </c>
      <c r="H105" s="41">
        <f>VLOOKUP($A105,'[1]2021'!$1:$1048576,H$1,FALSE)</f>
        <v>0</v>
      </c>
      <c r="I105" s="41">
        <f>VLOOKUP($A105,'[1]2021'!$1:$1048576,I$1,FALSE)</f>
        <v>0</v>
      </c>
      <c r="J105" s="41">
        <f>VLOOKUP($A105,'[1]2021'!$1:$1048576,J$1,FALSE)</f>
        <v>0</v>
      </c>
      <c r="K105" s="41">
        <f>VLOOKUP($A105,'[1]2021'!$1:$1048576,K$1,FALSE)</f>
        <v>0</v>
      </c>
      <c r="L105" s="41">
        <f>VLOOKUP($A105,'[1]2021'!$1:$1048576,L$1,FALSE)</f>
        <v>190</v>
      </c>
      <c r="M105" s="41">
        <f>VLOOKUP($A105,'[1]2021'!$1:$1048576,M$1,FALSE)</f>
        <v>190</v>
      </c>
      <c r="N105" s="41">
        <f t="shared" si="7"/>
        <v>0</v>
      </c>
      <c r="O105" s="41">
        <f t="shared" si="8"/>
        <v>0</v>
      </c>
      <c r="P105" s="41">
        <f t="shared" si="9"/>
        <v>0</v>
      </c>
      <c r="Q105" s="41">
        <f t="shared" si="10"/>
        <v>0</v>
      </c>
      <c r="R105" s="41">
        <f t="shared" si="11"/>
        <v>0</v>
      </c>
      <c r="S105" s="41">
        <f t="shared" si="12"/>
        <v>0</v>
      </c>
    </row>
    <row r="106" spans="1:19" x14ac:dyDescent="0.25">
      <c r="A106" s="41">
        <v>27026</v>
      </c>
      <c r="B106" s="41">
        <f>SUMIF(Data!$E:$E,$A106,Data!O:O)</f>
        <v>0</v>
      </c>
      <c r="C106" s="41">
        <f>SUMIF(Data!$E:$E,$A106,Data!P:P)</f>
        <v>33</v>
      </c>
      <c r="D106" s="41">
        <f>SUMIF(Data!$E:$E,$A106,Data!Q:Q)</f>
        <v>33</v>
      </c>
      <c r="E106" s="41">
        <f>SUMIF(Data!$E:$E,$A106,Data!R:R)</f>
        <v>0</v>
      </c>
      <c r="F106" s="41">
        <f>SUMIF(Data!$E:$E,$A106,Data!S:S)</f>
        <v>163</v>
      </c>
      <c r="G106" s="41">
        <f>SUMIF(Data!$E:$E,$A106,Data!T:T)</f>
        <v>163</v>
      </c>
      <c r="H106" s="41">
        <f>VLOOKUP($A106,'[1]2021'!$1:$1048576,H$1,FALSE)</f>
        <v>0</v>
      </c>
      <c r="I106" s="41">
        <f>VLOOKUP($A106,'[1]2021'!$1:$1048576,I$1,FALSE)</f>
        <v>33</v>
      </c>
      <c r="J106" s="41">
        <f>VLOOKUP($A106,'[1]2021'!$1:$1048576,J$1,FALSE)</f>
        <v>33</v>
      </c>
      <c r="K106" s="41">
        <f>VLOOKUP($A106,'[1]2021'!$1:$1048576,K$1,FALSE)</f>
        <v>0</v>
      </c>
      <c r="L106" s="41">
        <f>VLOOKUP($A106,'[1]2021'!$1:$1048576,L$1,FALSE)</f>
        <v>163</v>
      </c>
      <c r="M106" s="41">
        <f>VLOOKUP($A106,'[1]2021'!$1:$1048576,M$1,FALSE)</f>
        <v>163</v>
      </c>
      <c r="N106" s="41">
        <f t="shared" si="7"/>
        <v>0</v>
      </c>
      <c r="O106" s="41">
        <f t="shared" si="8"/>
        <v>0</v>
      </c>
      <c r="P106" s="41">
        <f t="shared" si="9"/>
        <v>0</v>
      </c>
      <c r="Q106" s="41">
        <f t="shared" si="10"/>
        <v>0</v>
      </c>
      <c r="R106" s="41">
        <f t="shared" si="11"/>
        <v>0</v>
      </c>
      <c r="S106" s="41">
        <f t="shared" si="12"/>
        <v>0</v>
      </c>
    </row>
    <row r="107" spans="1:19" x14ac:dyDescent="0.25">
      <c r="A107" s="41">
        <v>27027</v>
      </c>
      <c r="B107" s="41">
        <f>SUMIF(Data!$E:$E,$A107,Data!O:O)</f>
        <v>0</v>
      </c>
      <c r="C107" s="41">
        <f>SUMIF(Data!$E:$E,$A107,Data!P:P)</f>
        <v>0</v>
      </c>
      <c r="D107" s="41">
        <f>SUMIF(Data!$E:$E,$A107,Data!Q:Q)</f>
        <v>0</v>
      </c>
      <c r="E107" s="41">
        <f>SUMIF(Data!$E:$E,$A107,Data!R:R)</f>
        <v>0</v>
      </c>
      <c r="F107" s="41">
        <f>SUMIF(Data!$E:$E,$A107,Data!S:S)</f>
        <v>108</v>
      </c>
      <c r="G107" s="41">
        <f>SUMIF(Data!$E:$E,$A107,Data!T:T)</f>
        <v>108</v>
      </c>
      <c r="H107" s="41">
        <f>VLOOKUP($A107,'[1]2021'!$1:$1048576,H$1,FALSE)</f>
        <v>0</v>
      </c>
      <c r="I107" s="41">
        <f>VLOOKUP($A107,'[1]2021'!$1:$1048576,I$1,FALSE)</f>
        <v>0</v>
      </c>
      <c r="J107" s="41">
        <f>VLOOKUP($A107,'[1]2021'!$1:$1048576,J$1,FALSE)</f>
        <v>0</v>
      </c>
      <c r="K107" s="41">
        <f>VLOOKUP($A107,'[1]2021'!$1:$1048576,K$1,FALSE)</f>
        <v>0</v>
      </c>
      <c r="L107" s="41">
        <f>VLOOKUP($A107,'[1]2021'!$1:$1048576,L$1,FALSE)</f>
        <v>108</v>
      </c>
      <c r="M107" s="41">
        <f>VLOOKUP($A107,'[1]2021'!$1:$1048576,M$1,FALSE)</f>
        <v>108</v>
      </c>
      <c r="N107" s="41">
        <f t="shared" si="7"/>
        <v>0</v>
      </c>
      <c r="O107" s="41">
        <f t="shared" si="8"/>
        <v>0</v>
      </c>
      <c r="P107" s="41">
        <f t="shared" si="9"/>
        <v>0</v>
      </c>
      <c r="Q107" s="41">
        <f t="shared" si="10"/>
        <v>0</v>
      </c>
      <c r="R107" s="41">
        <f t="shared" si="11"/>
        <v>0</v>
      </c>
      <c r="S107" s="41">
        <f t="shared" si="12"/>
        <v>0</v>
      </c>
    </row>
    <row r="108" spans="1:19" x14ac:dyDescent="0.25">
      <c r="A108" s="41">
        <v>27033</v>
      </c>
      <c r="B108" s="41">
        <f>SUMIF(Data!$E:$E,$A108,Data!O:O)</f>
        <v>0</v>
      </c>
      <c r="C108" s="41">
        <f>SUMIF(Data!$E:$E,$A108,Data!P:P)</f>
        <v>6</v>
      </c>
      <c r="D108" s="41">
        <f>SUMIF(Data!$E:$E,$A108,Data!Q:Q)</f>
        <v>6</v>
      </c>
      <c r="E108" s="41">
        <f>SUMIF(Data!$E:$E,$A108,Data!R:R)</f>
        <v>0</v>
      </c>
      <c r="F108" s="41">
        <f>SUMIF(Data!$E:$E,$A108,Data!S:S)</f>
        <v>118</v>
      </c>
      <c r="G108" s="41">
        <f>SUMIF(Data!$E:$E,$A108,Data!T:T)</f>
        <v>118</v>
      </c>
      <c r="H108" s="41">
        <f>VLOOKUP($A108,'[1]2021'!$1:$1048576,H$1,FALSE)</f>
        <v>0</v>
      </c>
      <c r="I108" s="41">
        <f>VLOOKUP($A108,'[1]2021'!$1:$1048576,I$1,FALSE)</f>
        <v>6</v>
      </c>
      <c r="J108" s="41">
        <f>VLOOKUP($A108,'[1]2021'!$1:$1048576,J$1,FALSE)</f>
        <v>6</v>
      </c>
      <c r="K108" s="41">
        <f>VLOOKUP($A108,'[1]2021'!$1:$1048576,K$1,FALSE)</f>
        <v>0</v>
      </c>
      <c r="L108" s="41">
        <f>VLOOKUP($A108,'[1]2021'!$1:$1048576,L$1,FALSE)</f>
        <v>118</v>
      </c>
      <c r="M108" s="41">
        <f>VLOOKUP($A108,'[1]2021'!$1:$1048576,M$1,FALSE)</f>
        <v>118</v>
      </c>
      <c r="N108" s="41">
        <f t="shared" si="7"/>
        <v>0</v>
      </c>
      <c r="O108" s="41">
        <f t="shared" si="8"/>
        <v>0</v>
      </c>
      <c r="P108" s="41">
        <f t="shared" si="9"/>
        <v>0</v>
      </c>
      <c r="Q108" s="41">
        <f t="shared" si="10"/>
        <v>0</v>
      </c>
      <c r="R108" s="41">
        <f t="shared" si="11"/>
        <v>0</v>
      </c>
      <c r="S108" s="41">
        <f t="shared" si="12"/>
        <v>0</v>
      </c>
    </row>
    <row r="109" spans="1:19" x14ac:dyDescent="0.25">
      <c r="A109" s="41">
        <v>27034</v>
      </c>
      <c r="B109" s="41">
        <f>SUMIF(Data!$E:$E,$A109,Data!O:O)</f>
        <v>0</v>
      </c>
      <c r="C109" s="41">
        <f>SUMIF(Data!$E:$E,$A109,Data!P:P)</f>
        <v>0</v>
      </c>
      <c r="D109" s="41">
        <f>SUMIF(Data!$E:$E,$A109,Data!Q:Q)</f>
        <v>0</v>
      </c>
      <c r="E109" s="41">
        <f>SUMIF(Data!$E:$E,$A109,Data!R:R)</f>
        <v>0</v>
      </c>
      <c r="F109" s="41">
        <f>SUMIF(Data!$E:$E,$A109,Data!S:S)</f>
        <v>120</v>
      </c>
      <c r="G109" s="41">
        <f>SUMIF(Data!$E:$E,$A109,Data!T:T)</f>
        <v>120</v>
      </c>
      <c r="H109" s="41">
        <f>VLOOKUP($A109,'[1]2021'!$1:$1048576,H$1,FALSE)</f>
        <v>0</v>
      </c>
      <c r="I109" s="41">
        <f>VLOOKUP($A109,'[1]2021'!$1:$1048576,I$1,FALSE)</f>
        <v>0</v>
      </c>
      <c r="J109" s="41">
        <f>VLOOKUP($A109,'[1]2021'!$1:$1048576,J$1,FALSE)</f>
        <v>0</v>
      </c>
      <c r="K109" s="41">
        <f>VLOOKUP($A109,'[1]2021'!$1:$1048576,K$1,FALSE)</f>
        <v>0</v>
      </c>
      <c r="L109" s="41">
        <f>VLOOKUP($A109,'[1]2021'!$1:$1048576,L$1,FALSE)</f>
        <v>120</v>
      </c>
      <c r="M109" s="41">
        <f>VLOOKUP($A109,'[1]2021'!$1:$1048576,M$1,FALSE)</f>
        <v>120</v>
      </c>
      <c r="N109" s="41">
        <f t="shared" si="7"/>
        <v>0</v>
      </c>
      <c r="O109" s="41">
        <f t="shared" si="8"/>
        <v>0</v>
      </c>
      <c r="P109" s="41">
        <f t="shared" si="9"/>
        <v>0</v>
      </c>
      <c r="Q109" s="41">
        <f t="shared" si="10"/>
        <v>0</v>
      </c>
      <c r="R109" s="41">
        <f t="shared" si="11"/>
        <v>0</v>
      </c>
      <c r="S109" s="41">
        <f t="shared" si="12"/>
        <v>0</v>
      </c>
    </row>
    <row r="110" spans="1:19" x14ac:dyDescent="0.25">
      <c r="A110" s="41">
        <v>27035</v>
      </c>
      <c r="B110" s="41">
        <f>SUMIF(Data!$E:$E,$A110,Data!O:O)</f>
        <v>0</v>
      </c>
      <c r="C110" s="41">
        <f>SUMIF(Data!$E:$E,$A110,Data!P:P)</f>
        <v>0</v>
      </c>
      <c r="D110" s="41">
        <f>SUMIF(Data!$E:$E,$A110,Data!Q:Q)</f>
        <v>0</v>
      </c>
      <c r="E110" s="41">
        <f>SUMIF(Data!$E:$E,$A110,Data!R:R)</f>
        <v>0</v>
      </c>
      <c r="F110" s="41">
        <f>SUMIF(Data!$E:$E,$A110,Data!S:S)</f>
        <v>77</v>
      </c>
      <c r="G110" s="41">
        <f>SUMIF(Data!$E:$E,$A110,Data!T:T)</f>
        <v>77</v>
      </c>
      <c r="H110" s="41">
        <f>VLOOKUP($A110,'[1]2021'!$1:$1048576,H$1,FALSE)</f>
        <v>0</v>
      </c>
      <c r="I110" s="41">
        <f>VLOOKUP($A110,'[1]2021'!$1:$1048576,I$1,FALSE)</f>
        <v>0</v>
      </c>
      <c r="J110" s="41">
        <f>VLOOKUP($A110,'[1]2021'!$1:$1048576,J$1,FALSE)</f>
        <v>0</v>
      </c>
      <c r="K110" s="41">
        <f>VLOOKUP($A110,'[1]2021'!$1:$1048576,K$1,FALSE)</f>
        <v>0</v>
      </c>
      <c r="L110" s="41">
        <f>VLOOKUP($A110,'[1]2021'!$1:$1048576,L$1,FALSE)</f>
        <v>77</v>
      </c>
      <c r="M110" s="41">
        <f>VLOOKUP($A110,'[1]2021'!$1:$1048576,M$1,FALSE)</f>
        <v>77</v>
      </c>
      <c r="N110" s="41">
        <f t="shared" si="7"/>
        <v>0</v>
      </c>
      <c r="O110" s="41">
        <f t="shared" si="8"/>
        <v>0</v>
      </c>
      <c r="P110" s="41">
        <f t="shared" si="9"/>
        <v>0</v>
      </c>
      <c r="Q110" s="41">
        <f t="shared" si="10"/>
        <v>0</v>
      </c>
      <c r="R110" s="41">
        <f t="shared" si="11"/>
        <v>0</v>
      </c>
      <c r="S110" s="41">
        <f t="shared" si="12"/>
        <v>0</v>
      </c>
    </row>
    <row r="111" spans="1:19" x14ac:dyDescent="0.25">
      <c r="A111" s="41">
        <v>27037</v>
      </c>
      <c r="B111" s="41">
        <f>SUMIF(Data!$E:$E,$A111,Data!O:O)</f>
        <v>0</v>
      </c>
      <c r="C111" s="41">
        <f>SUMIF(Data!$E:$E,$A111,Data!P:P)</f>
        <v>0</v>
      </c>
      <c r="D111" s="41">
        <f>SUMIF(Data!$E:$E,$A111,Data!Q:Q)</f>
        <v>0</v>
      </c>
      <c r="E111" s="41">
        <f>SUMIF(Data!$E:$E,$A111,Data!R:R)</f>
        <v>0</v>
      </c>
      <c r="F111" s="41">
        <f>SUMIF(Data!$E:$E,$A111,Data!S:S)</f>
        <v>87</v>
      </c>
      <c r="G111" s="41">
        <f>SUMIF(Data!$E:$E,$A111,Data!T:T)</f>
        <v>87</v>
      </c>
      <c r="H111" s="41">
        <f>VLOOKUP($A111,'[1]2021'!$1:$1048576,H$1,FALSE)</f>
        <v>0</v>
      </c>
      <c r="I111" s="41">
        <f>VLOOKUP($A111,'[1]2021'!$1:$1048576,I$1,FALSE)</f>
        <v>0</v>
      </c>
      <c r="J111" s="41">
        <f>VLOOKUP($A111,'[1]2021'!$1:$1048576,J$1,FALSE)</f>
        <v>0</v>
      </c>
      <c r="K111" s="41">
        <f>VLOOKUP($A111,'[1]2021'!$1:$1048576,K$1,FALSE)</f>
        <v>0</v>
      </c>
      <c r="L111" s="41">
        <f>VLOOKUP($A111,'[1]2021'!$1:$1048576,L$1,FALSE)</f>
        <v>87</v>
      </c>
      <c r="M111" s="41">
        <f>VLOOKUP($A111,'[1]2021'!$1:$1048576,M$1,FALSE)</f>
        <v>87</v>
      </c>
      <c r="N111" s="41">
        <f t="shared" si="7"/>
        <v>0</v>
      </c>
      <c r="O111" s="41">
        <f t="shared" si="8"/>
        <v>0</v>
      </c>
      <c r="P111" s="41">
        <f t="shared" si="9"/>
        <v>0</v>
      </c>
      <c r="Q111" s="41">
        <f t="shared" si="10"/>
        <v>0</v>
      </c>
      <c r="R111" s="41">
        <f t="shared" si="11"/>
        <v>0</v>
      </c>
      <c r="S111" s="41">
        <f t="shared" si="12"/>
        <v>0</v>
      </c>
    </row>
    <row r="112" spans="1:19" x14ac:dyDescent="0.25">
      <c r="A112" s="41">
        <v>27038</v>
      </c>
      <c r="B112" s="41">
        <f>SUMIF(Data!$E:$E,$A112,Data!O:O)</f>
        <v>0</v>
      </c>
      <c r="C112" s="41">
        <f>SUMIF(Data!$E:$E,$A112,Data!P:P)</f>
        <v>12</v>
      </c>
      <c r="D112" s="41">
        <f>SUMIF(Data!$E:$E,$A112,Data!Q:Q)</f>
        <v>12</v>
      </c>
      <c r="E112" s="41">
        <f>SUMIF(Data!$E:$E,$A112,Data!R:R)</f>
        <v>0</v>
      </c>
      <c r="F112" s="41">
        <f>SUMIF(Data!$E:$E,$A112,Data!S:S)</f>
        <v>82</v>
      </c>
      <c r="G112" s="41">
        <f>SUMIF(Data!$E:$E,$A112,Data!T:T)</f>
        <v>82</v>
      </c>
      <c r="H112" s="41">
        <f>VLOOKUP($A112,'[1]2021'!$1:$1048576,H$1,FALSE)</f>
        <v>0</v>
      </c>
      <c r="I112" s="41">
        <f>VLOOKUP($A112,'[1]2021'!$1:$1048576,I$1,FALSE)</f>
        <v>12</v>
      </c>
      <c r="J112" s="41">
        <f>VLOOKUP($A112,'[1]2021'!$1:$1048576,J$1,FALSE)</f>
        <v>12</v>
      </c>
      <c r="K112" s="41">
        <f>VLOOKUP($A112,'[1]2021'!$1:$1048576,K$1,FALSE)</f>
        <v>0</v>
      </c>
      <c r="L112" s="41">
        <f>VLOOKUP($A112,'[1]2021'!$1:$1048576,L$1,FALSE)</f>
        <v>82</v>
      </c>
      <c r="M112" s="41">
        <f>VLOOKUP($A112,'[1]2021'!$1:$1048576,M$1,FALSE)</f>
        <v>82</v>
      </c>
      <c r="N112" s="41">
        <f t="shared" si="7"/>
        <v>0</v>
      </c>
      <c r="O112" s="41">
        <f t="shared" si="8"/>
        <v>0</v>
      </c>
      <c r="P112" s="41">
        <f t="shared" si="9"/>
        <v>0</v>
      </c>
      <c r="Q112" s="41">
        <f t="shared" si="10"/>
        <v>0</v>
      </c>
      <c r="R112" s="41">
        <f t="shared" si="11"/>
        <v>0</v>
      </c>
      <c r="S112" s="41">
        <f t="shared" si="12"/>
        <v>0</v>
      </c>
    </row>
    <row r="113" spans="1:19" x14ac:dyDescent="0.25">
      <c r="A113" s="41">
        <v>27039</v>
      </c>
      <c r="B113" s="41">
        <f>SUMIF(Data!$E:$E,$A113,Data!O:O)</f>
        <v>0</v>
      </c>
      <c r="C113" s="41">
        <f>SUMIF(Data!$E:$E,$A113,Data!P:P)</f>
        <v>0</v>
      </c>
      <c r="D113" s="41">
        <f>SUMIF(Data!$E:$E,$A113,Data!Q:Q)</f>
        <v>0</v>
      </c>
      <c r="E113" s="41">
        <f>SUMIF(Data!$E:$E,$A113,Data!R:R)</f>
        <v>0</v>
      </c>
      <c r="F113" s="41">
        <f>SUMIF(Data!$E:$E,$A113,Data!S:S)</f>
        <v>96</v>
      </c>
      <c r="G113" s="41">
        <f>SUMIF(Data!$E:$E,$A113,Data!T:T)</f>
        <v>96</v>
      </c>
      <c r="H113" s="41">
        <f>VLOOKUP($A113,'[1]2021'!$1:$1048576,H$1,FALSE)</f>
        <v>0</v>
      </c>
      <c r="I113" s="41">
        <f>VLOOKUP($A113,'[1]2021'!$1:$1048576,I$1,FALSE)</f>
        <v>0</v>
      </c>
      <c r="J113" s="41">
        <f>VLOOKUP($A113,'[1]2021'!$1:$1048576,J$1,FALSE)</f>
        <v>0</v>
      </c>
      <c r="K113" s="41">
        <f>VLOOKUP($A113,'[1]2021'!$1:$1048576,K$1,FALSE)</f>
        <v>0</v>
      </c>
      <c r="L113" s="41">
        <f>VLOOKUP($A113,'[1]2021'!$1:$1048576,L$1,FALSE)</f>
        <v>96</v>
      </c>
      <c r="M113" s="41">
        <f>VLOOKUP($A113,'[1]2021'!$1:$1048576,M$1,FALSE)</f>
        <v>96</v>
      </c>
      <c r="N113" s="41">
        <f t="shared" si="7"/>
        <v>0</v>
      </c>
      <c r="O113" s="41">
        <f t="shared" si="8"/>
        <v>0</v>
      </c>
      <c r="P113" s="41">
        <f t="shared" si="9"/>
        <v>0</v>
      </c>
      <c r="Q113" s="41">
        <f t="shared" si="10"/>
        <v>0</v>
      </c>
      <c r="R113" s="41">
        <f t="shared" si="11"/>
        <v>0</v>
      </c>
      <c r="S113" s="41">
        <f t="shared" si="12"/>
        <v>0</v>
      </c>
    </row>
    <row r="114" spans="1:19" x14ac:dyDescent="0.25">
      <c r="A114" s="41">
        <v>27040</v>
      </c>
      <c r="B114" s="41">
        <f>SUMIF(Data!$E:$E,$A114,Data!O:O)</f>
        <v>0</v>
      </c>
      <c r="C114" s="41">
        <f>SUMIF(Data!$E:$E,$A114,Data!P:P)</f>
        <v>0</v>
      </c>
      <c r="D114" s="41">
        <f>SUMIF(Data!$E:$E,$A114,Data!Q:Q)</f>
        <v>0</v>
      </c>
      <c r="E114" s="41">
        <f>SUMIF(Data!$E:$E,$A114,Data!R:R)</f>
        <v>0</v>
      </c>
      <c r="F114" s="41">
        <f>SUMIF(Data!$E:$E,$A114,Data!S:S)</f>
        <v>64</v>
      </c>
      <c r="G114" s="41">
        <f>SUMIF(Data!$E:$E,$A114,Data!T:T)</f>
        <v>64</v>
      </c>
      <c r="H114" s="41">
        <f>VLOOKUP($A114,'[1]2021'!$1:$1048576,H$1,FALSE)</f>
        <v>0</v>
      </c>
      <c r="I114" s="41">
        <f>VLOOKUP($A114,'[1]2021'!$1:$1048576,I$1,FALSE)</f>
        <v>0</v>
      </c>
      <c r="J114" s="41">
        <f>VLOOKUP($A114,'[1]2021'!$1:$1048576,J$1,FALSE)</f>
        <v>0</v>
      </c>
      <c r="K114" s="41">
        <f>VLOOKUP($A114,'[1]2021'!$1:$1048576,K$1,FALSE)</f>
        <v>0</v>
      </c>
      <c r="L114" s="41">
        <f>VLOOKUP($A114,'[1]2021'!$1:$1048576,L$1,FALSE)</f>
        <v>64</v>
      </c>
      <c r="M114" s="41">
        <f>VLOOKUP($A114,'[1]2021'!$1:$1048576,M$1,FALSE)</f>
        <v>64</v>
      </c>
      <c r="N114" s="41">
        <f t="shared" si="7"/>
        <v>0</v>
      </c>
      <c r="O114" s="41">
        <f t="shared" si="8"/>
        <v>0</v>
      </c>
      <c r="P114" s="41">
        <f t="shared" si="9"/>
        <v>0</v>
      </c>
      <c r="Q114" s="41">
        <f t="shared" si="10"/>
        <v>0</v>
      </c>
      <c r="R114" s="41">
        <f t="shared" si="11"/>
        <v>0</v>
      </c>
      <c r="S114" s="41">
        <f t="shared" si="12"/>
        <v>0</v>
      </c>
    </row>
    <row r="115" spans="1:19" x14ac:dyDescent="0.25">
      <c r="A115" s="41">
        <v>27041</v>
      </c>
      <c r="B115" s="41">
        <f>SUMIF(Data!$E:$E,$A115,Data!O:O)</f>
        <v>0</v>
      </c>
      <c r="C115" s="41">
        <f>SUMIF(Data!$E:$E,$A115,Data!P:P)</f>
        <v>15</v>
      </c>
      <c r="D115" s="41">
        <f>SUMIF(Data!$E:$E,$A115,Data!Q:Q)</f>
        <v>15</v>
      </c>
      <c r="E115" s="41">
        <f>SUMIF(Data!$E:$E,$A115,Data!R:R)</f>
        <v>0</v>
      </c>
      <c r="F115" s="41">
        <f>SUMIF(Data!$E:$E,$A115,Data!S:S)</f>
        <v>110</v>
      </c>
      <c r="G115" s="41">
        <f>SUMIF(Data!$E:$E,$A115,Data!T:T)</f>
        <v>110</v>
      </c>
      <c r="H115" s="41">
        <f>VLOOKUP($A115,'[1]2021'!$1:$1048576,H$1,FALSE)</f>
        <v>0</v>
      </c>
      <c r="I115" s="41">
        <f>VLOOKUP($A115,'[1]2021'!$1:$1048576,I$1,FALSE)</f>
        <v>15</v>
      </c>
      <c r="J115" s="41">
        <f>VLOOKUP($A115,'[1]2021'!$1:$1048576,J$1,FALSE)</f>
        <v>15</v>
      </c>
      <c r="K115" s="41">
        <f>VLOOKUP($A115,'[1]2021'!$1:$1048576,K$1,FALSE)</f>
        <v>0</v>
      </c>
      <c r="L115" s="41">
        <f>VLOOKUP($A115,'[1]2021'!$1:$1048576,L$1,FALSE)</f>
        <v>110</v>
      </c>
      <c r="M115" s="41">
        <f>VLOOKUP($A115,'[1]2021'!$1:$1048576,M$1,FALSE)</f>
        <v>110</v>
      </c>
      <c r="N115" s="41">
        <f t="shared" si="7"/>
        <v>0</v>
      </c>
      <c r="O115" s="41">
        <f t="shared" si="8"/>
        <v>0</v>
      </c>
      <c r="P115" s="41">
        <f t="shared" si="9"/>
        <v>0</v>
      </c>
      <c r="Q115" s="41">
        <f t="shared" si="10"/>
        <v>0</v>
      </c>
      <c r="R115" s="41">
        <f t="shared" si="11"/>
        <v>0</v>
      </c>
      <c r="S115" s="41">
        <f t="shared" si="12"/>
        <v>0</v>
      </c>
    </row>
    <row r="116" spans="1:19" x14ac:dyDescent="0.25">
      <c r="A116" s="41">
        <v>27042</v>
      </c>
      <c r="B116" s="41">
        <f>SUMIF(Data!$E:$E,$A116,Data!O:O)</f>
        <v>0</v>
      </c>
      <c r="C116" s="41">
        <f>SUMIF(Data!$E:$E,$A116,Data!P:P)</f>
        <v>7</v>
      </c>
      <c r="D116" s="41">
        <f>SUMIF(Data!$E:$E,$A116,Data!Q:Q)</f>
        <v>7</v>
      </c>
      <c r="E116" s="41">
        <f>SUMIF(Data!$E:$E,$A116,Data!R:R)</f>
        <v>0</v>
      </c>
      <c r="F116" s="41">
        <f>SUMIF(Data!$E:$E,$A116,Data!S:S)</f>
        <v>97</v>
      </c>
      <c r="G116" s="41">
        <f>SUMIF(Data!$E:$E,$A116,Data!T:T)</f>
        <v>97</v>
      </c>
      <c r="H116" s="41">
        <f>VLOOKUP($A116,'[1]2021'!$1:$1048576,H$1,FALSE)</f>
        <v>0</v>
      </c>
      <c r="I116" s="41">
        <f>VLOOKUP($A116,'[1]2021'!$1:$1048576,I$1,FALSE)</f>
        <v>7</v>
      </c>
      <c r="J116" s="41">
        <f>VLOOKUP($A116,'[1]2021'!$1:$1048576,J$1,FALSE)</f>
        <v>7</v>
      </c>
      <c r="K116" s="41">
        <f>VLOOKUP($A116,'[1]2021'!$1:$1048576,K$1,FALSE)</f>
        <v>0</v>
      </c>
      <c r="L116" s="41">
        <f>VLOOKUP($A116,'[1]2021'!$1:$1048576,L$1,FALSE)</f>
        <v>97</v>
      </c>
      <c r="M116" s="41">
        <f>VLOOKUP($A116,'[1]2021'!$1:$1048576,M$1,FALSE)</f>
        <v>97</v>
      </c>
      <c r="N116" s="41">
        <f t="shared" si="7"/>
        <v>0</v>
      </c>
      <c r="O116" s="41">
        <f t="shared" si="8"/>
        <v>0</v>
      </c>
      <c r="P116" s="41">
        <f t="shared" si="9"/>
        <v>0</v>
      </c>
      <c r="Q116" s="41">
        <f t="shared" si="10"/>
        <v>0</v>
      </c>
      <c r="R116" s="41">
        <f t="shared" si="11"/>
        <v>0</v>
      </c>
      <c r="S116" s="41">
        <f t="shared" si="12"/>
        <v>0</v>
      </c>
    </row>
    <row r="117" spans="1:19" x14ac:dyDescent="0.25">
      <c r="A117" s="41">
        <v>27044</v>
      </c>
      <c r="B117" s="41">
        <f>SUMIF(Data!$E:$E,$A117,Data!O:O)</f>
        <v>0</v>
      </c>
      <c r="C117" s="41">
        <f>SUMIF(Data!$E:$E,$A117,Data!P:P)</f>
        <v>30</v>
      </c>
      <c r="D117" s="41">
        <f>SUMIF(Data!$E:$E,$A117,Data!Q:Q)</f>
        <v>30</v>
      </c>
      <c r="E117" s="41">
        <f>SUMIF(Data!$E:$E,$A117,Data!R:R)</f>
        <v>0</v>
      </c>
      <c r="F117" s="41">
        <f>SUMIF(Data!$E:$E,$A117,Data!S:S)</f>
        <v>169</v>
      </c>
      <c r="G117" s="41">
        <f>SUMIF(Data!$E:$E,$A117,Data!T:T)</f>
        <v>169</v>
      </c>
      <c r="H117" s="41">
        <f>VLOOKUP($A117,'[1]2021'!$1:$1048576,H$1,FALSE)</f>
        <v>0</v>
      </c>
      <c r="I117" s="41">
        <f>VLOOKUP($A117,'[1]2021'!$1:$1048576,I$1,FALSE)</f>
        <v>30</v>
      </c>
      <c r="J117" s="41">
        <f>VLOOKUP($A117,'[1]2021'!$1:$1048576,J$1,FALSE)</f>
        <v>30</v>
      </c>
      <c r="K117" s="41">
        <f>VLOOKUP($A117,'[1]2021'!$1:$1048576,K$1,FALSE)</f>
        <v>0</v>
      </c>
      <c r="L117" s="41">
        <f>VLOOKUP($A117,'[1]2021'!$1:$1048576,L$1,FALSE)</f>
        <v>169</v>
      </c>
      <c r="M117" s="41">
        <f>VLOOKUP($A117,'[1]2021'!$1:$1048576,M$1,FALSE)</f>
        <v>169</v>
      </c>
      <c r="N117" s="41">
        <f t="shared" si="7"/>
        <v>0</v>
      </c>
      <c r="O117" s="41">
        <f t="shared" si="8"/>
        <v>0</v>
      </c>
      <c r="P117" s="41">
        <f t="shared" si="9"/>
        <v>0</v>
      </c>
      <c r="Q117" s="41">
        <f t="shared" si="10"/>
        <v>0</v>
      </c>
      <c r="R117" s="41">
        <f t="shared" si="11"/>
        <v>0</v>
      </c>
      <c r="S117" s="41">
        <f t="shared" si="12"/>
        <v>0</v>
      </c>
    </row>
    <row r="118" spans="1:19" x14ac:dyDescent="0.25">
      <c r="A118" s="41">
        <v>27046</v>
      </c>
      <c r="B118" s="41">
        <f>SUMIF(Data!$E:$E,$A118,Data!O:O)</f>
        <v>7</v>
      </c>
      <c r="C118" s="41">
        <f>SUMIF(Data!$E:$E,$A118,Data!P:P)</f>
        <v>0</v>
      </c>
      <c r="D118" s="41">
        <f>SUMIF(Data!$E:$E,$A118,Data!Q:Q)</f>
        <v>7</v>
      </c>
      <c r="E118" s="41">
        <f>SUMIF(Data!$E:$E,$A118,Data!R:R)</f>
        <v>102</v>
      </c>
      <c r="F118" s="41">
        <f>SUMIF(Data!$E:$E,$A118,Data!S:S)</f>
        <v>0</v>
      </c>
      <c r="G118" s="41">
        <f>SUMIF(Data!$E:$E,$A118,Data!T:T)</f>
        <v>102</v>
      </c>
      <c r="H118" s="41">
        <f>VLOOKUP($A118,'[1]2021'!$1:$1048576,H$1,FALSE)</f>
        <v>7</v>
      </c>
      <c r="I118" s="41">
        <f>VLOOKUP($A118,'[1]2021'!$1:$1048576,I$1,FALSE)</f>
        <v>0</v>
      </c>
      <c r="J118" s="41">
        <f>VLOOKUP($A118,'[1]2021'!$1:$1048576,J$1,FALSE)</f>
        <v>7</v>
      </c>
      <c r="K118" s="41">
        <f>VLOOKUP($A118,'[1]2021'!$1:$1048576,K$1,FALSE)</f>
        <v>102</v>
      </c>
      <c r="L118" s="41">
        <f>VLOOKUP($A118,'[1]2021'!$1:$1048576,L$1,FALSE)</f>
        <v>0</v>
      </c>
      <c r="M118" s="41">
        <f>VLOOKUP($A118,'[1]2021'!$1:$1048576,M$1,FALSE)</f>
        <v>102</v>
      </c>
      <c r="N118" s="41">
        <f t="shared" si="7"/>
        <v>0</v>
      </c>
      <c r="O118" s="41">
        <f t="shared" si="8"/>
        <v>0</v>
      </c>
      <c r="P118" s="41">
        <f t="shared" si="9"/>
        <v>0</v>
      </c>
      <c r="Q118" s="41">
        <f t="shared" si="10"/>
        <v>0</v>
      </c>
      <c r="R118" s="41">
        <f t="shared" si="11"/>
        <v>0</v>
      </c>
      <c r="S118" s="41">
        <f t="shared" si="12"/>
        <v>0</v>
      </c>
    </row>
    <row r="119" spans="1:19" x14ac:dyDescent="0.25">
      <c r="A119" s="41">
        <v>27049</v>
      </c>
      <c r="B119" s="41">
        <f>SUMIF(Data!$E:$E,$A119,Data!O:O)</f>
        <v>0</v>
      </c>
      <c r="C119" s="41">
        <f>SUMIF(Data!$E:$E,$A119,Data!P:P)</f>
        <v>46</v>
      </c>
      <c r="D119" s="41">
        <f>SUMIF(Data!$E:$E,$A119,Data!Q:Q)</f>
        <v>46</v>
      </c>
      <c r="E119" s="41">
        <f>SUMIF(Data!$E:$E,$A119,Data!R:R)</f>
        <v>0</v>
      </c>
      <c r="F119" s="41">
        <f>SUMIF(Data!$E:$E,$A119,Data!S:S)</f>
        <v>118</v>
      </c>
      <c r="G119" s="41">
        <f>SUMIF(Data!$E:$E,$A119,Data!T:T)</f>
        <v>118</v>
      </c>
      <c r="H119" s="41">
        <f>VLOOKUP($A119,'[1]2021'!$1:$1048576,H$1,FALSE)</f>
        <v>0</v>
      </c>
      <c r="I119" s="41">
        <f>VLOOKUP($A119,'[1]2021'!$1:$1048576,I$1,FALSE)</f>
        <v>46</v>
      </c>
      <c r="J119" s="41">
        <f>VLOOKUP($A119,'[1]2021'!$1:$1048576,J$1,FALSE)</f>
        <v>46</v>
      </c>
      <c r="K119" s="41">
        <f>VLOOKUP($A119,'[1]2021'!$1:$1048576,K$1,FALSE)</f>
        <v>0</v>
      </c>
      <c r="L119" s="41">
        <f>VLOOKUP($A119,'[1]2021'!$1:$1048576,L$1,FALSE)</f>
        <v>118</v>
      </c>
      <c r="M119" s="41">
        <f>VLOOKUP($A119,'[1]2021'!$1:$1048576,M$1,FALSE)</f>
        <v>118</v>
      </c>
      <c r="N119" s="41">
        <f t="shared" si="7"/>
        <v>0</v>
      </c>
      <c r="O119" s="41">
        <f t="shared" si="8"/>
        <v>0</v>
      </c>
      <c r="P119" s="41">
        <f t="shared" si="9"/>
        <v>0</v>
      </c>
      <c r="Q119" s="41">
        <f t="shared" si="10"/>
        <v>0</v>
      </c>
      <c r="R119" s="41">
        <f t="shared" si="11"/>
        <v>0</v>
      </c>
      <c r="S119" s="41">
        <f t="shared" si="12"/>
        <v>0</v>
      </c>
    </row>
    <row r="120" spans="1:19" x14ac:dyDescent="0.25">
      <c r="A120" s="41">
        <v>27050</v>
      </c>
      <c r="B120" s="41">
        <f>SUMIF(Data!$E:$E,$A120,Data!O:O)</f>
        <v>0</v>
      </c>
      <c r="C120" s="41">
        <f>SUMIF(Data!$E:$E,$A120,Data!P:P)</f>
        <v>0</v>
      </c>
      <c r="D120" s="41">
        <f>SUMIF(Data!$E:$E,$A120,Data!Q:Q)</f>
        <v>0</v>
      </c>
      <c r="E120" s="41">
        <f>SUMIF(Data!$E:$E,$A120,Data!R:R)</f>
        <v>212</v>
      </c>
      <c r="F120" s="41">
        <f>SUMIF(Data!$E:$E,$A120,Data!S:S)</f>
        <v>0</v>
      </c>
      <c r="G120" s="41">
        <f>SUMIF(Data!$E:$E,$A120,Data!T:T)</f>
        <v>212</v>
      </c>
      <c r="H120" s="41">
        <f>VLOOKUP($A120,'[1]2021'!$1:$1048576,H$1,FALSE)</f>
        <v>0</v>
      </c>
      <c r="I120" s="41">
        <f>VLOOKUP($A120,'[1]2021'!$1:$1048576,I$1,FALSE)</f>
        <v>0</v>
      </c>
      <c r="J120" s="41">
        <f>VLOOKUP($A120,'[1]2021'!$1:$1048576,J$1,FALSE)</f>
        <v>0</v>
      </c>
      <c r="K120" s="41">
        <f>VLOOKUP($A120,'[1]2021'!$1:$1048576,K$1,FALSE)</f>
        <v>212</v>
      </c>
      <c r="L120" s="41">
        <f>VLOOKUP($A120,'[1]2021'!$1:$1048576,L$1,FALSE)</f>
        <v>0</v>
      </c>
      <c r="M120" s="41">
        <f>VLOOKUP($A120,'[1]2021'!$1:$1048576,M$1,FALSE)</f>
        <v>212</v>
      </c>
      <c r="N120" s="41">
        <f t="shared" si="7"/>
        <v>0</v>
      </c>
      <c r="O120" s="41">
        <f t="shared" si="8"/>
        <v>0</v>
      </c>
      <c r="P120" s="41">
        <f t="shared" si="9"/>
        <v>0</v>
      </c>
      <c r="Q120" s="41">
        <f t="shared" si="10"/>
        <v>0</v>
      </c>
      <c r="R120" s="41">
        <f t="shared" si="11"/>
        <v>0</v>
      </c>
      <c r="S120" s="41">
        <f t="shared" si="12"/>
        <v>0</v>
      </c>
    </row>
    <row r="121" spans="1:19" x14ac:dyDescent="0.25">
      <c r="A121" s="41">
        <v>27052</v>
      </c>
      <c r="B121" s="41">
        <f>SUMIF(Data!$E:$E,$A121,Data!O:O)</f>
        <v>0</v>
      </c>
      <c r="C121" s="41">
        <f>SUMIF(Data!$E:$E,$A121,Data!P:P)</f>
        <v>90</v>
      </c>
      <c r="D121" s="41">
        <f>SUMIF(Data!$E:$E,$A121,Data!Q:Q)</f>
        <v>90</v>
      </c>
      <c r="E121" s="41">
        <f>SUMIF(Data!$E:$E,$A121,Data!R:R)</f>
        <v>0</v>
      </c>
      <c r="F121" s="41">
        <f>SUMIF(Data!$E:$E,$A121,Data!S:S)</f>
        <v>350</v>
      </c>
      <c r="G121" s="41">
        <f>SUMIF(Data!$E:$E,$A121,Data!T:T)</f>
        <v>350</v>
      </c>
      <c r="H121" s="41">
        <f>VLOOKUP($A121,'[1]2021'!$1:$1048576,H$1,FALSE)</f>
        <v>0</v>
      </c>
      <c r="I121" s="41">
        <f>VLOOKUP($A121,'[1]2021'!$1:$1048576,I$1,FALSE)</f>
        <v>90</v>
      </c>
      <c r="J121" s="41">
        <f>VLOOKUP($A121,'[1]2021'!$1:$1048576,J$1,FALSE)</f>
        <v>90</v>
      </c>
      <c r="K121" s="41">
        <f>VLOOKUP($A121,'[1]2021'!$1:$1048576,K$1,FALSE)</f>
        <v>0</v>
      </c>
      <c r="L121" s="41">
        <f>VLOOKUP($A121,'[1]2021'!$1:$1048576,L$1,FALSE)</f>
        <v>350</v>
      </c>
      <c r="M121" s="41">
        <f>VLOOKUP($A121,'[1]2021'!$1:$1048576,M$1,FALSE)</f>
        <v>350</v>
      </c>
      <c r="N121" s="41">
        <f t="shared" si="7"/>
        <v>0</v>
      </c>
      <c r="O121" s="41">
        <f t="shared" si="8"/>
        <v>0</v>
      </c>
      <c r="P121" s="41">
        <f t="shared" si="9"/>
        <v>0</v>
      </c>
      <c r="Q121" s="41">
        <f t="shared" si="10"/>
        <v>0</v>
      </c>
      <c r="R121" s="41">
        <f t="shared" si="11"/>
        <v>0</v>
      </c>
      <c r="S121" s="41">
        <f t="shared" si="12"/>
        <v>0</v>
      </c>
    </row>
    <row r="122" spans="1:19" x14ac:dyDescent="0.25">
      <c r="A122" s="41">
        <v>27054</v>
      </c>
      <c r="B122" s="41">
        <f>SUMIF(Data!$E:$E,$A122,Data!O:O)</f>
        <v>0</v>
      </c>
      <c r="C122" s="41">
        <f>SUMIF(Data!$E:$E,$A122,Data!P:P)</f>
        <v>0</v>
      </c>
      <c r="D122" s="41">
        <f>SUMIF(Data!$E:$E,$A122,Data!Q:Q)</f>
        <v>0</v>
      </c>
      <c r="E122" s="41">
        <f>SUMIF(Data!$E:$E,$A122,Data!R:R)</f>
        <v>0</v>
      </c>
      <c r="F122" s="41">
        <f>SUMIF(Data!$E:$E,$A122,Data!S:S)</f>
        <v>60</v>
      </c>
      <c r="G122" s="41">
        <f>SUMIF(Data!$E:$E,$A122,Data!T:T)</f>
        <v>60</v>
      </c>
      <c r="H122" s="41">
        <f>VLOOKUP($A122,'[1]2021'!$1:$1048576,H$1,FALSE)</f>
        <v>0</v>
      </c>
      <c r="I122" s="41">
        <f>VLOOKUP($A122,'[1]2021'!$1:$1048576,I$1,FALSE)</f>
        <v>0</v>
      </c>
      <c r="J122" s="41">
        <f>VLOOKUP($A122,'[1]2021'!$1:$1048576,J$1,FALSE)</f>
        <v>0</v>
      </c>
      <c r="K122" s="41">
        <f>VLOOKUP($A122,'[1]2021'!$1:$1048576,K$1,FALSE)</f>
        <v>0</v>
      </c>
      <c r="L122" s="41">
        <f>VLOOKUP($A122,'[1]2021'!$1:$1048576,L$1,FALSE)</f>
        <v>60</v>
      </c>
      <c r="M122" s="41">
        <f>VLOOKUP($A122,'[1]2021'!$1:$1048576,M$1,FALSE)</f>
        <v>60</v>
      </c>
      <c r="N122" s="41">
        <f t="shared" si="7"/>
        <v>0</v>
      </c>
      <c r="O122" s="41">
        <f t="shared" si="8"/>
        <v>0</v>
      </c>
      <c r="P122" s="41">
        <f t="shared" si="9"/>
        <v>0</v>
      </c>
      <c r="Q122" s="41">
        <f t="shared" si="10"/>
        <v>0</v>
      </c>
      <c r="R122" s="41">
        <f t="shared" si="11"/>
        <v>0</v>
      </c>
      <c r="S122" s="41">
        <f t="shared" si="12"/>
        <v>0</v>
      </c>
    </row>
    <row r="123" spans="1:19" x14ac:dyDescent="0.25">
      <c r="A123" s="41">
        <v>27055</v>
      </c>
      <c r="B123" s="41">
        <f>SUMIF(Data!$E:$E,$A123,Data!O:O)</f>
        <v>0</v>
      </c>
      <c r="C123" s="41">
        <f>SUMIF(Data!$E:$E,$A123,Data!P:P)</f>
        <v>6</v>
      </c>
      <c r="D123" s="41">
        <f>SUMIF(Data!$E:$E,$A123,Data!Q:Q)</f>
        <v>6</v>
      </c>
      <c r="E123" s="41">
        <f>SUMIF(Data!$E:$E,$A123,Data!R:R)</f>
        <v>0</v>
      </c>
      <c r="F123" s="41">
        <f>SUMIF(Data!$E:$E,$A123,Data!S:S)</f>
        <v>118</v>
      </c>
      <c r="G123" s="41">
        <f>SUMIF(Data!$E:$E,$A123,Data!T:T)</f>
        <v>118</v>
      </c>
      <c r="H123" s="41">
        <f>VLOOKUP($A123,'[1]2021'!$1:$1048576,H$1,FALSE)</f>
        <v>0</v>
      </c>
      <c r="I123" s="41">
        <f>VLOOKUP($A123,'[1]2021'!$1:$1048576,I$1,FALSE)</f>
        <v>6</v>
      </c>
      <c r="J123" s="41">
        <f>VLOOKUP($A123,'[1]2021'!$1:$1048576,J$1,FALSE)</f>
        <v>6</v>
      </c>
      <c r="K123" s="41">
        <f>VLOOKUP($A123,'[1]2021'!$1:$1048576,K$1,FALSE)</f>
        <v>0</v>
      </c>
      <c r="L123" s="41">
        <f>VLOOKUP($A123,'[1]2021'!$1:$1048576,L$1,FALSE)</f>
        <v>118</v>
      </c>
      <c r="M123" s="41">
        <f>VLOOKUP($A123,'[1]2021'!$1:$1048576,M$1,FALSE)</f>
        <v>118</v>
      </c>
      <c r="N123" s="41">
        <f t="shared" si="7"/>
        <v>0</v>
      </c>
      <c r="O123" s="41">
        <f t="shared" si="8"/>
        <v>0</v>
      </c>
      <c r="P123" s="41">
        <f t="shared" si="9"/>
        <v>0</v>
      </c>
      <c r="Q123" s="41">
        <f t="shared" si="10"/>
        <v>0</v>
      </c>
      <c r="R123" s="41">
        <f t="shared" si="11"/>
        <v>0</v>
      </c>
      <c r="S123" s="41">
        <f t="shared" si="12"/>
        <v>0</v>
      </c>
    </row>
    <row r="124" spans="1:19" x14ac:dyDescent="0.25">
      <c r="A124" s="41">
        <v>27056</v>
      </c>
      <c r="B124" s="41">
        <f>SUMIF(Data!$E:$E,$A124,Data!O:O)</f>
        <v>0</v>
      </c>
      <c r="C124" s="41">
        <f>SUMIF(Data!$E:$E,$A124,Data!P:P)</f>
        <v>60</v>
      </c>
      <c r="D124" s="41">
        <f>SUMIF(Data!$E:$E,$A124,Data!Q:Q)</f>
        <v>60</v>
      </c>
      <c r="E124" s="41">
        <f>SUMIF(Data!$E:$E,$A124,Data!R:R)</f>
        <v>0</v>
      </c>
      <c r="F124" s="41">
        <f>SUMIF(Data!$E:$E,$A124,Data!S:S)</f>
        <v>164</v>
      </c>
      <c r="G124" s="41">
        <f>SUMIF(Data!$E:$E,$A124,Data!T:T)</f>
        <v>164</v>
      </c>
      <c r="H124" s="41">
        <f>VLOOKUP($A124,'[1]2021'!$1:$1048576,H$1,FALSE)</f>
        <v>0</v>
      </c>
      <c r="I124" s="41">
        <f>VLOOKUP($A124,'[1]2021'!$1:$1048576,I$1,FALSE)</f>
        <v>60</v>
      </c>
      <c r="J124" s="41">
        <f>VLOOKUP($A124,'[1]2021'!$1:$1048576,J$1,FALSE)</f>
        <v>60</v>
      </c>
      <c r="K124" s="41">
        <f>VLOOKUP($A124,'[1]2021'!$1:$1048576,K$1,FALSE)</f>
        <v>0</v>
      </c>
      <c r="L124" s="41">
        <f>VLOOKUP($A124,'[1]2021'!$1:$1048576,L$1,FALSE)</f>
        <v>164</v>
      </c>
      <c r="M124" s="41">
        <f>VLOOKUP($A124,'[1]2021'!$1:$1048576,M$1,FALSE)</f>
        <v>164</v>
      </c>
      <c r="N124" s="41">
        <f t="shared" si="7"/>
        <v>0</v>
      </c>
      <c r="O124" s="41">
        <f t="shared" si="8"/>
        <v>0</v>
      </c>
      <c r="P124" s="41">
        <f t="shared" si="9"/>
        <v>0</v>
      </c>
      <c r="Q124" s="41">
        <f t="shared" si="10"/>
        <v>0</v>
      </c>
      <c r="R124" s="41">
        <f t="shared" si="11"/>
        <v>0</v>
      </c>
      <c r="S124" s="41">
        <f t="shared" si="12"/>
        <v>0</v>
      </c>
    </row>
    <row r="125" spans="1:19" x14ac:dyDescent="0.25">
      <c r="A125" s="41">
        <v>27057</v>
      </c>
      <c r="B125" s="41">
        <f>SUMIF(Data!$E:$E,$A125,Data!O:O)</f>
        <v>0</v>
      </c>
      <c r="C125" s="41">
        <f>SUMIF(Data!$E:$E,$A125,Data!P:P)</f>
        <v>5</v>
      </c>
      <c r="D125" s="41">
        <f>SUMIF(Data!$E:$E,$A125,Data!Q:Q)</f>
        <v>5</v>
      </c>
      <c r="E125" s="41">
        <f>SUMIF(Data!$E:$E,$A125,Data!R:R)</f>
        <v>0</v>
      </c>
      <c r="F125" s="41">
        <f>SUMIF(Data!$E:$E,$A125,Data!S:S)</f>
        <v>75</v>
      </c>
      <c r="G125" s="41">
        <f>SUMIF(Data!$E:$E,$A125,Data!T:T)</f>
        <v>75</v>
      </c>
      <c r="H125" s="41">
        <f>VLOOKUP($A125,'[1]2021'!$1:$1048576,H$1,FALSE)</f>
        <v>0</v>
      </c>
      <c r="I125" s="41">
        <f>VLOOKUP($A125,'[1]2021'!$1:$1048576,I$1,FALSE)</f>
        <v>5</v>
      </c>
      <c r="J125" s="41">
        <f>VLOOKUP($A125,'[1]2021'!$1:$1048576,J$1,FALSE)</f>
        <v>5</v>
      </c>
      <c r="K125" s="41">
        <f>VLOOKUP($A125,'[1]2021'!$1:$1048576,K$1,FALSE)</f>
        <v>0</v>
      </c>
      <c r="L125" s="41">
        <f>VLOOKUP($A125,'[1]2021'!$1:$1048576,L$1,FALSE)</f>
        <v>75</v>
      </c>
      <c r="M125" s="41">
        <f>VLOOKUP($A125,'[1]2021'!$1:$1048576,M$1,FALSE)</f>
        <v>75</v>
      </c>
      <c r="N125" s="41">
        <f t="shared" si="7"/>
        <v>0</v>
      </c>
      <c r="O125" s="41">
        <f t="shared" si="8"/>
        <v>0</v>
      </c>
      <c r="P125" s="41">
        <f t="shared" si="9"/>
        <v>0</v>
      </c>
      <c r="Q125" s="41">
        <f t="shared" si="10"/>
        <v>0</v>
      </c>
      <c r="R125" s="41">
        <f t="shared" si="11"/>
        <v>0</v>
      </c>
      <c r="S125" s="41">
        <f t="shared" si="12"/>
        <v>0</v>
      </c>
    </row>
    <row r="126" spans="1:19" x14ac:dyDescent="0.25">
      <c r="A126" s="41">
        <v>27059</v>
      </c>
      <c r="B126" s="41">
        <f>SUMIF(Data!$E:$E,$A126,Data!O:O)</f>
        <v>0</v>
      </c>
      <c r="C126" s="41">
        <f>SUMIF(Data!$E:$E,$A126,Data!P:P)</f>
        <v>14</v>
      </c>
      <c r="D126" s="41">
        <f>SUMIF(Data!$E:$E,$A126,Data!Q:Q)</f>
        <v>14</v>
      </c>
      <c r="E126" s="41">
        <f>SUMIF(Data!$E:$E,$A126,Data!R:R)</f>
        <v>0</v>
      </c>
      <c r="F126" s="41">
        <f>SUMIF(Data!$E:$E,$A126,Data!S:S)</f>
        <v>114</v>
      </c>
      <c r="G126" s="41">
        <f>SUMIF(Data!$E:$E,$A126,Data!T:T)</f>
        <v>114</v>
      </c>
      <c r="H126" s="41">
        <f>VLOOKUP($A126,'[1]2021'!$1:$1048576,H$1,FALSE)</f>
        <v>0</v>
      </c>
      <c r="I126" s="41">
        <f>VLOOKUP($A126,'[1]2021'!$1:$1048576,I$1,FALSE)</f>
        <v>14</v>
      </c>
      <c r="J126" s="41">
        <f>VLOOKUP($A126,'[1]2021'!$1:$1048576,J$1,FALSE)</f>
        <v>14</v>
      </c>
      <c r="K126" s="41">
        <f>VLOOKUP($A126,'[1]2021'!$1:$1048576,K$1,FALSE)</f>
        <v>0</v>
      </c>
      <c r="L126" s="41">
        <f>VLOOKUP($A126,'[1]2021'!$1:$1048576,L$1,FALSE)</f>
        <v>114</v>
      </c>
      <c r="M126" s="41">
        <f>VLOOKUP($A126,'[1]2021'!$1:$1048576,M$1,FALSE)</f>
        <v>114</v>
      </c>
      <c r="N126" s="41">
        <f t="shared" si="7"/>
        <v>0</v>
      </c>
      <c r="O126" s="41">
        <f t="shared" si="8"/>
        <v>0</v>
      </c>
      <c r="P126" s="41">
        <f t="shared" si="9"/>
        <v>0</v>
      </c>
      <c r="Q126" s="41">
        <f t="shared" si="10"/>
        <v>0</v>
      </c>
      <c r="R126" s="41">
        <f t="shared" si="11"/>
        <v>0</v>
      </c>
      <c r="S126" s="41">
        <f t="shared" si="12"/>
        <v>0</v>
      </c>
    </row>
    <row r="127" spans="1:19" x14ac:dyDescent="0.25">
      <c r="A127" s="41">
        <v>27060</v>
      </c>
      <c r="B127" s="41">
        <f>SUMIF(Data!$E:$E,$A127,Data!O:O)</f>
        <v>0</v>
      </c>
      <c r="C127" s="41">
        <f>SUMIF(Data!$E:$E,$A127,Data!P:P)</f>
        <v>0</v>
      </c>
      <c r="D127" s="41">
        <f>SUMIF(Data!$E:$E,$A127,Data!Q:Q)</f>
        <v>0</v>
      </c>
      <c r="E127" s="41">
        <f>SUMIF(Data!$E:$E,$A127,Data!R:R)</f>
        <v>0</v>
      </c>
      <c r="F127" s="41">
        <f>SUMIF(Data!$E:$E,$A127,Data!S:S)</f>
        <v>174</v>
      </c>
      <c r="G127" s="41">
        <f>SUMIF(Data!$E:$E,$A127,Data!T:T)</f>
        <v>174</v>
      </c>
      <c r="H127" s="41">
        <f>VLOOKUP($A127,'[1]2021'!$1:$1048576,H$1,FALSE)</f>
        <v>0</v>
      </c>
      <c r="I127" s="41">
        <f>VLOOKUP($A127,'[1]2021'!$1:$1048576,I$1,FALSE)</f>
        <v>0</v>
      </c>
      <c r="J127" s="41">
        <f>VLOOKUP($A127,'[1]2021'!$1:$1048576,J$1,FALSE)</f>
        <v>0</v>
      </c>
      <c r="K127" s="41">
        <f>VLOOKUP($A127,'[1]2021'!$1:$1048576,K$1,FALSE)</f>
        <v>0</v>
      </c>
      <c r="L127" s="41">
        <f>VLOOKUP($A127,'[1]2021'!$1:$1048576,L$1,FALSE)</f>
        <v>174</v>
      </c>
      <c r="M127" s="41">
        <f>VLOOKUP($A127,'[1]2021'!$1:$1048576,M$1,FALSE)</f>
        <v>174</v>
      </c>
      <c r="N127" s="41">
        <f t="shared" si="7"/>
        <v>0</v>
      </c>
      <c r="O127" s="41">
        <f t="shared" si="8"/>
        <v>0</v>
      </c>
      <c r="P127" s="41">
        <f t="shared" si="9"/>
        <v>0</v>
      </c>
      <c r="Q127" s="41">
        <f t="shared" si="10"/>
        <v>0</v>
      </c>
      <c r="R127" s="41">
        <f t="shared" si="11"/>
        <v>0</v>
      </c>
      <c r="S127" s="41">
        <f t="shared" si="12"/>
        <v>0</v>
      </c>
    </row>
    <row r="128" spans="1:19" x14ac:dyDescent="0.25">
      <c r="A128" s="41">
        <v>27062</v>
      </c>
      <c r="B128" s="41">
        <f>SUMIF(Data!$E:$E,$A128,Data!O:O)</f>
        <v>17</v>
      </c>
      <c r="C128" s="41">
        <f>SUMIF(Data!$E:$E,$A128,Data!P:P)</f>
        <v>0</v>
      </c>
      <c r="D128" s="41">
        <f>SUMIF(Data!$E:$E,$A128,Data!Q:Q)</f>
        <v>17</v>
      </c>
      <c r="E128" s="41">
        <f>SUMIF(Data!$E:$E,$A128,Data!R:R)</f>
        <v>97</v>
      </c>
      <c r="F128" s="41">
        <f>SUMIF(Data!$E:$E,$A128,Data!S:S)</f>
        <v>20</v>
      </c>
      <c r="G128" s="41">
        <f>SUMIF(Data!$E:$E,$A128,Data!T:T)</f>
        <v>117</v>
      </c>
      <c r="H128" s="41">
        <f>VLOOKUP($A128,'[1]2021'!$1:$1048576,H$1,FALSE)</f>
        <v>17</v>
      </c>
      <c r="I128" s="41">
        <f>VLOOKUP($A128,'[1]2021'!$1:$1048576,I$1,FALSE)</f>
        <v>0</v>
      </c>
      <c r="J128" s="41">
        <f>VLOOKUP($A128,'[1]2021'!$1:$1048576,J$1,FALSE)</f>
        <v>17</v>
      </c>
      <c r="K128" s="41">
        <f>VLOOKUP($A128,'[1]2021'!$1:$1048576,K$1,FALSE)</f>
        <v>97</v>
      </c>
      <c r="L128" s="41">
        <f>VLOOKUP($A128,'[1]2021'!$1:$1048576,L$1,FALSE)</f>
        <v>20</v>
      </c>
      <c r="M128" s="41">
        <f>VLOOKUP($A128,'[1]2021'!$1:$1048576,M$1,FALSE)</f>
        <v>117</v>
      </c>
      <c r="N128" s="41">
        <f t="shared" si="7"/>
        <v>0</v>
      </c>
      <c r="O128" s="41">
        <f t="shared" si="8"/>
        <v>0</v>
      </c>
      <c r="P128" s="41">
        <f t="shared" si="9"/>
        <v>0</v>
      </c>
      <c r="Q128" s="41">
        <f t="shared" si="10"/>
        <v>0</v>
      </c>
      <c r="R128" s="41">
        <f t="shared" si="11"/>
        <v>0</v>
      </c>
      <c r="S128" s="41">
        <f t="shared" si="12"/>
        <v>0</v>
      </c>
    </row>
    <row r="129" spans="1:19" x14ac:dyDescent="0.25">
      <c r="A129" s="41">
        <v>27063</v>
      </c>
      <c r="B129" s="41">
        <f>SUMIF(Data!$E:$E,$A129,Data!O:O)</f>
        <v>0</v>
      </c>
      <c r="C129" s="41">
        <f>SUMIF(Data!$E:$E,$A129,Data!P:P)</f>
        <v>0</v>
      </c>
      <c r="D129" s="41">
        <f>SUMIF(Data!$E:$E,$A129,Data!Q:Q)</f>
        <v>0</v>
      </c>
      <c r="E129" s="41">
        <f>SUMIF(Data!$E:$E,$A129,Data!R:R)</f>
        <v>0</v>
      </c>
      <c r="F129" s="41">
        <f>SUMIF(Data!$E:$E,$A129,Data!S:S)</f>
        <v>98</v>
      </c>
      <c r="G129" s="41">
        <f>SUMIF(Data!$E:$E,$A129,Data!T:T)</f>
        <v>98</v>
      </c>
      <c r="H129" s="41">
        <f>VLOOKUP($A129,'[1]2021'!$1:$1048576,H$1,FALSE)</f>
        <v>0</v>
      </c>
      <c r="I129" s="41">
        <f>VLOOKUP($A129,'[1]2021'!$1:$1048576,I$1,FALSE)</f>
        <v>0</v>
      </c>
      <c r="J129" s="41">
        <f>VLOOKUP($A129,'[1]2021'!$1:$1048576,J$1,FALSE)</f>
        <v>0</v>
      </c>
      <c r="K129" s="41">
        <f>VLOOKUP($A129,'[1]2021'!$1:$1048576,K$1,FALSE)</f>
        <v>0</v>
      </c>
      <c r="L129" s="41">
        <f>VLOOKUP($A129,'[1]2021'!$1:$1048576,L$1,FALSE)</f>
        <v>98</v>
      </c>
      <c r="M129" s="41">
        <f>VLOOKUP($A129,'[1]2021'!$1:$1048576,M$1,FALSE)</f>
        <v>98</v>
      </c>
      <c r="N129" s="41">
        <f t="shared" si="7"/>
        <v>0</v>
      </c>
      <c r="O129" s="41">
        <f t="shared" si="8"/>
        <v>0</v>
      </c>
      <c r="P129" s="41">
        <f t="shared" si="9"/>
        <v>0</v>
      </c>
      <c r="Q129" s="41">
        <f t="shared" si="10"/>
        <v>0</v>
      </c>
      <c r="R129" s="41">
        <f t="shared" si="11"/>
        <v>0</v>
      </c>
      <c r="S129" s="41">
        <f t="shared" si="12"/>
        <v>0</v>
      </c>
    </row>
    <row r="130" spans="1:19" x14ac:dyDescent="0.25">
      <c r="A130" s="41">
        <v>27066</v>
      </c>
      <c r="B130" s="41">
        <f>SUMIF(Data!$E:$E,$A130,Data!O:O)</f>
        <v>0</v>
      </c>
      <c r="C130" s="41">
        <f>SUMIF(Data!$E:$E,$A130,Data!P:P)</f>
        <v>0</v>
      </c>
      <c r="D130" s="41">
        <f>SUMIF(Data!$E:$E,$A130,Data!Q:Q)</f>
        <v>0</v>
      </c>
      <c r="E130" s="41">
        <f>SUMIF(Data!$E:$E,$A130,Data!R:R)</f>
        <v>92</v>
      </c>
      <c r="F130" s="41">
        <f>SUMIF(Data!$E:$E,$A130,Data!S:S)</f>
        <v>0</v>
      </c>
      <c r="G130" s="41">
        <f>SUMIF(Data!$E:$E,$A130,Data!T:T)</f>
        <v>92</v>
      </c>
      <c r="H130" s="41">
        <f>VLOOKUP($A130,'[1]2021'!$1:$1048576,H$1,FALSE)</f>
        <v>0</v>
      </c>
      <c r="I130" s="41">
        <f>VLOOKUP($A130,'[1]2021'!$1:$1048576,I$1,FALSE)</f>
        <v>0</v>
      </c>
      <c r="J130" s="41">
        <f>VLOOKUP($A130,'[1]2021'!$1:$1048576,J$1,FALSE)</f>
        <v>0</v>
      </c>
      <c r="K130" s="41">
        <f>VLOOKUP($A130,'[1]2021'!$1:$1048576,K$1,FALSE)</f>
        <v>92</v>
      </c>
      <c r="L130" s="41">
        <f>VLOOKUP($A130,'[1]2021'!$1:$1048576,L$1,FALSE)</f>
        <v>0</v>
      </c>
      <c r="M130" s="41">
        <f>VLOOKUP($A130,'[1]2021'!$1:$1048576,M$1,FALSE)</f>
        <v>92</v>
      </c>
      <c r="N130" s="41">
        <f t="shared" si="7"/>
        <v>0</v>
      </c>
      <c r="O130" s="41">
        <f t="shared" si="8"/>
        <v>0</v>
      </c>
      <c r="P130" s="41">
        <f t="shared" si="9"/>
        <v>0</v>
      </c>
      <c r="Q130" s="41">
        <f t="shared" si="10"/>
        <v>0</v>
      </c>
      <c r="R130" s="41">
        <f t="shared" si="11"/>
        <v>0</v>
      </c>
      <c r="S130" s="41">
        <f t="shared" si="12"/>
        <v>0</v>
      </c>
    </row>
    <row r="131" spans="1:19" x14ac:dyDescent="0.25">
      <c r="A131" s="41">
        <v>27067</v>
      </c>
      <c r="B131" s="41">
        <f>SUMIF(Data!$E:$E,$A131,Data!O:O)</f>
        <v>0</v>
      </c>
      <c r="C131" s="41">
        <f>SUMIF(Data!$E:$E,$A131,Data!P:P)</f>
        <v>20</v>
      </c>
      <c r="D131" s="41">
        <f>SUMIF(Data!$E:$E,$A131,Data!Q:Q)</f>
        <v>20</v>
      </c>
      <c r="E131" s="41">
        <f>SUMIF(Data!$E:$E,$A131,Data!R:R)</f>
        <v>0</v>
      </c>
      <c r="F131" s="41">
        <f>SUMIF(Data!$E:$E,$A131,Data!S:S)</f>
        <v>138</v>
      </c>
      <c r="G131" s="41">
        <f>SUMIF(Data!$E:$E,$A131,Data!T:T)</f>
        <v>138</v>
      </c>
      <c r="H131" s="41">
        <f>VLOOKUP($A131,'[1]2021'!$1:$1048576,H$1,FALSE)</f>
        <v>0</v>
      </c>
      <c r="I131" s="41">
        <f>VLOOKUP($A131,'[1]2021'!$1:$1048576,I$1,FALSE)</f>
        <v>20</v>
      </c>
      <c r="J131" s="41">
        <f>VLOOKUP($A131,'[1]2021'!$1:$1048576,J$1,FALSE)</f>
        <v>20</v>
      </c>
      <c r="K131" s="41">
        <f>VLOOKUP($A131,'[1]2021'!$1:$1048576,K$1,FALSE)</f>
        <v>0</v>
      </c>
      <c r="L131" s="41">
        <f>VLOOKUP($A131,'[1]2021'!$1:$1048576,L$1,FALSE)</f>
        <v>138</v>
      </c>
      <c r="M131" s="41">
        <f>VLOOKUP($A131,'[1]2021'!$1:$1048576,M$1,FALSE)</f>
        <v>138</v>
      </c>
      <c r="N131" s="41">
        <f t="shared" ref="N131:N194" si="13">+B131-H131</f>
        <v>0</v>
      </c>
      <c r="O131" s="41">
        <f t="shared" ref="O131:O194" si="14">+C131-I131</f>
        <v>0</v>
      </c>
      <c r="P131" s="41">
        <f t="shared" ref="P131:P194" si="15">+D131-J131</f>
        <v>0</v>
      </c>
      <c r="Q131" s="41">
        <f t="shared" ref="Q131:Q194" si="16">+E131-K131</f>
        <v>0</v>
      </c>
      <c r="R131" s="41">
        <f t="shared" ref="R131:R194" si="17">+F131-L131</f>
        <v>0</v>
      </c>
      <c r="S131" s="41">
        <f t="shared" ref="S131:S194" si="18">+G131-M131</f>
        <v>0</v>
      </c>
    </row>
    <row r="132" spans="1:19" x14ac:dyDescent="0.25">
      <c r="A132" s="41">
        <v>27068</v>
      </c>
      <c r="B132" s="41">
        <f>SUMIF(Data!$E:$E,$A132,Data!O:O)</f>
        <v>0</v>
      </c>
      <c r="C132" s="41">
        <f>SUMIF(Data!$E:$E,$A132,Data!P:P)</f>
        <v>0</v>
      </c>
      <c r="D132" s="41">
        <f>SUMIF(Data!$E:$E,$A132,Data!Q:Q)</f>
        <v>0</v>
      </c>
      <c r="E132" s="41">
        <f>SUMIF(Data!$E:$E,$A132,Data!R:R)</f>
        <v>0</v>
      </c>
      <c r="F132" s="41">
        <f>SUMIF(Data!$E:$E,$A132,Data!S:S)</f>
        <v>214</v>
      </c>
      <c r="G132" s="41">
        <f>SUMIF(Data!$E:$E,$A132,Data!T:T)</f>
        <v>214</v>
      </c>
      <c r="H132" s="41">
        <f>VLOOKUP($A132,'[1]2021'!$1:$1048576,H$1,FALSE)</f>
        <v>0</v>
      </c>
      <c r="I132" s="41">
        <f>VLOOKUP($A132,'[1]2021'!$1:$1048576,I$1,FALSE)</f>
        <v>0</v>
      </c>
      <c r="J132" s="41">
        <f>VLOOKUP($A132,'[1]2021'!$1:$1048576,J$1,FALSE)</f>
        <v>0</v>
      </c>
      <c r="K132" s="41">
        <f>VLOOKUP($A132,'[1]2021'!$1:$1048576,K$1,FALSE)</f>
        <v>0</v>
      </c>
      <c r="L132" s="41">
        <f>VLOOKUP($A132,'[1]2021'!$1:$1048576,L$1,FALSE)</f>
        <v>214</v>
      </c>
      <c r="M132" s="41">
        <f>VLOOKUP($A132,'[1]2021'!$1:$1048576,M$1,FALSE)</f>
        <v>214</v>
      </c>
      <c r="N132" s="41">
        <f t="shared" si="13"/>
        <v>0</v>
      </c>
      <c r="O132" s="41">
        <f t="shared" si="14"/>
        <v>0</v>
      </c>
      <c r="P132" s="41">
        <f t="shared" si="15"/>
        <v>0</v>
      </c>
      <c r="Q132" s="41">
        <f t="shared" si="16"/>
        <v>0</v>
      </c>
      <c r="R132" s="41">
        <f t="shared" si="17"/>
        <v>0</v>
      </c>
      <c r="S132" s="41">
        <f t="shared" si="18"/>
        <v>0</v>
      </c>
    </row>
    <row r="133" spans="1:19" x14ac:dyDescent="0.25">
      <c r="A133" s="41">
        <v>27070</v>
      </c>
      <c r="B133" s="41">
        <f>SUMIF(Data!$E:$E,$A133,Data!O:O)</f>
        <v>0</v>
      </c>
      <c r="C133" s="41">
        <f>SUMIF(Data!$E:$E,$A133,Data!P:P)</f>
        <v>0</v>
      </c>
      <c r="D133" s="41">
        <f>SUMIF(Data!$E:$E,$A133,Data!Q:Q)</f>
        <v>0</v>
      </c>
      <c r="E133" s="41">
        <f>SUMIF(Data!$E:$E,$A133,Data!R:R)</f>
        <v>0</v>
      </c>
      <c r="F133" s="41">
        <f>SUMIF(Data!$E:$E,$A133,Data!S:S)</f>
        <v>75</v>
      </c>
      <c r="G133" s="41">
        <f>SUMIF(Data!$E:$E,$A133,Data!T:T)</f>
        <v>75</v>
      </c>
      <c r="H133" s="41">
        <f>VLOOKUP($A133,'[1]2021'!$1:$1048576,H$1,FALSE)</f>
        <v>0</v>
      </c>
      <c r="I133" s="41">
        <f>VLOOKUP($A133,'[1]2021'!$1:$1048576,I$1,FALSE)</f>
        <v>0</v>
      </c>
      <c r="J133" s="41">
        <f>VLOOKUP($A133,'[1]2021'!$1:$1048576,J$1,FALSE)</f>
        <v>0</v>
      </c>
      <c r="K133" s="41">
        <f>VLOOKUP($A133,'[1]2021'!$1:$1048576,K$1,FALSE)</f>
        <v>0</v>
      </c>
      <c r="L133" s="41">
        <f>VLOOKUP($A133,'[1]2021'!$1:$1048576,L$1,FALSE)</f>
        <v>75</v>
      </c>
      <c r="M133" s="41">
        <f>VLOOKUP($A133,'[1]2021'!$1:$1048576,M$1,FALSE)</f>
        <v>75</v>
      </c>
      <c r="N133" s="41">
        <f t="shared" si="13"/>
        <v>0</v>
      </c>
      <c r="O133" s="41">
        <f t="shared" si="14"/>
        <v>0</v>
      </c>
      <c r="P133" s="41">
        <f t="shared" si="15"/>
        <v>0</v>
      </c>
      <c r="Q133" s="41">
        <f t="shared" si="16"/>
        <v>0</v>
      </c>
      <c r="R133" s="41">
        <f t="shared" si="17"/>
        <v>0</v>
      </c>
      <c r="S133" s="41">
        <f t="shared" si="18"/>
        <v>0</v>
      </c>
    </row>
    <row r="134" spans="1:19" x14ac:dyDescent="0.25">
      <c r="A134" s="41">
        <v>27071</v>
      </c>
      <c r="B134" s="41">
        <f>SUMIF(Data!$E:$E,$A134,Data!O:O)</f>
        <v>0</v>
      </c>
      <c r="C134" s="41">
        <f>SUMIF(Data!$E:$E,$A134,Data!P:P)</f>
        <v>0</v>
      </c>
      <c r="D134" s="41">
        <f>SUMIF(Data!$E:$E,$A134,Data!Q:Q)</f>
        <v>0</v>
      </c>
      <c r="E134" s="41">
        <f>SUMIF(Data!$E:$E,$A134,Data!R:R)</f>
        <v>0</v>
      </c>
      <c r="F134" s="41">
        <f>SUMIF(Data!$E:$E,$A134,Data!S:S)</f>
        <v>21</v>
      </c>
      <c r="G134" s="41">
        <f>SUMIF(Data!$E:$E,$A134,Data!T:T)</f>
        <v>21</v>
      </c>
      <c r="H134" s="41">
        <f>VLOOKUP($A134,'[1]2021'!$1:$1048576,H$1,FALSE)</f>
        <v>0</v>
      </c>
      <c r="I134" s="41">
        <f>VLOOKUP($A134,'[1]2021'!$1:$1048576,I$1,FALSE)</f>
        <v>0</v>
      </c>
      <c r="J134" s="41">
        <f>VLOOKUP($A134,'[1]2021'!$1:$1048576,J$1,FALSE)</f>
        <v>0</v>
      </c>
      <c r="K134" s="41">
        <f>VLOOKUP($A134,'[1]2021'!$1:$1048576,K$1,FALSE)</f>
        <v>0</v>
      </c>
      <c r="L134" s="41">
        <f>VLOOKUP($A134,'[1]2021'!$1:$1048576,L$1,FALSE)</f>
        <v>21</v>
      </c>
      <c r="M134" s="41">
        <f>VLOOKUP($A134,'[1]2021'!$1:$1048576,M$1,FALSE)</f>
        <v>21</v>
      </c>
      <c r="N134" s="41">
        <f t="shared" si="13"/>
        <v>0</v>
      </c>
      <c r="O134" s="41">
        <f t="shared" si="14"/>
        <v>0</v>
      </c>
      <c r="P134" s="41">
        <f t="shared" si="15"/>
        <v>0</v>
      </c>
      <c r="Q134" s="41">
        <f t="shared" si="16"/>
        <v>0</v>
      </c>
      <c r="R134" s="41">
        <f t="shared" si="17"/>
        <v>0</v>
      </c>
      <c r="S134" s="41">
        <f t="shared" si="18"/>
        <v>0</v>
      </c>
    </row>
    <row r="135" spans="1:19" x14ac:dyDescent="0.25">
      <c r="A135" s="41">
        <v>27072</v>
      </c>
      <c r="B135" s="41">
        <f>SUMIF(Data!$E:$E,$A135,Data!O:O)</f>
        <v>0</v>
      </c>
      <c r="C135" s="41">
        <f>SUMIF(Data!$E:$E,$A135,Data!P:P)</f>
        <v>31</v>
      </c>
      <c r="D135" s="41">
        <f>SUMIF(Data!$E:$E,$A135,Data!Q:Q)</f>
        <v>31</v>
      </c>
      <c r="E135" s="41">
        <f>SUMIF(Data!$E:$E,$A135,Data!R:R)</f>
        <v>0</v>
      </c>
      <c r="F135" s="41">
        <f>SUMIF(Data!$E:$E,$A135,Data!S:S)</f>
        <v>351</v>
      </c>
      <c r="G135" s="41">
        <f>SUMIF(Data!$E:$E,$A135,Data!T:T)</f>
        <v>351</v>
      </c>
      <c r="H135" s="41">
        <f>VLOOKUP($A135,'[1]2021'!$1:$1048576,H$1,FALSE)</f>
        <v>0</v>
      </c>
      <c r="I135" s="41">
        <f>VLOOKUP($A135,'[1]2021'!$1:$1048576,I$1,FALSE)</f>
        <v>31</v>
      </c>
      <c r="J135" s="41">
        <f>VLOOKUP($A135,'[1]2021'!$1:$1048576,J$1,FALSE)</f>
        <v>31</v>
      </c>
      <c r="K135" s="41">
        <f>VLOOKUP($A135,'[1]2021'!$1:$1048576,K$1,FALSE)</f>
        <v>0</v>
      </c>
      <c r="L135" s="41">
        <f>VLOOKUP($A135,'[1]2021'!$1:$1048576,L$1,FALSE)</f>
        <v>351</v>
      </c>
      <c r="M135" s="41">
        <f>VLOOKUP($A135,'[1]2021'!$1:$1048576,M$1,FALSE)</f>
        <v>351</v>
      </c>
      <c r="N135" s="41">
        <f t="shared" si="13"/>
        <v>0</v>
      </c>
      <c r="O135" s="41">
        <f t="shared" si="14"/>
        <v>0</v>
      </c>
      <c r="P135" s="41">
        <f t="shared" si="15"/>
        <v>0</v>
      </c>
      <c r="Q135" s="41">
        <f t="shared" si="16"/>
        <v>0</v>
      </c>
      <c r="R135" s="41">
        <f t="shared" si="17"/>
        <v>0</v>
      </c>
      <c r="S135" s="41">
        <f t="shared" si="18"/>
        <v>0</v>
      </c>
    </row>
    <row r="136" spans="1:19" x14ac:dyDescent="0.25">
      <c r="A136" s="41">
        <v>27074</v>
      </c>
      <c r="B136" s="41">
        <f>SUMIF(Data!$E:$E,$A136,Data!O:O)</f>
        <v>0</v>
      </c>
      <c r="C136" s="41">
        <f>SUMIF(Data!$E:$E,$A136,Data!P:P)</f>
        <v>0</v>
      </c>
      <c r="D136" s="41">
        <f>SUMIF(Data!$E:$E,$A136,Data!Q:Q)</f>
        <v>0</v>
      </c>
      <c r="E136" s="41">
        <f>SUMIF(Data!$E:$E,$A136,Data!R:R)</f>
        <v>0</v>
      </c>
      <c r="F136" s="41">
        <f>SUMIF(Data!$E:$E,$A136,Data!S:S)</f>
        <v>155</v>
      </c>
      <c r="G136" s="41">
        <f>SUMIF(Data!$E:$E,$A136,Data!T:T)</f>
        <v>155</v>
      </c>
      <c r="H136" s="41">
        <f>VLOOKUP($A136,'[1]2021'!$1:$1048576,H$1,FALSE)</f>
        <v>0</v>
      </c>
      <c r="I136" s="41">
        <f>VLOOKUP($A136,'[1]2021'!$1:$1048576,I$1,FALSE)</f>
        <v>0</v>
      </c>
      <c r="J136" s="41">
        <f>VLOOKUP($A136,'[1]2021'!$1:$1048576,J$1,FALSE)</f>
        <v>0</v>
      </c>
      <c r="K136" s="41">
        <f>VLOOKUP($A136,'[1]2021'!$1:$1048576,K$1,FALSE)</f>
        <v>0</v>
      </c>
      <c r="L136" s="41">
        <f>VLOOKUP($A136,'[1]2021'!$1:$1048576,L$1,FALSE)</f>
        <v>155</v>
      </c>
      <c r="M136" s="41">
        <f>VLOOKUP($A136,'[1]2021'!$1:$1048576,M$1,FALSE)</f>
        <v>155</v>
      </c>
      <c r="N136" s="41">
        <f t="shared" si="13"/>
        <v>0</v>
      </c>
      <c r="O136" s="41">
        <f t="shared" si="14"/>
        <v>0</v>
      </c>
      <c r="P136" s="41">
        <f t="shared" si="15"/>
        <v>0</v>
      </c>
      <c r="Q136" s="41">
        <f t="shared" si="16"/>
        <v>0</v>
      </c>
      <c r="R136" s="41">
        <f t="shared" si="17"/>
        <v>0</v>
      </c>
      <c r="S136" s="41">
        <f t="shared" si="18"/>
        <v>0</v>
      </c>
    </row>
    <row r="137" spans="1:19" x14ac:dyDescent="0.25">
      <c r="A137" s="41">
        <v>27075</v>
      </c>
      <c r="B137" s="41">
        <f>SUMIF(Data!$E:$E,$A137,Data!O:O)</f>
        <v>0</v>
      </c>
      <c r="C137" s="41">
        <f>SUMIF(Data!$E:$E,$A137,Data!P:P)</f>
        <v>0</v>
      </c>
      <c r="D137" s="41">
        <f>SUMIF(Data!$E:$E,$A137,Data!Q:Q)</f>
        <v>0</v>
      </c>
      <c r="E137" s="41">
        <f>SUMIF(Data!$E:$E,$A137,Data!R:R)</f>
        <v>0</v>
      </c>
      <c r="F137" s="41">
        <f>SUMIF(Data!$E:$E,$A137,Data!S:S)</f>
        <v>97</v>
      </c>
      <c r="G137" s="41">
        <f>SUMIF(Data!$E:$E,$A137,Data!T:T)</f>
        <v>97</v>
      </c>
      <c r="H137" s="41">
        <f>VLOOKUP($A137,'[1]2021'!$1:$1048576,H$1,FALSE)</f>
        <v>0</v>
      </c>
      <c r="I137" s="41">
        <f>VLOOKUP($A137,'[1]2021'!$1:$1048576,I$1,FALSE)</f>
        <v>0</v>
      </c>
      <c r="J137" s="41">
        <f>VLOOKUP($A137,'[1]2021'!$1:$1048576,J$1,FALSE)</f>
        <v>0</v>
      </c>
      <c r="K137" s="41">
        <f>VLOOKUP($A137,'[1]2021'!$1:$1048576,K$1,FALSE)</f>
        <v>0</v>
      </c>
      <c r="L137" s="41">
        <f>VLOOKUP($A137,'[1]2021'!$1:$1048576,L$1,FALSE)</f>
        <v>97</v>
      </c>
      <c r="M137" s="41">
        <f>VLOOKUP($A137,'[1]2021'!$1:$1048576,M$1,FALSE)</f>
        <v>97</v>
      </c>
      <c r="N137" s="41">
        <f t="shared" si="13"/>
        <v>0</v>
      </c>
      <c r="O137" s="41">
        <f t="shared" si="14"/>
        <v>0</v>
      </c>
      <c r="P137" s="41">
        <f t="shared" si="15"/>
        <v>0</v>
      </c>
      <c r="Q137" s="41">
        <f t="shared" si="16"/>
        <v>0</v>
      </c>
      <c r="R137" s="41">
        <f t="shared" si="17"/>
        <v>0</v>
      </c>
      <c r="S137" s="41">
        <f t="shared" si="18"/>
        <v>0</v>
      </c>
    </row>
    <row r="138" spans="1:19" x14ac:dyDescent="0.25">
      <c r="A138" s="41">
        <v>27076</v>
      </c>
      <c r="B138" s="41">
        <f>SUMIF(Data!$E:$E,$A138,Data!O:O)</f>
        <v>0</v>
      </c>
      <c r="C138" s="41">
        <f>SUMIF(Data!$E:$E,$A138,Data!P:P)</f>
        <v>0</v>
      </c>
      <c r="D138" s="41">
        <f>SUMIF(Data!$E:$E,$A138,Data!Q:Q)</f>
        <v>0</v>
      </c>
      <c r="E138" s="41">
        <f>SUMIF(Data!$E:$E,$A138,Data!R:R)</f>
        <v>85</v>
      </c>
      <c r="F138" s="41">
        <f>SUMIF(Data!$E:$E,$A138,Data!S:S)</f>
        <v>34</v>
      </c>
      <c r="G138" s="41">
        <f>SUMIF(Data!$E:$E,$A138,Data!T:T)</f>
        <v>119</v>
      </c>
      <c r="H138" s="41">
        <f>VLOOKUP($A138,'[1]2021'!$1:$1048576,H$1,FALSE)</f>
        <v>0</v>
      </c>
      <c r="I138" s="41">
        <f>VLOOKUP($A138,'[1]2021'!$1:$1048576,I$1,FALSE)</f>
        <v>0</v>
      </c>
      <c r="J138" s="41">
        <f>VLOOKUP($A138,'[1]2021'!$1:$1048576,J$1,FALSE)</f>
        <v>0</v>
      </c>
      <c r="K138" s="41">
        <f>VLOOKUP($A138,'[1]2021'!$1:$1048576,K$1,FALSE)</f>
        <v>85</v>
      </c>
      <c r="L138" s="41">
        <f>VLOOKUP($A138,'[1]2021'!$1:$1048576,L$1,FALSE)</f>
        <v>34</v>
      </c>
      <c r="M138" s="41">
        <f>VLOOKUP($A138,'[1]2021'!$1:$1048576,M$1,FALSE)</f>
        <v>119</v>
      </c>
      <c r="N138" s="41">
        <f t="shared" si="13"/>
        <v>0</v>
      </c>
      <c r="O138" s="41">
        <f t="shared" si="14"/>
        <v>0</v>
      </c>
      <c r="P138" s="41">
        <f t="shared" si="15"/>
        <v>0</v>
      </c>
      <c r="Q138" s="41">
        <f t="shared" si="16"/>
        <v>0</v>
      </c>
      <c r="R138" s="41">
        <f t="shared" si="17"/>
        <v>0</v>
      </c>
      <c r="S138" s="41">
        <f t="shared" si="18"/>
        <v>0</v>
      </c>
    </row>
    <row r="139" spans="1:19" x14ac:dyDescent="0.25">
      <c r="A139" s="41">
        <v>27077</v>
      </c>
      <c r="B139" s="41">
        <f>SUMIF(Data!$E:$E,$A139,Data!O:O)</f>
        <v>0</v>
      </c>
      <c r="C139" s="41">
        <f>SUMIF(Data!$E:$E,$A139,Data!P:P)</f>
        <v>0</v>
      </c>
      <c r="D139" s="41">
        <f>SUMIF(Data!$E:$E,$A139,Data!Q:Q)</f>
        <v>0</v>
      </c>
      <c r="E139" s="41">
        <f>SUMIF(Data!$E:$E,$A139,Data!R:R)</f>
        <v>0</v>
      </c>
      <c r="F139" s="41">
        <f>SUMIF(Data!$E:$E,$A139,Data!S:S)</f>
        <v>130</v>
      </c>
      <c r="G139" s="41">
        <f>SUMIF(Data!$E:$E,$A139,Data!T:T)</f>
        <v>130</v>
      </c>
      <c r="H139" s="41">
        <f>VLOOKUP($A139,'[1]2021'!$1:$1048576,H$1,FALSE)</f>
        <v>0</v>
      </c>
      <c r="I139" s="41">
        <f>VLOOKUP($A139,'[1]2021'!$1:$1048576,I$1,FALSE)</f>
        <v>0</v>
      </c>
      <c r="J139" s="41">
        <f>VLOOKUP($A139,'[1]2021'!$1:$1048576,J$1,FALSE)</f>
        <v>0</v>
      </c>
      <c r="K139" s="41">
        <f>VLOOKUP($A139,'[1]2021'!$1:$1048576,K$1,FALSE)</f>
        <v>0</v>
      </c>
      <c r="L139" s="41">
        <f>VLOOKUP($A139,'[1]2021'!$1:$1048576,L$1,FALSE)</f>
        <v>130</v>
      </c>
      <c r="M139" s="41">
        <f>VLOOKUP($A139,'[1]2021'!$1:$1048576,M$1,FALSE)</f>
        <v>130</v>
      </c>
      <c r="N139" s="41">
        <f t="shared" si="13"/>
        <v>0</v>
      </c>
      <c r="O139" s="41">
        <f t="shared" si="14"/>
        <v>0</v>
      </c>
      <c r="P139" s="41">
        <f t="shared" si="15"/>
        <v>0</v>
      </c>
      <c r="Q139" s="41">
        <f t="shared" si="16"/>
        <v>0</v>
      </c>
      <c r="R139" s="41">
        <f t="shared" si="17"/>
        <v>0</v>
      </c>
      <c r="S139" s="41">
        <f t="shared" si="18"/>
        <v>0</v>
      </c>
    </row>
    <row r="140" spans="1:19" x14ac:dyDescent="0.25">
      <c r="A140" s="41">
        <v>27090</v>
      </c>
      <c r="B140" s="41">
        <f>SUMIF(Data!$E:$E,$A140,Data!O:O)</f>
        <v>0</v>
      </c>
      <c r="C140" s="41">
        <f>SUMIF(Data!$E:$E,$A140,Data!P:P)</f>
        <v>0</v>
      </c>
      <c r="D140" s="41">
        <f>SUMIF(Data!$E:$E,$A140,Data!Q:Q)</f>
        <v>0</v>
      </c>
      <c r="E140" s="41">
        <f>SUMIF(Data!$E:$E,$A140,Data!R:R)</f>
        <v>0</v>
      </c>
      <c r="F140" s="41">
        <f>SUMIF(Data!$E:$E,$A140,Data!S:S)</f>
        <v>64</v>
      </c>
      <c r="G140" s="41">
        <f>SUMIF(Data!$E:$E,$A140,Data!T:T)</f>
        <v>64</v>
      </c>
      <c r="H140" s="41">
        <f>VLOOKUP($A140,'[1]2021'!$1:$1048576,H$1,FALSE)</f>
        <v>0</v>
      </c>
      <c r="I140" s="41">
        <f>VLOOKUP($A140,'[1]2021'!$1:$1048576,I$1,FALSE)</f>
        <v>0</v>
      </c>
      <c r="J140" s="41">
        <f>VLOOKUP($A140,'[1]2021'!$1:$1048576,J$1,FALSE)</f>
        <v>0</v>
      </c>
      <c r="K140" s="41">
        <f>VLOOKUP($A140,'[1]2021'!$1:$1048576,K$1,FALSE)</f>
        <v>0</v>
      </c>
      <c r="L140" s="41">
        <f>VLOOKUP($A140,'[1]2021'!$1:$1048576,L$1,FALSE)</f>
        <v>64</v>
      </c>
      <c r="M140" s="41">
        <f>VLOOKUP($A140,'[1]2021'!$1:$1048576,M$1,FALSE)</f>
        <v>64</v>
      </c>
      <c r="N140" s="41">
        <f t="shared" si="13"/>
        <v>0</v>
      </c>
      <c r="O140" s="41">
        <f t="shared" si="14"/>
        <v>0</v>
      </c>
      <c r="P140" s="41">
        <f t="shared" si="15"/>
        <v>0</v>
      </c>
      <c r="Q140" s="41">
        <f t="shared" si="16"/>
        <v>0</v>
      </c>
      <c r="R140" s="41">
        <f t="shared" si="17"/>
        <v>0</v>
      </c>
      <c r="S140" s="41">
        <f t="shared" si="18"/>
        <v>0</v>
      </c>
    </row>
    <row r="141" spans="1:19" x14ac:dyDescent="0.25">
      <c r="A141" s="41">
        <v>27092</v>
      </c>
      <c r="B141" s="41">
        <f>SUMIF(Data!$E:$E,$A141,Data!O:O)</f>
        <v>0</v>
      </c>
      <c r="C141" s="41">
        <f>SUMIF(Data!$E:$E,$A141,Data!P:P)</f>
        <v>0</v>
      </c>
      <c r="D141" s="41">
        <f>SUMIF(Data!$E:$E,$A141,Data!Q:Q)</f>
        <v>0</v>
      </c>
      <c r="E141" s="41">
        <f>SUMIF(Data!$E:$E,$A141,Data!R:R)</f>
        <v>0</v>
      </c>
      <c r="F141" s="41">
        <f>SUMIF(Data!$E:$E,$A141,Data!S:S)</f>
        <v>50</v>
      </c>
      <c r="G141" s="41">
        <f>SUMIF(Data!$E:$E,$A141,Data!T:T)</f>
        <v>50</v>
      </c>
      <c r="H141" s="41">
        <f>VLOOKUP($A141,'[1]2021'!$1:$1048576,H$1,FALSE)</f>
        <v>0</v>
      </c>
      <c r="I141" s="41">
        <f>VLOOKUP($A141,'[1]2021'!$1:$1048576,I$1,FALSE)</f>
        <v>0</v>
      </c>
      <c r="J141" s="41">
        <f>VLOOKUP($A141,'[1]2021'!$1:$1048576,J$1,FALSE)</f>
        <v>0</v>
      </c>
      <c r="K141" s="41">
        <f>VLOOKUP($A141,'[1]2021'!$1:$1048576,K$1,FALSE)</f>
        <v>0</v>
      </c>
      <c r="L141" s="41">
        <f>VLOOKUP($A141,'[1]2021'!$1:$1048576,L$1,FALSE)</f>
        <v>50</v>
      </c>
      <c r="M141" s="41">
        <f>VLOOKUP($A141,'[1]2021'!$1:$1048576,M$1,FALSE)</f>
        <v>50</v>
      </c>
      <c r="N141" s="41">
        <f t="shared" si="13"/>
        <v>0</v>
      </c>
      <c r="O141" s="41">
        <f t="shared" si="14"/>
        <v>0</v>
      </c>
      <c r="P141" s="41">
        <f t="shared" si="15"/>
        <v>0</v>
      </c>
      <c r="Q141" s="41">
        <f t="shared" si="16"/>
        <v>0</v>
      </c>
      <c r="R141" s="41">
        <f t="shared" si="17"/>
        <v>0</v>
      </c>
      <c r="S141" s="41">
        <f t="shared" si="18"/>
        <v>0</v>
      </c>
    </row>
    <row r="142" spans="1:19" x14ac:dyDescent="0.25">
      <c r="A142" s="41">
        <v>27093</v>
      </c>
      <c r="B142" s="41">
        <f>SUMIF(Data!$E:$E,$A142,Data!O:O)</f>
        <v>0</v>
      </c>
      <c r="C142" s="41">
        <f>SUMIF(Data!$E:$E,$A142,Data!P:P)</f>
        <v>0</v>
      </c>
      <c r="D142" s="41">
        <f>SUMIF(Data!$E:$E,$A142,Data!Q:Q)</f>
        <v>0</v>
      </c>
      <c r="E142" s="41">
        <f>SUMIF(Data!$E:$E,$A142,Data!R:R)</f>
        <v>0</v>
      </c>
      <c r="F142" s="41">
        <f>SUMIF(Data!$E:$E,$A142,Data!S:S)</f>
        <v>44</v>
      </c>
      <c r="G142" s="41">
        <f>SUMIF(Data!$E:$E,$A142,Data!T:T)</f>
        <v>44</v>
      </c>
      <c r="H142" s="41">
        <f>VLOOKUP($A142,'[1]2021'!$1:$1048576,H$1,FALSE)</f>
        <v>0</v>
      </c>
      <c r="I142" s="41">
        <f>VLOOKUP($A142,'[1]2021'!$1:$1048576,I$1,FALSE)</f>
        <v>0</v>
      </c>
      <c r="J142" s="41">
        <f>VLOOKUP($A142,'[1]2021'!$1:$1048576,J$1,FALSE)</f>
        <v>0</v>
      </c>
      <c r="K142" s="41">
        <f>VLOOKUP($A142,'[1]2021'!$1:$1048576,K$1,FALSE)</f>
        <v>0</v>
      </c>
      <c r="L142" s="41">
        <f>VLOOKUP($A142,'[1]2021'!$1:$1048576,L$1,FALSE)</f>
        <v>44</v>
      </c>
      <c r="M142" s="41">
        <f>VLOOKUP($A142,'[1]2021'!$1:$1048576,M$1,FALSE)</f>
        <v>44</v>
      </c>
      <c r="N142" s="41">
        <f t="shared" si="13"/>
        <v>0</v>
      </c>
      <c r="O142" s="41">
        <f t="shared" si="14"/>
        <v>0</v>
      </c>
      <c r="P142" s="41">
        <f t="shared" si="15"/>
        <v>0</v>
      </c>
      <c r="Q142" s="41">
        <f t="shared" si="16"/>
        <v>0</v>
      </c>
      <c r="R142" s="41">
        <f t="shared" si="17"/>
        <v>0</v>
      </c>
      <c r="S142" s="41">
        <f t="shared" si="18"/>
        <v>0</v>
      </c>
    </row>
    <row r="143" spans="1:19" x14ac:dyDescent="0.25">
      <c r="A143" s="41">
        <v>27094</v>
      </c>
      <c r="B143" s="41">
        <f>SUMIF(Data!$E:$E,$A143,Data!O:O)</f>
        <v>0</v>
      </c>
      <c r="C143" s="41">
        <f>SUMIF(Data!$E:$E,$A143,Data!P:P)</f>
        <v>32</v>
      </c>
      <c r="D143" s="41">
        <f>SUMIF(Data!$E:$E,$A143,Data!Q:Q)</f>
        <v>32</v>
      </c>
      <c r="E143" s="41">
        <f>SUMIF(Data!$E:$E,$A143,Data!R:R)</f>
        <v>0</v>
      </c>
      <c r="F143" s="41">
        <f>SUMIF(Data!$E:$E,$A143,Data!S:S)</f>
        <v>32</v>
      </c>
      <c r="G143" s="41">
        <f>SUMIF(Data!$E:$E,$A143,Data!T:T)</f>
        <v>32</v>
      </c>
      <c r="H143" s="41">
        <f>VLOOKUP($A143,'[1]2021'!$1:$1048576,H$1,FALSE)</f>
        <v>0</v>
      </c>
      <c r="I143" s="41">
        <f>VLOOKUP($A143,'[1]2021'!$1:$1048576,I$1,FALSE)</f>
        <v>32</v>
      </c>
      <c r="J143" s="41">
        <f>VLOOKUP($A143,'[1]2021'!$1:$1048576,J$1,FALSE)</f>
        <v>32</v>
      </c>
      <c r="K143" s="41">
        <f>VLOOKUP($A143,'[1]2021'!$1:$1048576,K$1,FALSE)</f>
        <v>0</v>
      </c>
      <c r="L143" s="41">
        <f>VLOOKUP($A143,'[1]2021'!$1:$1048576,L$1,FALSE)</f>
        <v>32</v>
      </c>
      <c r="M143" s="41">
        <f>VLOOKUP($A143,'[1]2021'!$1:$1048576,M$1,FALSE)</f>
        <v>32</v>
      </c>
      <c r="N143" s="41">
        <f t="shared" si="13"/>
        <v>0</v>
      </c>
      <c r="O143" s="41">
        <f t="shared" si="14"/>
        <v>0</v>
      </c>
      <c r="P143" s="41">
        <f t="shared" si="15"/>
        <v>0</v>
      </c>
      <c r="Q143" s="41">
        <f t="shared" si="16"/>
        <v>0</v>
      </c>
      <c r="R143" s="41">
        <f t="shared" si="17"/>
        <v>0</v>
      </c>
      <c r="S143" s="41">
        <f t="shared" si="18"/>
        <v>0</v>
      </c>
    </row>
    <row r="144" spans="1:19" x14ac:dyDescent="0.25">
      <c r="A144" s="41">
        <v>27095</v>
      </c>
      <c r="B144" s="41">
        <f>SUMIF(Data!$E:$E,$A144,Data!O:O)</f>
        <v>0</v>
      </c>
      <c r="C144" s="41">
        <f>SUMIF(Data!$E:$E,$A144,Data!P:P)</f>
        <v>0</v>
      </c>
      <c r="D144" s="41">
        <f>SUMIF(Data!$E:$E,$A144,Data!Q:Q)</f>
        <v>0</v>
      </c>
      <c r="E144" s="41">
        <f>SUMIF(Data!$E:$E,$A144,Data!R:R)</f>
        <v>0</v>
      </c>
      <c r="F144" s="41">
        <f>SUMIF(Data!$E:$E,$A144,Data!S:S)</f>
        <v>63</v>
      </c>
      <c r="G144" s="41">
        <f>SUMIF(Data!$E:$E,$A144,Data!T:T)</f>
        <v>63</v>
      </c>
      <c r="H144" s="41">
        <f>VLOOKUP($A144,'[1]2021'!$1:$1048576,H$1,FALSE)</f>
        <v>0</v>
      </c>
      <c r="I144" s="41">
        <f>VLOOKUP($A144,'[1]2021'!$1:$1048576,I$1,FALSE)</f>
        <v>0</v>
      </c>
      <c r="J144" s="41">
        <f>VLOOKUP($A144,'[1]2021'!$1:$1048576,J$1,FALSE)</f>
        <v>0</v>
      </c>
      <c r="K144" s="41">
        <f>VLOOKUP($A144,'[1]2021'!$1:$1048576,K$1,FALSE)</f>
        <v>0</v>
      </c>
      <c r="L144" s="41">
        <f>VLOOKUP($A144,'[1]2021'!$1:$1048576,L$1,FALSE)</f>
        <v>63</v>
      </c>
      <c r="M144" s="41">
        <f>VLOOKUP($A144,'[1]2021'!$1:$1048576,M$1,FALSE)</f>
        <v>63</v>
      </c>
      <c r="N144" s="41">
        <f t="shared" si="13"/>
        <v>0</v>
      </c>
      <c r="O144" s="41">
        <f t="shared" si="14"/>
        <v>0</v>
      </c>
      <c r="P144" s="41">
        <f t="shared" si="15"/>
        <v>0</v>
      </c>
      <c r="Q144" s="41">
        <f t="shared" si="16"/>
        <v>0</v>
      </c>
      <c r="R144" s="41">
        <f t="shared" si="17"/>
        <v>0</v>
      </c>
      <c r="S144" s="41">
        <f t="shared" si="18"/>
        <v>0</v>
      </c>
    </row>
    <row r="145" spans="1:19" x14ac:dyDescent="0.25">
      <c r="A145" s="41">
        <v>28001</v>
      </c>
      <c r="B145" s="41">
        <f>SUMIF(Data!$E:$E,$A145,Data!O:O)</f>
        <v>0</v>
      </c>
      <c r="C145" s="41">
        <f>SUMIF(Data!$E:$E,$A145,Data!P:P)</f>
        <v>0</v>
      </c>
      <c r="D145" s="41">
        <f>SUMIF(Data!$E:$E,$A145,Data!Q:Q)</f>
        <v>0</v>
      </c>
      <c r="E145" s="41">
        <f>SUMIF(Data!$E:$E,$A145,Data!R:R)</f>
        <v>0</v>
      </c>
      <c r="F145" s="41">
        <f>SUMIF(Data!$E:$E,$A145,Data!S:S)</f>
        <v>45</v>
      </c>
      <c r="G145" s="41">
        <f>SUMIF(Data!$E:$E,$A145,Data!T:T)</f>
        <v>45</v>
      </c>
      <c r="H145" s="41">
        <f>VLOOKUP($A145,'[1]2021'!$1:$1048576,H$1,FALSE)</f>
        <v>0</v>
      </c>
      <c r="I145" s="41">
        <f>VLOOKUP($A145,'[1]2021'!$1:$1048576,I$1,FALSE)</f>
        <v>0</v>
      </c>
      <c r="J145" s="41">
        <f>VLOOKUP($A145,'[1]2021'!$1:$1048576,J$1,FALSE)</f>
        <v>0</v>
      </c>
      <c r="K145" s="41">
        <f>VLOOKUP($A145,'[1]2021'!$1:$1048576,K$1,FALSE)</f>
        <v>0</v>
      </c>
      <c r="L145" s="41">
        <f>VLOOKUP($A145,'[1]2021'!$1:$1048576,L$1,FALSE)</f>
        <v>45</v>
      </c>
      <c r="M145" s="41">
        <f>VLOOKUP($A145,'[1]2021'!$1:$1048576,M$1,FALSE)</f>
        <v>45</v>
      </c>
      <c r="N145" s="41">
        <f t="shared" si="13"/>
        <v>0</v>
      </c>
      <c r="O145" s="41">
        <f t="shared" si="14"/>
        <v>0</v>
      </c>
      <c r="P145" s="41">
        <f t="shared" si="15"/>
        <v>0</v>
      </c>
      <c r="Q145" s="41">
        <f t="shared" si="16"/>
        <v>0</v>
      </c>
      <c r="R145" s="41">
        <f t="shared" si="17"/>
        <v>0</v>
      </c>
      <c r="S145" s="41">
        <f t="shared" si="18"/>
        <v>0</v>
      </c>
    </row>
    <row r="146" spans="1:19" x14ac:dyDescent="0.25">
      <c r="A146" s="41">
        <v>28002</v>
      </c>
      <c r="B146" s="41">
        <f>SUMIF(Data!$E:$E,$A146,Data!O:O)</f>
        <v>0</v>
      </c>
      <c r="C146" s="41">
        <f>SUMIF(Data!$E:$E,$A146,Data!P:P)</f>
        <v>1</v>
      </c>
      <c r="D146" s="41">
        <f>SUMIF(Data!$E:$E,$A146,Data!Q:Q)</f>
        <v>1</v>
      </c>
      <c r="E146" s="41">
        <f>SUMIF(Data!$E:$E,$A146,Data!R:R)</f>
        <v>0</v>
      </c>
      <c r="F146" s="41">
        <f>SUMIF(Data!$E:$E,$A146,Data!S:S)</f>
        <v>50</v>
      </c>
      <c r="G146" s="41">
        <f>SUMIF(Data!$E:$E,$A146,Data!T:T)</f>
        <v>50</v>
      </c>
      <c r="H146" s="41">
        <f>VLOOKUP($A146,'[1]2021'!$1:$1048576,H$1,FALSE)</f>
        <v>0</v>
      </c>
      <c r="I146" s="41">
        <f>VLOOKUP($A146,'[1]2021'!$1:$1048576,I$1,FALSE)</f>
        <v>1</v>
      </c>
      <c r="J146" s="41">
        <f>VLOOKUP($A146,'[1]2021'!$1:$1048576,J$1,FALSE)</f>
        <v>1</v>
      </c>
      <c r="K146" s="41">
        <f>VLOOKUP($A146,'[1]2021'!$1:$1048576,K$1,FALSE)</f>
        <v>0</v>
      </c>
      <c r="L146" s="41">
        <f>VLOOKUP($A146,'[1]2021'!$1:$1048576,L$1,FALSE)</f>
        <v>50</v>
      </c>
      <c r="M146" s="41">
        <f>VLOOKUP($A146,'[1]2021'!$1:$1048576,M$1,FALSE)</f>
        <v>50</v>
      </c>
      <c r="N146" s="41">
        <f t="shared" si="13"/>
        <v>0</v>
      </c>
      <c r="O146" s="41">
        <f t="shared" si="14"/>
        <v>0</v>
      </c>
      <c r="P146" s="41">
        <f t="shared" si="15"/>
        <v>0</v>
      </c>
      <c r="Q146" s="41">
        <f t="shared" si="16"/>
        <v>0</v>
      </c>
      <c r="R146" s="41">
        <f t="shared" si="17"/>
        <v>0</v>
      </c>
      <c r="S146" s="41">
        <f t="shared" si="18"/>
        <v>0</v>
      </c>
    </row>
    <row r="147" spans="1:19" x14ac:dyDescent="0.25">
      <c r="A147" s="41">
        <v>28003</v>
      </c>
      <c r="B147" s="41">
        <f>SUMIF(Data!$E:$E,$A147,Data!O:O)</f>
        <v>0</v>
      </c>
      <c r="C147" s="41">
        <f>SUMIF(Data!$E:$E,$A147,Data!P:P)</f>
        <v>3</v>
      </c>
      <c r="D147" s="41">
        <f>SUMIF(Data!$E:$E,$A147,Data!Q:Q)</f>
        <v>3</v>
      </c>
      <c r="E147" s="41">
        <f>SUMIF(Data!$E:$E,$A147,Data!R:R)</f>
        <v>0</v>
      </c>
      <c r="F147" s="41">
        <f>SUMIF(Data!$E:$E,$A147,Data!S:S)</f>
        <v>45</v>
      </c>
      <c r="G147" s="41">
        <f>SUMIF(Data!$E:$E,$A147,Data!T:T)</f>
        <v>45</v>
      </c>
      <c r="H147" s="41">
        <f>VLOOKUP($A147,'[1]2021'!$1:$1048576,H$1,FALSE)</f>
        <v>0</v>
      </c>
      <c r="I147" s="41">
        <f>VLOOKUP($A147,'[1]2021'!$1:$1048576,I$1,FALSE)</f>
        <v>3</v>
      </c>
      <c r="J147" s="41">
        <f>VLOOKUP($A147,'[1]2021'!$1:$1048576,J$1,FALSE)</f>
        <v>3</v>
      </c>
      <c r="K147" s="41">
        <f>VLOOKUP($A147,'[1]2021'!$1:$1048576,K$1,FALSE)</f>
        <v>0</v>
      </c>
      <c r="L147" s="41">
        <f>VLOOKUP($A147,'[1]2021'!$1:$1048576,L$1,FALSE)</f>
        <v>45</v>
      </c>
      <c r="M147" s="41">
        <f>VLOOKUP($A147,'[1]2021'!$1:$1048576,M$1,FALSE)</f>
        <v>45</v>
      </c>
      <c r="N147" s="41">
        <f t="shared" si="13"/>
        <v>0</v>
      </c>
      <c r="O147" s="41">
        <f t="shared" si="14"/>
        <v>0</v>
      </c>
      <c r="P147" s="41">
        <f t="shared" si="15"/>
        <v>0</v>
      </c>
      <c r="Q147" s="41">
        <f t="shared" si="16"/>
        <v>0</v>
      </c>
      <c r="R147" s="41">
        <f t="shared" si="17"/>
        <v>0</v>
      </c>
      <c r="S147" s="41">
        <f t="shared" si="18"/>
        <v>0</v>
      </c>
    </row>
    <row r="148" spans="1:19" x14ac:dyDescent="0.25">
      <c r="A148" s="41">
        <v>28004</v>
      </c>
      <c r="B148" s="41">
        <f>SUMIF(Data!$E:$E,$A148,Data!O:O)</f>
        <v>0</v>
      </c>
      <c r="C148" s="41">
        <f>SUMIF(Data!$E:$E,$A148,Data!P:P)</f>
        <v>0</v>
      </c>
      <c r="D148" s="41">
        <f>SUMIF(Data!$E:$E,$A148,Data!Q:Q)</f>
        <v>0</v>
      </c>
      <c r="E148" s="41">
        <f>SUMIF(Data!$E:$E,$A148,Data!R:R)</f>
        <v>0</v>
      </c>
      <c r="F148" s="41">
        <f>SUMIF(Data!$E:$E,$A148,Data!S:S)</f>
        <v>50</v>
      </c>
      <c r="G148" s="41">
        <f>SUMIF(Data!$E:$E,$A148,Data!T:T)</f>
        <v>50</v>
      </c>
      <c r="H148" s="41">
        <f>VLOOKUP($A148,'[1]2021'!$1:$1048576,H$1,FALSE)</f>
        <v>0</v>
      </c>
      <c r="I148" s="41">
        <f>VLOOKUP($A148,'[1]2021'!$1:$1048576,I$1,FALSE)</f>
        <v>0</v>
      </c>
      <c r="J148" s="41">
        <f>VLOOKUP($A148,'[1]2021'!$1:$1048576,J$1,FALSE)</f>
        <v>0</v>
      </c>
      <c r="K148" s="41">
        <f>VLOOKUP($A148,'[1]2021'!$1:$1048576,K$1,FALSE)</f>
        <v>0</v>
      </c>
      <c r="L148" s="41">
        <f>VLOOKUP($A148,'[1]2021'!$1:$1048576,L$1,FALSE)</f>
        <v>50</v>
      </c>
      <c r="M148" s="41">
        <f>VLOOKUP($A148,'[1]2021'!$1:$1048576,M$1,FALSE)</f>
        <v>50</v>
      </c>
      <c r="N148" s="41">
        <f t="shared" si="13"/>
        <v>0</v>
      </c>
      <c r="O148" s="41">
        <f t="shared" si="14"/>
        <v>0</v>
      </c>
      <c r="P148" s="41">
        <f t="shared" si="15"/>
        <v>0</v>
      </c>
      <c r="Q148" s="41">
        <f t="shared" si="16"/>
        <v>0</v>
      </c>
      <c r="R148" s="41">
        <f t="shared" si="17"/>
        <v>0</v>
      </c>
      <c r="S148" s="41">
        <f t="shared" si="18"/>
        <v>0</v>
      </c>
    </row>
    <row r="149" spans="1:19" x14ac:dyDescent="0.25">
      <c r="A149" s="41">
        <v>29001</v>
      </c>
      <c r="B149" s="41">
        <f>SUMIF(Data!$E:$E,$A149,Data!O:O)</f>
        <v>0</v>
      </c>
      <c r="C149" s="41">
        <f>SUMIF(Data!$E:$E,$A149,Data!P:P)</f>
        <v>0</v>
      </c>
      <c r="D149" s="41">
        <f>SUMIF(Data!$E:$E,$A149,Data!Q:Q)</f>
        <v>0</v>
      </c>
      <c r="E149" s="41">
        <f>SUMIF(Data!$E:$E,$A149,Data!R:R)</f>
        <v>0</v>
      </c>
      <c r="F149" s="41">
        <f>SUMIF(Data!$E:$E,$A149,Data!S:S)</f>
        <v>64</v>
      </c>
      <c r="G149" s="41">
        <f>SUMIF(Data!$E:$E,$A149,Data!T:T)</f>
        <v>64</v>
      </c>
      <c r="H149" s="41">
        <f>VLOOKUP($A149,'[1]2021'!$1:$1048576,H$1,FALSE)</f>
        <v>0</v>
      </c>
      <c r="I149" s="41">
        <f>VLOOKUP($A149,'[1]2021'!$1:$1048576,I$1,FALSE)</f>
        <v>0</v>
      </c>
      <c r="J149" s="41">
        <f>VLOOKUP($A149,'[1]2021'!$1:$1048576,J$1,FALSE)</f>
        <v>0</v>
      </c>
      <c r="K149" s="41">
        <f>VLOOKUP($A149,'[1]2021'!$1:$1048576,K$1,FALSE)</f>
        <v>0</v>
      </c>
      <c r="L149" s="41">
        <f>VLOOKUP($A149,'[1]2021'!$1:$1048576,L$1,FALSE)</f>
        <v>64</v>
      </c>
      <c r="M149" s="41">
        <f>VLOOKUP($A149,'[1]2021'!$1:$1048576,M$1,FALSE)</f>
        <v>64</v>
      </c>
      <c r="N149" s="41">
        <f t="shared" si="13"/>
        <v>0</v>
      </c>
      <c r="O149" s="41">
        <f t="shared" si="14"/>
        <v>0</v>
      </c>
      <c r="P149" s="41">
        <f t="shared" si="15"/>
        <v>0</v>
      </c>
      <c r="Q149" s="41">
        <f t="shared" si="16"/>
        <v>0</v>
      </c>
      <c r="R149" s="41">
        <f t="shared" si="17"/>
        <v>0</v>
      </c>
      <c r="S149" s="41">
        <f t="shared" si="18"/>
        <v>0</v>
      </c>
    </row>
    <row r="150" spans="1:19" x14ac:dyDescent="0.25">
      <c r="A150" s="41">
        <v>30001</v>
      </c>
      <c r="B150" s="41">
        <f>SUMIF(Data!$E:$E,$A150,Data!O:O)</f>
        <v>0</v>
      </c>
      <c r="C150" s="41">
        <f>SUMIF(Data!$E:$E,$A150,Data!P:P)</f>
        <v>0</v>
      </c>
      <c r="D150" s="41">
        <f>SUMIF(Data!$E:$E,$A150,Data!Q:Q)</f>
        <v>0</v>
      </c>
      <c r="E150" s="41">
        <f>SUMIF(Data!$E:$E,$A150,Data!R:R)</f>
        <v>0</v>
      </c>
      <c r="F150" s="41">
        <f>SUMIF(Data!$E:$E,$A150,Data!S:S)</f>
        <v>141</v>
      </c>
      <c r="G150" s="41">
        <f>SUMIF(Data!$E:$E,$A150,Data!T:T)</f>
        <v>141</v>
      </c>
      <c r="H150" s="41">
        <f>VLOOKUP($A150,'[1]2021'!$1:$1048576,H$1,FALSE)</f>
        <v>0</v>
      </c>
      <c r="I150" s="41">
        <f>VLOOKUP($A150,'[1]2021'!$1:$1048576,I$1,FALSE)</f>
        <v>0</v>
      </c>
      <c r="J150" s="41">
        <f>VLOOKUP($A150,'[1]2021'!$1:$1048576,J$1,FALSE)</f>
        <v>0</v>
      </c>
      <c r="K150" s="41">
        <f>VLOOKUP($A150,'[1]2021'!$1:$1048576,K$1,FALSE)</f>
        <v>0</v>
      </c>
      <c r="L150" s="41">
        <f>VLOOKUP($A150,'[1]2021'!$1:$1048576,L$1,FALSE)</f>
        <v>141</v>
      </c>
      <c r="M150" s="41">
        <f>VLOOKUP($A150,'[1]2021'!$1:$1048576,M$1,FALSE)</f>
        <v>141</v>
      </c>
      <c r="N150" s="41">
        <f t="shared" si="13"/>
        <v>0</v>
      </c>
      <c r="O150" s="41">
        <f t="shared" si="14"/>
        <v>0</v>
      </c>
      <c r="P150" s="41">
        <f t="shared" si="15"/>
        <v>0</v>
      </c>
      <c r="Q150" s="41">
        <f t="shared" si="16"/>
        <v>0</v>
      </c>
      <c r="R150" s="41">
        <f t="shared" si="17"/>
        <v>0</v>
      </c>
      <c r="S150" s="41">
        <f t="shared" si="18"/>
        <v>0</v>
      </c>
    </row>
    <row r="151" spans="1:19" x14ac:dyDescent="0.25">
      <c r="A151" s="41">
        <v>31001</v>
      </c>
      <c r="B151" s="41">
        <f>SUMIF(Data!$E:$E,$A151,Data!O:O)</f>
        <v>0</v>
      </c>
      <c r="C151" s="41">
        <f>SUMIF(Data!$E:$E,$A151,Data!P:P)</f>
        <v>0</v>
      </c>
      <c r="D151" s="41">
        <f>SUMIF(Data!$E:$E,$A151,Data!Q:Q)</f>
        <v>0</v>
      </c>
      <c r="E151" s="41">
        <f>SUMIF(Data!$E:$E,$A151,Data!R:R)</f>
        <v>0</v>
      </c>
      <c r="F151" s="41">
        <f>SUMIF(Data!$E:$E,$A151,Data!S:S)</f>
        <v>32</v>
      </c>
      <c r="G151" s="41">
        <f>SUMIF(Data!$E:$E,$A151,Data!T:T)</f>
        <v>32</v>
      </c>
      <c r="H151" s="41">
        <f>VLOOKUP($A151,'[1]2021'!$1:$1048576,H$1,FALSE)</f>
        <v>0</v>
      </c>
      <c r="I151" s="41">
        <f>VLOOKUP($A151,'[1]2021'!$1:$1048576,I$1,FALSE)</f>
        <v>0</v>
      </c>
      <c r="J151" s="41">
        <f>VLOOKUP($A151,'[1]2021'!$1:$1048576,J$1,FALSE)</f>
        <v>0</v>
      </c>
      <c r="K151" s="41">
        <f>VLOOKUP($A151,'[1]2021'!$1:$1048576,K$1,FALSE)</f>
        <v>0</v>
      </c>
      <c r="L151" s="41">
        <f>VLOOKUP($A151,'[1]2021'!$1:$1048576,L$1,FALSE)</f>
        <v>32</v>
      </c>
      <c r="M151" s="41">
        <f>VLOOKUP($A151,'[1]2021'!$1:$1048576,M$1,FALSE)</f>
        <v>32</v>
      </c>
      <c r="N151" s="41">
        <f t="shared" si="13"/>
        <v>0</v>
      </c>
      <c r="O151" s="41">
        <f t="shared" si="14"/>
        <v>0</v>
      </c>
      <c r="P151" s="41">
        <f t="shared" si="15"/>
        <v>0</v>
      </c>
      <c r="Q151" s="41">
        <f t="shared" si="16"/>
        <v>0</v>
      </c>
      <c r="R151" s="41">
        <f t="shared" si="17"/>
        <v>0</v>
      </c>
      <c r="S151" s="41">
        <f t="shared" si="18"/>
        <v>0</v>
      </c>
    </row>
    <row r="152" spans="1:19" x14ac:dyDescent="0.25">
      <c r="A152" s="41">
        <v>31003</v>
      </c>
      <c r="B152" s="41">
        <f>SUMIF(Data!$E:$E,$A152,Data!O:O)</f>
        <v>0</v>
      </c>
      <c r="C152" s="41">
        <f>SUMIF(Data!$E:$E,$A152,Data!P:P)</f>
        <v>7</v>
      </c>
      <c r="D152" s="41">
        <f>SUMIF(Data!$E:$E,$A152,Data!Q:Q)</f>
        <v>7</v>
      </c>
      <c r="E152" s="41">
        <f>SUMIF(Data!$E:$E,$A152,Data!R:R)</f>
        <v>0</v>
      </c>
      <c r="F152" s="41">
        <f>SUMIF(Data!$E:$E,$A152,Data!S:S)</f>
        <v>47</v>
      </c>
      <c r="G152" s="41">
        <f>SUMIF(Data!$E:$E,$A152,Data!T:T)</f>
        <v>47</v>
      </c>
      <c r="H152" s="41">
        <f>VLOOKUP($A152,'[1]2021'!$1:$1048576,H$1,FALSE)</f>
        <v>0</v>
      </c>
      <c r="I152" s="41">
        <f>VLOOKUP($A152,'[1]2021'!$1:$1048576,I$1,FALSE)</f>
        <v>7</v>
      </c>
      <c r="J152" s="41">
        <f>VLOOKUP($A152,'[1]2021'!$1:$1048576,J$1,FALSE)</f>
        <v>7</v>
      </c>
      <c r="K152" s="41">
        <f>VLOOKUP($A152,'[1]2021'!$1:$1048576,K$1,FALSE)</f>
        <v>0</v>
      </c>
      <c r="L152" s="41">
        <f>VLOOKUP($A152,'[1]2021'!$1:$1048576,L$1,FALSE)</f>
        <v>47</v>
      </c>
      <c r="M152" s="41">
        <f>VLOOKUP($A152,'[1]2021'!$1:$1048576,M$1,FALSE)</f>
        <v>47</v>
      </c>
      <c r="N152" s="41">
        <f t="shared" si="13"/>
        <v>0</v>
      </c>
      <c r="O152" s="41">
        <f t="shared" si="14"/>
        <v>0</v>
      </c>
      <c r="P152" s="41">
        <f t="shared" si="15"/>
        <v>0</v>
      </c>
      <c r="Q152" s="41">
        <f t="shared" si="16"/>
        <v>0</v>
      </c>
      <c r="R152" s="41">
        <f t="shared" si="17"/>
        <v>0</v>
      </c>
      <c r="S152" s="41">
        <f t="shared" si="18"/>
        <v>0</v>
      </c>
    </row>
    <row r="153" spans="1:19" x14ac:dyDescent="0.25">
      <c r="A153" s="41">
        <v>31004</v>
      </c>
      <c r="B153" s="41">
        <f>SUMIF(Data!$E:$E,$A153,Data!O:O)</f>
        <v>0</v>
      </c>
      <c r="C153" s="41">
        <f>SUMIF(Data!$E:$E,$A153,Data!P:P)</f>
        <v>16</v>
      </c>
      <c r="D153" s="41">
        <f>SUMIF(Data!$E:$E,$A153,Data!Q:Q)</f>
        <v>16</v>
      </c>
      <c r="E153" s="41">
        <f>SUMIF(Data!$E:$E,$A153,Data!R:R)</f>
        <v>0</v>
      </c>
      <c r="F153" s="41">
        <f>SUMIF(Data!$E:$E,$A153,Data!S:S)</f>
        <v>109</v>
      </c>
      <c r="G153" s="41">
        <f>SUMIF(Data!$E:$E,$A153,Data!T:T)</f>
        <v>109</v>
      </c>
      <c r="H153" s="41">
        <f>VLOOKUP($A153,'[1]2021'!$1:$1048576,H$1,FALSE)</f>
        <v>0</v>
      </c>
      <c r="I153" s="41">
        <f>VLOOKUP($A153,'[1]2021'!$1:$1048576,I$1,FALSE)</f>
        <v>16</v>
      </c>
      <c r="J153" s="41">
        <f>VLOOKUP($A153,'[1]2021'!$1:$1048576,J$1,FALSE)</f>
        <v>16</v>
      </c>
      <c r="K153" s="41">
        <f>VLOOKUP($A153,'[1]2021'!$1:$1048576,K$1,FALSE)</f>
        <v>0</v>
      </c>
      <c r="L153" s="41">
        <f>VLOOKUP($A153,'[1]2021'!$1:$1048576,L$1,FALSE)</f>
        <v>109</v>
      </c>
      <c r="M153" s="41">
        <f>VLOOKUP($A153,'[1]2021'!$1:$1048576,M$1,FALSE)</f>
        <v>109</v>
      </c>
      <c r="N153" s="41">
        <f t="shared" si="13"/>
        <v>0</v>
      </c>
      <c r="O153" s="41">
        <f t="shared" si="14"/>
        <v>0</v>
      </c>
      <c r="P153" s="41">
        <f t="shared" si="15"/>
        <v>0</v>
      </c>
      <c r="Q153" s="41">
        <f t="shared" si="16"/>
        <v>0</v>
      </c>
      <c r="R153" s="41">
        <f t="shared" si="17"/>
        <v>0</v>
      </c>
      <c r="S153" s="41">
        <f t="shared" si="18"/>
        <v>0</v>
      </c>
    </row>
    <row r="154" spans="1:19" x14ac:dyDescent="0.25">
      <c r="A154" s="41">
        <v>31005</v>
      </c>
      <c r="B154" s="41">
        <f>SUMIF(Data!$E:$E,$A154,Data!O:O)</f>
        <v>0</v>
      </c>
      <c r="C154" s="41">
        <f>SUMIF(Data!$E:$E,$A154,Data!P:P)</f>
        <v>5</v>
      </c>
      <c r="D154" s="41">
        <f>SUMIF(Data!$E:$E,$A154,Data!Q:Q)</f>
        <v>5</v>
      </c>
      <c r="E154" s="41">
        <f>SUMIF(Data!$E:$E,$A154,Data!R:R)</f>
        <v>0</v>
      </c>
      <c r="F154" s="41">
        <f>SUMIF(Data!$E:$E,$A154,Data!S:S)</f>
        <v>119</v>
      </c>
      <c r="G154" s="41">
        <f>SUMIF(Data!$E:$E,$A154,Data!T:T)</f>
        <v>119</v>
      </c>
      <c r="H154" s="41">
        <f>VLOOKUP($A154,'[1]2021'!$1:$1048576,H$1,FALSE)</f>
        <v>0</v>
      </c>
      <c r="I154" s="41">
        <f>VLOOKUP($A154,'[1]2021'!$1:$1048576,I$1,FALSE)</f>
        <v>5</v>
      </c>
      <c r="J154" s="41">
        <f>VLOOKUP($A154,'[1]2021'!$1:$1048576,J$1,FALSE)</f>
        <v>5</v>
      </c>
      <c r="K154" s="41">
        <f>VLOOKUP($A154,'[1]2021'!$1:$1048576,K$1,FALSE)</f>
        <v>0</v>
      </c>
      <c r="L154" s="41">
        <f>VLOOKUP($A154,'[1]2021'!$1:$1048576,L$1,FALSE)</f>
        <v>119</v>
      </c>
      <c r="M154" s="41">
        <f>VLOOKUP($A154,'[1]2021'!$1:$1048576,M$1,FALSE)</f>
        <v>119</v>
      </c>
      <c r="N154" s="41">
        <f t="shared" si="13"/>
        <v>0</v>
      </c>
      <c r="O154" s="41">
        <f t="shared" si="14"/>
        <v>0</v>
      </c>
      <c r="P154" s="41">
        <f t="shared" si="15"/>
        <v>0</v>
      </c>
      <c r="Q154" s="41">
        <f t="shared" si="16"/>
        <v>0</v>
      </c>
      <c r="R154" s="41">
        <f t="shared" si="17"/>
        <v>0</v>
      </c>
      <c r="S154" s="41">
        <f t="shared" si="18"/>
        <v>0</v>
      </c>
    </row>
    <row r="155" spans="1:19" x14ac:dyDescent="0.25">
      <c r="A155" s="41">
        <v>32001</v>
      </c>
      <c r="B155" s="41">
        <f>SUMIF(Data!$E:$E,$A155,Data!O:O)</f>
        <v>0</v>
      </c>
      <c r="C155" s="41">
        <f>SUMIF(Data!$E:$E,$A155,Data!P:P)</f>
        <v>0</v>
      </c>
      <c r="D155" s="41">
        <f>SUMIF(Data!$E:$E,$A155,Data!Q:Q)</f>
        <v>0</v>
      </c>
      <c r="E155" s="41">
        <f>SUMIF(Data!$E:$E,$A155,Data!R:R)</f>
        <v>0</v>
      </c>
      <c r="F155" s="41">
        <f>SUMIF(Data!$E:$E,$A155,Data!S:S)</f>
        <v>37</v>
      </c>
      <c r="G155" s="41">
        <f>SUMIF(Data!$E:$E,$A155,Data!T:T)</f>
        <v>37</v>
      </c>
      <c r="H155" s="41">
        <f>VLOOKUP($A155,'[1]2021'!$1:$1048576,H$1,FALSE)</f>
        <v>0</v>
      </c>
      <c r="I155" s="41">
        <f>VLOOKUP($A155,'[1]2021'!$1:$1048576,I$1,FALSE)</f>
        <v>0</v>
      </c>
      <c r="J155" s="41">
        <f>VLOOKUP($A155,'[1]2021'!$1:$1048576,J$1,FALSE)</f>
        <v>0</v>
      </c>
      <c r="K155" s="41">
        <f>VLOOKUP($A155,'[1]2021'!$1:$1048576,K$1,FALSE)</f>
        <v>0</v>
      </c>
      <c r="L155" s="41">
        <f>VLOOKUP($A155,'[1]2021'!$1:$1048576,L$1,FALSE)</f>
        <v>37</v>
      </c>
      <c r="M155" s="41">
        <f>VLOOKUP($A155,'[1]2021'!$1:$1048576,M$1,FALSE)</f>
        <v>37</v>
      </c>
      <c r="N155" s="41">
        <f t="shared" si="13"/>
        <v>0</v>
      </c>
      <c r="O155" s="41">
        <f t="shared" si="14"/>
        <v>0</v>
      </c>
      <c r="P155" s="41">
        <f t="shared" si="15"/>
        <v>0</v>
      </c>
      <c r="Q155" s="41">
        <f t="shared" si="16"/>
        <v>0</v>
      </c>
      <c r="R155" s="41">
        <f t="shared" si="17"/>
        <v>0</v>
      </c>
      <c r="S155" s="41">
        <f t="shared" si="18"/>
        <v>0</v>
      </c>
    </row>
    <row r="156" spans="1:19" x14ac:dyDescent="0.25">
      <c r="A156" s="41">
        <v>32003</v>
      </c>
      <c r="B156" s="41">
        <f>SUMIF(Data!$E:$E,$A156,Data!O:O)</f>
        <v>0</v>
      </c>
      <c r="C156" s="41">
        <f>SUMIF(Data!$E:$E,$A156,Data!P:P)</f>
        <v>0</v>
      </c>
      <c r="D156" s="41">
        <f>SUMIF(Data!$E:$E,$A156,Data!Q:Q)</f>
        <v>0</v>
      </c>
      <c r="E156" s="41">
        <f>SUMIF(Data!$E:$E,$A156,Data!R:R)</f>
        <v>0</v>
      </c>
      <c r="F156" s="41">
        <f>SUMIF(Data!$E:$E,$A156,Data!S:S)</f>
        <v>46</v>
      </c>
      <c r="G156" s="41">
        <f>SUMIF(Data!$E:$E,$A156,Data!T:T)</f>
        <v>46</v>
      </c>
      <c r="H156" s="41">
        <f>VLOOKUP($A156,'[1]2021'!$1:$1048576,H$1,FALSE)</f>
        <v>0</v>
      </c>
      <c r="I156" s="41">
        <f>VLOOKUP($A156,'[1]2021'!$1:$1048576,I$1,FALSE)</f>
        <v>0</v>
      </c>
      <c r="J156" s="41">
        <f>VLOOKUP($A156,'[1]2021'!$1:$1048576,J$1,FALSE)</f>
        <v>0</v>
      </c>
      <c r="K156" s="41">
        <f>VLOOKUP($A156,'[1]2021'!$1:$1048576,K$1,FALSE)</f>
        <v>0</v>
      </c>
      <c r="L156" s="41">
        <f>VLOOKUP($A156,'[1]2021'!$1:$1048576,L$1,FALSE)</f>
        <v>46</v>
      </c>
      <c r="M156" s="41">
        <f>VLOOKUP($A156,'[1]2021'!$1:$1048576,M$1,FALSE)</f>
        <v>46</v>
      </c>
      <c r="N156" s="41">
        <f t="shared" si="13"/>
        <v>0</v>
      </c>
      <c r="O156" s="41">
        <f t="shared" si="14"/>
        <v>0</v>
      </c>
      <c r="P156" s="41">
        <f t="shared" si="15"/>
        <v>0</v>
      </c>
      <c r="Q156" s="41">
        <f t="shared" si="16"/>
        <v>0</v>
      </c>
      <c r="R156" s="41">
        <f t="shared" si="17"/>
        <v>0</v>
      </c>
      <c r="S156" s="41">
        <f t="shared" si="18"/>
        <v>0</v>
      </c>
    </row>
    <row r="157" spans="1:19" x14ac:dyDescent="0.25">
      <c r="A157" s="41">
        <v>33001</v>
      </c>
      <c r="B157" s="41">
        <f>SUMIF(Data!$E:$E,$A157,Data!O:O)</f>
        <v>0</v>
      </c>
      <c r="C157" s="41">
        <f>SUMIF(Data!$E:$E,$A157,Data!P:P)</f>
        <v>0</v>
      </c>
      <c r="D157" s="41">
        <f>SUMIF(Data!$E:$E,$A157,Data!Q:Q)</f>
        <v>0</v>
      </c>
      <c r="E157" s="41">
        <f>SUMIF(Data!$E:$E,$A157,Data!R:R)</f>
        <v>0</v>
      </c>
      <c r="F157" s="41">
        <f>SUMIF(Data!$E:$E,$A157,Data!S:S)</f>
        <v>65</v>
      </c>
      <c r="G157" s="41">
        <f>SUMIF(Data!$E:$E,$A157,Data!T:T)</f>
        <v>65</v>
      </c>
      <c r="H157" s="41">
        <f>VLOOKUP($A157,'[1]2021'!$1:$1048576,H$1,FALSE)</f>
        <v>0</v>
      </c>
      <c r="I157" s="41">
        <f>VLOOKUP($A157,'[1]2021'!$1:$1048576,I$1,FALSE)</f>
        <v>0</v>
      </c>
      <c r="J157" s="41">
        <f>VLOOKUP($A157,'[1]2021'!$1:$1048576,J$1,FALSE)</f>
        <v>0</v>
      </c>
      <c r="K157" s="41">
        <f>VLOOKUP($A157,'[1]2021'!$1:$1048576,K$1,FALSE)</f>
        <v>0</v>
      </c>
      <c r="L157" s="41">
        <f>VLOOKUP($A157,'[1]2021'!$1:$1048576,L$1,FALSE)</f>
        <v>65</v>
      </c>
      <c r="M157" s="41">
        <f>VLOOKUP($A157,'[1]2021'!$1:$1048576,M$1,FALSE)</f>
        <v>65</v>
      </c>
      <c r="N157" s="41">
        <f t="shared" si="13"/>
        <v>0</v>
      </c>
      <c r="O157" s="41">
        <f t="shared" si="14"/>
        <v>0</v>
      </c>
      <c r="P157" s="41">
        <f t="shared" si="15"/>
        <v>0</v>
      </c>
      <c r="Q157" s="41">
        <f t="shared" si="16"/>
        <v>0</v>
      </c>
      <c r="R157" s="41">
        <f t="shared" si="17"/>
        <v>0</v>
      </c>
      <c r="S157" s="41">
        <f t="shared" si="18"/>
        <v>0</v>
      </c>
    </row>
    <row r="158" spans="1:19" x14ac:dyDescent="0.25">
      <c r="A158" s="41">
        <v>34001</v>
      </c>
      <c r="B158" s="41">
        <f>SUMIF(Data!$E:$E,$A158,Data!O:O)</f>
        <v>0</v>
      </c>
      <c r="C158" s="41">
        <f>SUMIF(Data!$E:$E,$A158,Data!P:P)</f>
        <v>0</v>
      </c>
      <c r="D158" s="41">
        <f>SUMIF(Data!$E:$E,$A158,Data!Q:Q)</f>
        <v>0</v>
      </c>
      <c r="E158" s="41">
        <f>SUMIF(Data!$E:$E,$A158,Data!R:R)</f>
        <v>0</v>
      </c>
      <c r="F158" s="41">
        <f>SUMIF(Data!$E:$E,$A158,Data!S:S)</f>
        <v>248</v>
      </c>
      <c r="G158" s="41">
        <f>SUMIF(Data!$E:$E,$A158,Data!T:T)</f>
        <v>248</v>
      </c>
      <c r="H158" s="41">
        <f>VLOOKUP($A158,'[1]2021'!$1:$1048576,H$1,FALSE)</f>
        <v>0</v>
      </c>
      <c r="I158" s="41">
        <f>VLOOKUP($A158,'[1]2021'!$1:$1048576,I$1,FALSE)</f>
        <v>0</v>
      </c>
      <c r="J158" s="41">
        <f>VLOOKUP($A158,'[1]2021'!$1:$1048576,J$1,FALSE)</f>
        <v>0</v>
      </c>
      <c r="K158" s="41">
        <f>VLOOKUP($A158,'[1]2021'!$1:$1048576,K$1,FALSE)</f>
        <v>0</v>
      </c>
      <c r="L158" s="41">
        <f>VLOOKUP($A158,'[1]2021'!$1:$1048576,L$1,FALSE)</f>
        <v>248</v>
      </c>
      <c r="M158" s="41">
        <f>VLOOKUP($A158,'[1]2021'!$1:$1048576,M$1,FALSE)</f>
        <v>248</v>
      </c>
      <c r="N158" s="41">
        <f t="shared" si="13"/>
        <v>0</v>
      </c>
      <c r="O158" s="41">
        <f t="shared" si="14"/>
        <v>0</v>
      </c>
      <c r="P158" s="41">
        <f t="shared" si="15"/>
        <v>0</v>
      </c>
      <c r="Q158" s="41">
        <f t="shared" si="16"/>
        <v>0</v>
      </c>
      <c r="R158" s="41">
        <f t="shared" si="17"/>
        <v>0</v>
      </c>
      <c r="S158" s="41">
        <f t="shared" si="18"/>
        <v>0</v>
      </c>
    </row>
    <row r="159" spans="1:19" x14ac:dyDescent="0.25">
      <c r="A159" s="41">
        <v>34003</v>
      </c>
      <c r="B159" s="41">
        <f>SUMIF(Data!$E:$E,$A159,Data!O:O)</f>
        <v>0</v>
      </c>
      <c r="C159" s="41">
        <f>SUMIF(Data!$E:$E,$A159,Data!P:P)</f>
        <v>10</v>
      </c>
      <c r="D159" s="41">
        <f>SUMIF(Data!$E:$E,$A159,Data!Q:Q)</f>
        <v>10</v>
      </c>
      <c r="E159" s="41">
        <f>SUMIF(Data!$E:$E,$A159,Data!R:R)</f>
        <v>0</v>
      </c>
      <c r="F159" s="41">
        <f>SUMIF(Data!$E:$E,$A159,Data!S:S)</f>
        <v>62</v>
      </c>
      <c r="G159" s="41">
        <f>SUMIF(Data!$E:$E,$A159,Data!T:T)</f>
        <v>62</v>
      </c>
      <c r="H159" s="41">
        <f>VLOOKUP($A159,'[1]2021'!$1:$1048576,H$1,FALSE)</f>
        <v>0</v>
      </c>
      <c r="I159" s="41">
        <f>VLOOKUP($A159,'[1]2021'!$1:$1048576,I$1,FALSE)</f>
        <v>10</v>
      </c>
      <c r="J159" s="41">
        <f>VLOOKUP($A159,'[1]2021'!$1:$1048576,J$1,FALSE)</f>
        <v>10</v>
      </c>
      <c r="K159" s="41">
        <f>VLOOKUP($A159,'[1]2021'!$1:$1048576,K$1,FALSE)</f>
        <v>0</v>
      </c>
      <c r="L159" s="41">
        <f>VLOOKUP($A159,'[1]2021'!$1:$1048576,L$1,FALSE)</f>
        <v>62</v>
      </c>
      <c r="M159" s="41">
        <f>VLOOKUP($A159,'[1]2021'!$1:$1048576,M$1,FALSE)</f>
        <v>62</v>
      </c>
      <c r="N159" s="41">
        <f t="shared" si="13"/>
        <v>0</v>
      </c>
      <c r="O159" s="41">
        <f t="shared" si="14"/>
        <v>0</v>
      </c>
      <c r="P159" s="41">
        <f t="shared" si="15"/>
        <v>0</v>
      </c>
      <c r="Q159" s="41">
        <f t="shared" si="16"/>
        <v>0</v>
      </c>
      <c r="R159" s="41">
        <f t="shared" si="17"/>
        <v>0</v>
      </c>
      <c r="S159" s="41">
        <f t="shared" si="18"/>
        <v>0</v>
      </c>
    </row>
    <row r="160" spans="1:19" x14ac:dyDescent="0.25">
      <c r="A160" s="41">
        <v>34004</v>
      </c>
      <c r="B160" s="41">
        <f>SUMIF(Data!$E:$E,$A160,Data!O:O)</f>
        <v>0</v>
      </c>
      <c r="C160" s="41">
        <f>SUMIF(Data!$E:$E,$A160,Data!P:P)</f>
        <v>0</v>
      </c>
      <c r="D160" s="41">
        <f>SUMIF(Data!$E:$E,$A160,Data!Q:Q)</f>
        <v>0</v>
      </c>
      <c r="E160" s="41">
        <f>SUMIF(Data!$E:$E,$A160,Data!R:R)</f>
        <v>0</v>
      </c>
      <c r="F160" s="41">
        <f>SUMIF(Data!$E:$E,$A160,Data!S:S)</f>
        <v>78</v>
      </c>
      <c r="G160" s="41">
        <f>SUMIF(Data!$E:$E,$A160,Data!T:T)</f>
        <v>78</v>
      </c>
      <c r="H160" s="41">
        <f>VLOOKUP($A160,'[1]2021'!$1:$1048576,H$1,FALSE)</f>
        <v>0</v>
      </c>
      <c r="I160" s="41">
        <f>VLOOKUP($A160,'[1]2021'!$1:$1048576,I$1,FALSE)</f>
        <v>0</v>
      </c>
      <c r="J160" s="41">
        <f>VLOOKUP($A160,'[1]2021'!$1:$1048576,J$1,FALSE)</f>
        <v>0</v>
      </c>
      <c r="K160" s="41">
        <f>VLOOKUP($A160,'[1]2021'!$1:$1048576,K$1,FALSE)</f>
        <v>0</v>
      </c>
      <c r="L160" s="41">
        <f>VLOOKUP($A160,'[1]2021'!$1:$1048576,L$1,FALSE)</f>
        <v>78</v>
      </c>
      <c r="M160" s="41">
        <f>VLOOKUP($A160,'[1]2021'!$1:$1048576,M$1,FALSE)</f>
        <v>78</v>
      </c>
      <c r="N160" s="41">
        <f t="shared" si="13"/>
        <v>0</v>
      </c>
      <c r="O160" s="41">
        <f t="shared" si="14"/>
        <v>0</v>
      </c>
      <c r="P160" s="41">
        <f t="shared" si="15"/>
        <v>0</v>
      </c>
      <c r="Q160" s="41">
        <f t="shared" si="16"/>
        <v>0</v>
      </c>
      <c r="R160" s="41">
        <f t="shared" si="17"/>
        <v>0</v>
      </c>
      <c r="S160" s="41">
        <f t="shared" si="18"/>
        <v>0</v>
      </c>
    </row>
    <row r="161" spans="1:19" x14ac:dyDescent="0.25">
      <c r="A161" s="41">
        <v>35001</v>
      </c>
      <c r="B161" s="41">
        <f>SUMIF(Data!$E:$E,$A161,Data!O:O)</f>
        <v>0</v>
      </c>
      <c r="C161" s="41">
        <f>SUMIF(Data!$E:$E,$A161,Data!P:P)</f>
        <v>10</v>
      </c>
      <c r="D161" s="41">
        <f>SUMIF(Data!$E:$E,$A161,Data!Q:Q)</f>
        <v>10</v>
      </c>
      <c r="E161" s="41">
        <f>SUMIF(Data!$E:$E,$A161,Data!R:R)</f>
        <v>0</v>
      </c>
      <c r="F161" s="41">
        <f>SUMIF(Data!$E:$E,$A161,Data!S:S)</f>
        <v>70</v>
      </c>
      <c r="G161" s="41">
        <f>SUMIF(Data!$E:$E,$A161,Data!T:T)</f>
        <v>70</v>
      </c>
      <c r="H161" s="41">
        <f>VLOOKUP($A161,'[1]2021'!$1:$1048576,H$1,FALSE)</f>
        <v>0</v>
      </c>
      <c r="I161" s="41">
        <f>VLOOKUP($A161,'[1]2021'!$1:$1048576,I$1,FALSE)</f>
        <v>10</v>
      </c>
      <c r="J161" s="41">
        <f>VLOOKUP($A161,'[1]2021'!$1:$1048576,J$1,FALSE)</f>
        <v>10</v>
      </c>
      <c r="K161" s="41">
        <f>VLOOKUP($A161,'[1]2021'!$1:$1048576,K$1,FALSE)</f>
        <v>0</v>
      </c>
      <c r="L161" s="41">
        <f>VLOOKUP($A161,'[1]2021'!$1:$1048576,L$1,FALSE)</f>
        <v>70</v>
      </c>
      <c r="M161" s="41">
        <f>VLOOKUP($A161,'[1]2021'!$1:$1048576,M$1,FALSE)</f>
        <v>70</v>
      </c>
      <c r="N161" s="41">
        <f t="shared" si="13"/>
        <v>0</v>
      </c>
      <c r="O161" s="41">
        <f t="shared" si="14"/>
        <v>0</v>
      </c>
      <c r="P161" s="41">
        <f t="shared" si="15"/>
        <v>0</v>
      </c>
      <c r="Q161" s="41">
        <f t="shared" si="16"/>
        <v>0</v>
      </c>
      <c r="R161" s="41">
        <f t="shared" si="17"/>
        <v>0</v>
      </c>
      <c r="S161" s="41">
        <f t="shared" si="18"/>
        <v>0</v>
      </c>
    </row>
    <row r="162" spans="1:19" x14ac:dyDescent="0.25">
      <c r="A162" s="41">
        <v>35002</v>
      </c>
      <c r="B162" s="41">
        <f>SUMIF(Data!$E:$E,$A162,Data!O:O)</f>
        <v>0</v>
      </c>
      <c r="C162" s="41">
        <f>SUMIF(Data!$E:$E,$A162,Data!P:P)</f>
        <v>0</v>
      </c>
      <c r="D162" s="41">
        <f>SUMIF(Data!$E:$E,$A162,Data!Q:Q)</f>
        <v>0</v>
      </c>
      <c r="E162" s="41">
        <f>SUMIF(Data!$E:$E,$A162,Data!R:R)</f>
        <v>0</v>
      </c>
      <c r="F162" s="41">
        <f>SUMIF(Data!$E:$E,$A162,Data!S:S)</f>
        <v>46</v>
      </c>
      <c r="G162" s="41">
        <f>SUMIF(Data!$E:$E,$A162,Data!T:T)</f>
        <v>46</v>
      </c>
      <c r="H162" s="41">
        <f>VLOOKUP($A162,'[1]2021'!$1:$1048576,H$1,FALSE)</f>
        <v>0</v>
      </c>
      <c r="I162" s="41">
        <f>VLOOKUP($A162,'[1]2021'!$1:$1048576,I$1,FALSE)</f>
        <v>0</v>
      </c>
      <c r="J162" s="41">
        <f>VLOOKUP($A162,'[1]2021'!$1:$1048576,J$1,FALSE)</f>
        <v>0</v>
      </c>
      <c r="K162" s="41">
        <f>VLOOKUP($A162,'[1]2021'!$1:$1048576,K$1,FALSE)</f>
        <v>0</v>
      </c>
      <c r="L162" s="41">
        <f>VLOOKUP($A162,'[1]2021'!$1:$1048576,L$1,FALSE)</f>
        <v>46</v>
      </c>
      <c r="M162" s="41">
        <f>VLOOKUP($A162,'[1]2021'!$1:$1048576,M$1,FALSE)</f>
        <v>46</v>
      </c>
      <c r="N162" s="41">
        <f t="shared" si="13"/>
        <v>0</v>
      </c>
      <c r="O162" s="41">
        <f t="shared" si="14"/>
        <v>0</v>
      </c>
      <c r="P162" s="41">
        <f t="shared" si="15"/>
        <v>0</v>
      </c>
      <c r="Q162" s="41">
        <f t="shared" si="16"/>
        <v>0</v>
      </c>
      <c r="R162" s="41">
        <f t="shared" si="17"/>
        <v>0</v>
      </c>
      <c r="S162" s="41">
        <f t="shared" si="18"/>
        <v>0</v>
      </c>
    </row>
    <row r="163" spans="1:19" x14ac:dyDescent="0.25">
      <c r="A163" s="41">
        <v>36002</v>
      </c>
      <c r="B163" s="41">
        <f>SUMIF(Data!$E:$E,$A163,Data!O:O)</f>
        <v>0</v>
      </c>
      <c r="C163" s="41">
        <f>SUMIF(Data!$E:$E,$A163,Data!P:P)</f>
        <v>0</v>
      </c>
      <c r="D163" s="41">
        <f>SUMIF(Data!$E:$E,$A163,Data!Q:Q)</f>
        <v>0</v>
      </c>
      <c r="E163" s="41">
        <f>SUMIF(Data!$E:$E,$A163,Data!R:R)</f>
        <v>0</v>
      </c>
      <c r="F163" s="41">
        <f>SUMIF(Data!$E:$E,$A163,Data!S:S)</f>
        <v>54</v>
      </c>
      <c r="G163" s="41">
        <f>SUMIF(Data!$E:$E,$A163,Data!T:T)</f>
        <v>54</v>
      </c>
      <c r="H163" s="41">
        <f>VLOOKUP($A163,'[1]2021'!$1:$1048576,H$1,FALSE)</f>
        <v>0</v>
      </c>
      <c r="I163" s="41">
        <f>VLOOKUP($A163,'[1]2021'!$1:$1048576,I$1,FALSE)</f>
        <v>0</v>
      </c>
      <c r="J163" s="41">
        <f>VLOOKUP($A163,'[1]2021'!$1:$1048576,J$1,FALSE)</f>
        <v>0</v>
      </c>
      <c r="K163" s="41">
        <f>VLOOKUP($A163,'[1]2021'!$1:$1048576,K$1,FALSE)</f>
        <v>0</v>
      </c>
      <c r="L163" s="41">
        <f>VLOOKUP($A163,'[1]2021'!$1:$1048576,L$1,FALSE)</f>
        <v>54</v>
      </c>
      <c r="M163" s="41">
        <f>VLOOKUP($A163,'[1]2021'!$1:$1048576,M$1,FALSE)</f>
        <v>54</v>
      </c>
      <c r="N163" s="41">
        <f t="shared" si="13"/>
        <v>0</v>
      </c>
      <c r="O163" s="41">
        <f t="shared" si="14"/>
        <v>0</v>
      </c>
      <c r="P163" s="41">
        <f t="shared" si="15"/>
        <v>0</v>
      </c>
      <c r="Q163" s="41">
        <f t="shared" si="16"/>
        <v>0</v>
      </c>
      <c r="R163" s="41">
        <f t="shared" si="17"/>
        <v>0</v>
      </c>
      <c r="S163" s="41">
        <f t="shared" si="18"/>
        <v>0</v>
      </c>
    </row>
    <row r="164" spans="1:19" x14ac:dyDescent="0.25">
      <c r="A164" s="41">
        <v>36003</v>
      </c>
      <c r="B164" s="41">
        <f>SUMIF(Data!$E:$E,$A164,Data!O:O)</f>
        <v>0</v>
      </c>
      <c r="C164" s="41">
        <f>SUMIF(Data!$E:$E,$A164,Data!P:P)</f>
        <v>8</v>
      </c>
      <c r="D164" s="41">
        <f>SUMIF(Data!$E:$E,$A164,Data!Q:Q)</f>
        <v>8</v>
      </c>
      <c r="E164" s="41">
        <f>SUMIF(Data!$E:$E,$A164,Data!R:R)</f>
        <v>0</v>
      </c>
      <c r="F164" s="41">
        <f>SUMIF(Data!$E:$E,$A164,Data!S:S)</f>
        <v>57</v>
      </c>
      <c r="G164" s="41">
        <f>SUMIF(Data!$E:$E,$A164,Data!T:T)</f>
        <v>57</v>
      </c>
      <c r="H164" s="41">
        <f>VLOOKUP($A164,'[1]2021'!$1:$1048576,H$1,FALSE)</f>
        <v>0</v>
      </c>
      <c r="I164" s="41">
        <f>VLOOKUP($A164,'[1]2021'!$1:$1048576,I$1,FALSE)</f>
        <v>8</v>
      </c>
      <c r="J164" s="41">
        <f>VLOOKUP($A164,'[1]2021'!$1:$1048576,J$1,FALSE)</f>
        <v>8</v>
      </c>
      <c r="K164" s="41">
        <f>VLOOKUP($A164,'[1]2021'!$1:$1048576,K$1,FALSE)</f>
        <v>0</v>
      </c>
      <c r="L164" s="41">
        <f>VLOOKUP($A164,'[1]2021'!$1:$1048576,L$1,FALSE)</f>
        <v>57</v>
      </c>
      <c r="M164" s="41">
        <f>VLOOKUP($A164,'[1]2021'!$1:$1048576,M$1,FALSE)</f>
        <v>57</v>
      </c>
      <c r="N164" s="41">
        <f t="shared" si="13"/>
        <v>0</v>
      </c>
      <c r="O164" s="41">
        <f t="shared" si="14"/>
        <v>0</v>
      </c>
      <c r="P164" s="41">
        <f t="shared" si="15"/>
        <v>0</v>
      </c>
      <c r="Q164" s="41">
        <f t="shared" si="16"/>
        <v>0</v>
      </c>
      <c r="R164" s="41">
        <f t="shared" si="17"/>
        <v>0</v>
      </c>
      <c r="S164" s="41">
        <f t="shared" si="18"/>
        <v>0</v>
      </c>
    </row>
    <row r="165" spans="1:19" x14ac:dyDescent="0.25">
      <c r="A165" s="41">
        <v>37001</v>
      </c>
      <c r="B165" s="41">
        <f>SUMIF(Data!$E:$E,$A165,Data!O:O)</f>
        <v>0</v>
      </c>
      <c r="C165" s="41">
        <f>SUMIF(Data!$E:$E,$A165,Data!P:P)</f>
        <v>0</v>
      </c>
      <c r="D165" s="41">
        <f>SUMIF(Data!$E:$E,$A165,Data!Q:Q)</f>
        <v>0</v>
      </c>
      <c r="E165" s="41">
        <f>SUMIF(Data!$E:$E,$A165,Data!R:R)</f>
        <v>0</v>
      </c>
      <c r="F165" s="41">
        <f>SUMIF(Data!$E:$E,$A165,Data!S:S)</f>
        <v>56</v>
      </c>
      <c r="G165" s="41">
        <f>SUMIF(Data!$E:$E,$A165,Data!T:T)</f>
        <v>56</v>
      </c>
      <c r="H165" s="41">
        <f>VLOOKUP($A165,'[1]2021'!$1:$1048576,H$1,FALSE)</f>
        <v>0</v>
      </c>
      <c r="I165" s="41">
        <f>VLOOKUP($A165,'[1]2021'!$1:$1048576,I$1,FALSE)</f>
        <v>0</v>
      </c>
      <c r="J165" s="41">
        <f>VLOOKUP($A165,'[1]2021'!$1:$1048576,J$1,FALSE)</f>
        <v>0</v>
      </c>
      <c r="K165" s="41">
        <f>VLOOKUP($A165,'[1]2021'!$1:$1048576,K$1,FALSE)</f>
        <v>0</v>
      </c>
      <c r="L165" s="41">
        <f>VLOOKUP($A165,'[1]2021'!$1:$1048576,L$1,FALSE)</f>
        <v>56</v>
      </c>
      <c r="M165" s="41">
        <f>VLOOKUP($A165,'[1]2021'!$1:$1048576,M$1,FALSE)</f>
        <v>56</v>
      </c>
      <c r="N165" s="41">
        <f t="shared" si="13"/>
        <v>0</v>
      </c>
      <c r="O165" s="41">
        <f t="shared" si="14"/>
        <v>0</v>
      </c>
      <c r="P165" s="41">
        <f t="shared" si="15"/>
        <v>0</v>
      </c>
      <c r="Q165" s="41">
        <f t="shared" si="16"/>
        <v>0</v>
      </c>
      <c r="R165" s="41">
        <f t="shared" si="17"/>
        <v>0</v>
      </c>
      <c r="S165" s="41">
        <f t="shared" si="18"/>
        <v>0</v>
      </c>
    </row>
    <row r="166" spans="1:19" x14ac:dyDescent="0.25">
      <c r="A166" s="41">
        <v>37002</v>
      </c>
      <c r="B166" s="41">
        <f>SUMIF(Data!$E:$E,$A166,Data!O:O)</f>
        <v>0</v>
      </c>
      <c r="C166" s="41">
        <f>SUMIF(Data!$E:$E,$A166,Data!P:P)</f>
        <v>0</v>
      </c>
      <c r="D166" s="41">
        <f>SUMIF(Data!$E:$E,$A166,Data!Q:Q)</f>
        <v>0</v>
      </c>
      <c r="E166" s="41">
        <f>SUMIF(Data!$E:$E,$A166,Data!R:R)</f>
        <v>0</v>
      </c>
      <c r="F166" s="41">
        <f>SUMIF(Data!$E:$E,$A166,Data!S:S)</f>
        <v>56</v>
      </c>
      <c r="G166" s="41">
        <f>SUMIF(Data!$E:$E,$A166,Data!T:T)</f>
        <v>56</v>
      </c>
      <c r="H166" s="41">
        <f>VLOOKUP($A166,'[1]2021'!$1:$1048576,H$1,FALSE)</f>
        <v>0</v>
      </c>
      <c r="I166" s="41">
        <f>VLOOKUP($A166,'[1]2021'!$1:$1048576,I$1,FALSE)</f>
        <v>0</v>
      </c>
      <c r="J166" s="41">
        <f>VLOOKUP($A166,'[1]2021'!$1:$1048576,J$1,FALSE)</f>
        <v>0</v>
      </c>
      <c r="K166" s="41">
        <f>VLOOKUP($A166,'[1]2021'!$1:$1048576,K$1,FALSE)</f>
        <v>0</v>
      </c>
      <c r="L166" s="41">
        <f>VLOOKUP($A166,'[1]2021'!$1:$1048576,L$1,FALSE)</f>
        <v>56</v>
      </c>
      <c r="M166" s="41">
        <f>VLOOKUP($A166,'[1]2021'!$1:$1048576,M$1,FALSE)</f>
        <v>56</v>
      </c>
      <c r="N166" s="41">
        <f t="shared" si="13"/>
        <v>0</v>
      </c>
      <c r="O166" s="41">
        <f t="shared" si="14"/>
        <v>0</v>
      </c>
      <c r="P166" s="41">
        <f t="shared" si="15"/>
        <v>0</v>
      </c>
      <c r="Q166" s="41">
        <f t="shared" si="16"/>
        <v>0</v>
      </c>
      <c r="R166" s="41">
        <f t="shared" si="17"/>
        <v>0</v>
      </c>
      <c r="S166" s="41">
        <f t="shared" si="18"/>
        <v>0</v>
      </c>
    </row>
    <row r="167" spans="1:19" x14ac:dyDescent="0.25">
      <c r="A167" s="41">
        <v>38002</v>
      </c>
      <c r="B167" s="41">
        <f>SUMIF(Data!$E:$E,$A167,Data!O:O)</f>
        <v>0</v>
      </c>
      <c r="C167" s="41">
        <f>SUMIF(Data!$E:$E,$A167,Data!P:P)</f>
        <v>1</v>
      </c>
      <c r="D167" s="41">
        <f>SUMIF(Data!$E:$E,$A167,Data!Q:Q)</f>
        <v>1</v>
      </c>
      <c r="E167" s="41">
        <f>SUMIF(Data!$E:$E,$A167,Data!R:R)</f>
        <v>0</v>
      </c>
      <c r="F167" s="41">
        <f>SUMIF(Data!$E:$E,$A167,Data!S:S)</f>
        <v>45</v>
      </c>
      <c r="G167" s="41">
        <f>SUMIF(Data!$E:$E,$A167,Data!T:T)</f>
        <v>45</v>
      </c>
      <c r="H167" s="41">
        <f>VLOOKUP($A167,'[1]2021'!$1:$1048576,H$1,FALSE)</f>
        <v>0</v>
      </c>
      <c r="I167" s="41">
        <f>VLOOKUP($A167,'[1]2021'!$1:$1048576,I$1,FALSE)</f>
        <v>1</v>
      </c>
      <c r="J167" s="41">
        <f>VLOOKUP($A167,'[1]2021'!$1:$1048576,J$1,FALSE)</f>
        <v>1</v>
      </c>
      <c r="K167" s="41">
        <f>VLOOKUP($A167,'[1]2021'!$1:$1048576,K$1,FALSE)</f>
        <v>0</v>
      </c>
      <c r="L167" s="41">
        <f>VLOOKUP($A167,'[1]2021'!$1:$1048576,L$1,FALSE)</f>
        <v>45</v>
      </c>
      <c r="M167" s="41">
        <f>VLOOKUP($A167,'[1]2021'!$1:$1048576,M$1,FALSE)</f>
        <v>45</v>
      </c>
      <c r="N167" s="41">
        <f t="shared" si="13"/>
        <v>0</v>
      </c>
      <c r="O167" s="41">
        <f t="shared" si="14"/>
        <v>0</v>
      </c>
      <c r="P167" s="41">
        <f t="shared" si="15"/>
        <v>0</v>
      </c>
      <c r="Q167" s="41">
        <f t="shared" si="16"/>
        <v>0</v>
      </c>
      <c r="R167" s="41">
        <f t="shared" si="17"/>
        <v>0</v>
      </c>
      <c r="S167" s="41">
        <f t="shared" si="18"/>
        <v>0</v>
      </c>
    </row>
    <row r="168" spans="1:19" x14ac:dyDescent="0.25">
      <c r="A168" s="41">
        <v>39001</v>
      </c>
      <c r="B168" s="41">
        <f>SUMIF(Data!$E:$E,$A168,Data!O:O)</f>
        <v>0</v>
      </c>
      <c r="C168" s="41">
        <f>SUMIF(Data!$E:$E,$A168,Data!P:P)</f>
        <v>0</v>
      </c>
      <c r="D168" s="41">
        <f>SUMIF(Data!$E:$E,$A168,Data!Q:Q)</f>
        <v>0</v>
      </c>
      <c r="E168" s="41">
        <f>SUMIF(Data!$E:$E,$A168,Data!R:R)</f>
        <v>0</v>
      </c>
      <c r="F168" s="41">
        <f>SUMIF(Data!$E:$E,$A168,Data!S:S)</f>
        <v>32</v>
      </c>
      <c r="G168" s="41">
        <f>SUMIF(Data!$E:$E,$A168,Data!T:T)</f>
        <v>32</v>
      </c>
      <c r="H168" s="41">
        <f>VLOOKUP($A168,'[1]2021'!$1:$1048576,H$1,FALSE)</f>
        <v>0</v>
      </c>
      <c r="I168" s="41">
        <f>VLOOKUP($A168,'[1]2021'!$1:$1048576,I$1,FALSE)</f>
        <v>0</v>
      </c>
      <c r="J168" s="41">
        <f>VLOOKUP($A168,'[1]2021'!$1:$1048576,J$1,FALSE)</f>
        <v>0</v>
      </c>
      <c r="K168" s="41">
        <f>VLOOKUP($A168,'[1]2021'!$1:$1048576,K$1,FALSE)</f>
        <v>0</v>
      </c>
      <c r="L168" s="41">
        <f>VLOOKUP($A168,'[1]2021'!$1:$1048576,L$1,FALSE)</f>
        <v>32</v>
      </c>
      <c r="M168" s="41">
        <f>VLOOKUP($A168,'[1]2021'!$1:$1048576,M$1,FALSE)</f>
        <v>32</v>
      </c>
      <c r="N168" s="41">
        <f t="shared" si="13"/>
        <v>0</v>
      </c>
      <c r="O168" s="41">
        <f t="shared" si="14"/>
        <v>0</v>
      </c>
      <c r="P168" s="41">
        <f t="shared" si="15"/>
        <v>0</v>
      </c>
      <c r="Q168" s="41">
        <f t="shared" si="16"/>
        <v>0</v>
      </c>
      <c r="R168" s="41">
        <f t="shared" si="17"/>
        <v>0</v>
      </c>
      <c r="S168" s="41">
        <f t="shared" si="18"/>
        <v>0</v>
      </c>
    </row>
    <row r="169" spans="1:19" x14ac:dyDescent="0.25">
      <c r="A169" s="41">
        <v>40003</v>
      </c>
      <c r="B169" s="41">
        <f>SUMIF(Data!$E:$E,$A169,Data!O:O)</f>
        <v>0</v>
      </c>
      <c r="C169" s="41">
        <f>SUMIF(Data!$E:$E,$A169,Data!P:P)</f>
        <v>5</v>
      </c>
      <c r="D169" s="41">
        <f>SUMIF(Data!$E:$E,$A169,Data!Q:Q)</f>
        <v>5</v>
      </c>
      <c r="E169" s="41">
        <f>SUMIF(Data!$E:$E,$A169,Data!R:R)</f>
        <v>0</v>
      </c>
      <c r="F169" s="41">
        <f>SUMIF(Data!$E:$E,$A169,Data!S:S)</f>
        <v>55</v>
      </c>
      <c r="G169" s="41">
        <f>SUMIF(Data!$E:$E,$A169,Data!T:T)</f>
        <v>55</v>
      </c>
      <c r="H169" s="41">
        <f>VLOOKUP($A169,'[1]2021'!$1:$1048576,H$1,FALSE)</f>
        <v>0</v>
      </c>
      <c r="I169" s="41">
        <f>VLOOKUP($A169,'[1]2021'!$1:$1048576,I$1,FALSE)</f>
        <v>5</v>
      </c>
      <c r="J169" s="41">
        <f>VLOOKUP($A169,'[1]2021'!$1:$1048576,J$1,FALSE)</f>
        <v>5</v>
      </c>
      <c r="K169" s="41">
        <f>VLOOKUP($A169,'[1]2021'!$1:$1048576,K$1,FALSE)</f>
        <v>0</v>
      </c>
      <c r="L169" s="41">
        <f>VLOOKUP($A169,'[1]2021'!$1:$1048576,L$1,FALSE)</f>
        <v>55</v>
      </c>
      <c r="M169" s="41">
        <f>VLOOKUP($A169,'[1]2021'!$1:$1048576,M$1,FALSE)</f>
        <v>55</v>
      </c>
      <c r="N169" s="41">
        <f t="shared" si="13"/>
        <v>0</v>
      </c>
      <c r="O169" s="41">
        <f t="shared" si="14"/>
        <v>0</v>
      </c>
      <c r="P169" s="41">
        <f t="shared" si="15"/>
        <v>0</v>
      </c>
      <c r="Q169" s="41">
        <f t="shared" si="16"/>
        <v>0</v>
      </c>
      <c r="R169" s="41">
        <f t="shared" si="17"/>
        <v>0</v>
      </c>
      <c r="S169" s="41">
        <f t="shared" si="18"/>
        <v>0</v>
      </c>
    </row>
    <row r="170" spans="1:19" x14ac:dyDescent="0.25">
      <c r="A170" s="41">
        <v>40004</v>
      </c>
      <c r="B170" s="41">
        <f>SUMIF(Data!$E:$E,$A170,Data!O:O)</f>
        <v>0</v>
      </c>
      <c r="C170" s="41">
        <f>SUMIF(Data!$E:$E,$A170,Data!P:P)</f>
        <v>14</v>
      </c>
      <c r="D170" s="41">
        <f>SUMIF(Data!$E:$E,$A170,Data!Q:Q)</f>
        <v>14</v>
      </c>
      <c r="E170" s="41">
        <f>SUMIF(Data!$E:$E,$A170,Data!R:R)</f>
        <v>0</v>
      </c>
      <c r="F170" s="41">
        <f>SUMIF(Data!$E:$E,$A170,Data!S:S)</f>
        <v>54</v>
      </c>
      <c r="G170" s="41">
        <f>SUMIF(Data!$E:$E,$A170,Data!T:T)</f>
        <v>54</v>
      </c>
      <c r="H170" s="41">
        <f>VLOOKUP($A170,'[1]2021'!$1:$1048576,H$1,FALSE)</f>
        <v>0</v>
      </c>
      <c r="I170" s="41">
        <f>VLOOKUP($A170,'[1]2021'!$1:$1048576,I$1,FALSE)</f>
        <v>14</v>
      </c>
      <c r="J170" s="41">
        <f>VLOOKUP($A170,'[1]2021'!$1:$1048576,J$1,FALSE)</f>
        <v>14</v>
      </c>
      <c r="K170" s="41">
        <f>VLOOKUP($A170,'[1]2021'!$1:$1048576,K$1,FALSE)</f>
        <v>0</v>
      </c>
      <c r="L170" s="41">
        <f>VLOOKUP($A170,'[1]2021'!$1:$1048576,L$1,FALSE)</f>
        <v>54</v>
      </c>
      <c r="M170" s="41">
        <f>VLOOKUP($A170,'[1]2021'!$1:$1048576,M$1,FALSE)</f>
        <v>54</v>
      </c>
      <c r="N170" s="41">
        <f t="shared" si="13"/>
        <v>0</v>
      </c>
      <c r="O170" s="41">
        <f t="shared" si="14"/>
        <v>0</v>
      </c>
      <c r="P170" s="41">
        <f t="shared" si="15"/>
        <v>0</v>
      </c>
      <c r="Q170" s="41">
        <f t="shared" si="16"/>
        <v>0</v>
      </c>
      <c r="R170" s="41">
        <f t="shared" si="17"/>
        <v>0</v>
      </c>
      <c r="S170" s="41">
        <f t="shared" si="18"/>
        <v>0</v>
      </c>
    </row>
    <row r="171" spans="1:19" x14ac:dyDescent="0.25">
      <c r="A171" s="41">
        <v>41001</v>
      </c>
      <c r="B171" s="41">
        <f>SUMIF(Data!$E:$E,$A171,Data!O:O)</f>
        <v>0</v>
      </c>
      <c r="C171" s="41">
        <f>SUMIF(Data!$E:$E,$A171,Data!P:P)</f>
        <v>0</v>
      </c>
      <c r="D171" s="41">
        <f>SUMIF(Data!$E:$E,$A171,Data!Q:Q)</f>
        <v>0</v>
      </c>
      <c r="E171" s="41">
        <f>SUMIF(Data!$E:$E,$A171,Data!R:R)</f>
        <v>0</v>
      </c>
      <c r="F171" s="41">
        <f>SUMIF(Data!$E:$E,$A171,Data!S:S)</f>
        <v>25</v>
      </c>
      <c r="G171" s="41">
        <f>SUMIF(Data!$E:$E,$A171,Data!T:T)</f>
        <v>25</v>
      </c>
      <c r="H171" s="41">
        <f>VLOOKUP($A171,'[1]2021'!$1:$1048576,H$1,FALSE)</f>
        <v>0</v>
      </c>
      <c r="I171" s="41">
        <f>VLOOKUP($A171,'[1]2021'!$1:$1048576,I$1,FALSE)</f>
        <v>0</v>
      </c>
      <c r="J171" s="41">
        <f>VLOOKUP($A171,'[1]2021'!$1:$1048576,J$1,FALSE)</f>
        <v>0</v>
      </c>
      <c r="K171" s="41">
        <f>VLOOKUP($A171,'[1]2021'!$1:$1048576,K$1,FALSE)</f>
        <v>0</v>
      </c>
      <c r="L171" s="41">
        <f>VLOOKUP($A171,'[1]2021'!$1:$1048576,L$1,FALSE)</f>
        <v>25</v>
      </c>
      <c r="M171" s="41">
        <f>VLOOKUP($A171,'[1]2021'!$1:$1048576,M$1,FALSE)</f>
        <v>25</v>
      </c>
      <c r="N171" s="41">
        <f t="shared" si="13"/>
        <v>0</v>
      </c>
      <c r="O171" s="41">
        <f t="shared" si="14"/>
        <v>0</v>
      </c>
      <c r="P171" s="41">
        <f t="shared" si="15"/>
        <v>0</v>
      </c>
      <c r="Q171" s="41">
        <f t="shared" si="16"/>
        <v>0</v>
      </c>
      <c r="R171" s="41">
        <f t="shared" si="17"/>
        <v>0</v>
      </c>
      <c r="S171" s="41">
        <f t="shared" si="18"/>
        <v>0</v>
      </c>
    </row>
    <row r="172" spans="1:19" x14ac:dyDescent="0.25">
      <c r="A172" s="41">
        <v>41002</v>
      </c>
      <c r="B172" s="41">
        <f>SUMIF(Data!$E:$E,$A172,Data!O:O)</f>
        <v>0</v>
      </c>
      <c r="C172" s="41">
        <f>SUMIF(Data!$E:$E,$A172,Data!P:P)</f>
        <v>6</v>
      </c>
      <c r="D172" s="41">
        <f>SUMIF(Data!$E:$E,$A172,Data!Q:Q)</f>
        <v>6</v>
      </c>
      <c r="E172" s="41">
        <f>SUMIF(Data!$E:$E,$A172,Data!R:R)</f>
        <v>0</v>
      </c>
      <c r="F172" s="41">
        <f>SUMIF(Data!$E:$E,$A172,Data!S:S)</f>
        <v>54</v>
      </c>
      <c r="G172" s="41">
        <f>SUMIF(Data!$E:$E,$A172,Data!T:T)</f>
        <v>54</v>
      </c>
      <c r="H172" s="41">
        <f>VLOOKUP($A172,'[1]2021'!$1:$1048576,H$1,FALSE)</f>
        <v>0</v>
      </c>
      <c r="I172" s="41">
        <f>VLOOKUP($A172,'[1]2021'!$1:$1048576,I$1,FALSE)</f>
        <v>6</v>
      </c>
      <c r="J172" s="41">
        <f>VLOOKUP($A172,'[1]2021'!$1:$1048576,J$1,FALSE)</f>
        <v>6</v>
      </c>
      <c r="K172" s="41">
        <f>VLOOKUP($A172,'[1]2021'!$1:$1048576,K$1,FALSE)</f>
        <v>0</v>
      </c>
      <c r="L172" s="41">
        <f>VLOOKUP($A172,'[1]2021'!$1:$1048576,L$1,FALSE)</f>
        <v>54</v>
      </c>
      <c r="M172" s="41">
        <f>VLOOKUP($A172,'[1]2021'!$1:$1048576,M$1,FALSE)</f>
        <v>54</v>
      </c>
      <c r="N172" s="41">
        <f t="shared" si="13"/>
        <v>0</v>
      </c>
      <c r="O172" s="41">
        <f t="shared" si="14"/>
        <v>0</v>
      </c>
      <c r="P172" s="41">
        <f t="shared" si="15"/>
        <v>0</v>
      </c>
      <c r="Q172" s="41">
        <f t="shared" si="16"/>
        <v>0</v>
      </c>
      <c r="R172" s="41">
        <f t="shared" si="17"/>
        <v>0</v>
      </c>
      <c r="S172" s="41">
        <f t="shared" si="18"/>
        <v>0</v>
      </c>
    </row>
    <row r="173" spans="1:19" x14ac:dyDescent="0.25">
      <c r="A173" s="41">
        <v>41003</v>
      </c>
      <c r="B173" s="41">
        <f>SUMIF(Data!$E:$E,$A173,Data!O:O)</f>
        <v>0</v>
      </c>
      <c r="C173" s="41">
        <f>SUMIF(Data!$E:$E,$A173,Data!P:P)</f>
        <v>0</v>
      </c>
      <c r="D173" s="41">
        <f>SUMIF(Data!$E:$E,$A173,Data!Q:Q)</f>
        <v>0</v>
      </c>
      <c r="E173" s="41">
        <f>SUMIF(Data!$E:$E,$A173,Data!R:R)</f>
        <v>0</v>
      </c>
      <c r="F173" s="41">
        <f>SUMIF(Data!$E:$E,$A173,Data!S:S)</f>
        <v>30</v>
      </c>
      <c r="G173" s="41">
        <f>SUMIF(Data!$E:$E,$A173,Data!T:T)</f>
        <v>30</v>
      </c>
      <c r="H173" s="41">
        <f>VLOOKUP($A173,'[1]2021'!$1:$1048576,H$1,FALSE)</f>
        <v>0</v>
      </c>
      <c r="I173" s="41">
        <f>VLOOKUP($A173,'[1]2021'!$1:$1048576,I$1,FALSE)</f>
        <v>0</v>
      </c>
      <c r="J173" s="41">
        <f>VLOOKUP($A173,'[1]2021'!$1:$1048576,J$1,FALSE)</f>
        <v>0</v>
      </c>
      <c r="K173" s="41">
        <f>VLOOKUP($A173,'[1]2021'!$1:$1048576,K$1,FALSE)</f>
        <v>0</v>
      </c>
      <c r="L173" s="41">
        <f>VLOOKUP($A173,'[1]2021'!$1:$1048576,L$1,FALSE)</f>
        <v>30</v>
      </c>
      <c r="M173" s="41">
        <f>VLOOKUP($A173,'[1]2021'!$1:$1048576,M$1,FALSE)</f>
        <v>30</v>
      </c>
      <c r="N173" s="41">
        <f t="shared" si="13"/>
        <v>0</v>
      </c>
      <c r="O173" s="41">
        <f t="shared" si="14"/>
        <v>0</v>
      </c>
      <c r="P173" s="41">
        <f t="shared" si="15"/>
        <v>0</v>
      </c>
      <c r="Q173" s="41">
        <f t="shared" si="16"/>
        <v>0</v>
      </c>
      <c r="R173" s="41">
        <f t="shared" si="17"/>
        <v>0</v>
      </c>
      <c r="S173" s="41">
        <f t="shared" si="18"/>
        <v>0</v>
      </c>
    </row>
    <row r="174" spans="1:19" x14ac:dyDescent="0.25">
      <c r="A174" s="41">
        <v>42001</v>
      </c>
      <c r="B174" s="41">
        <f>SUMIF(Data!$E:$E,$A174,Data!O:O)</f>
        <v>0</v>
      </c>
      <c r="C174" s="41">
        <f>SUMIF(Data!$E:$E,$A174,Data!P:P)</f>
        <v>3</v>
      </c>
      <c r="D174" s="41">
        <f>SUMIF(Data!$E:$E,$A174,Data!Q:Q)</f>
        <v>3</v>
      </c>
      <c r="E174" s="41">
        <f>SUMIF(Data!$E:$E,$A174,Data!R:R)</f>
        <v>0</v>
      </c>
      <c r="F174" s="41">
        <f>SUMIF(Data!$E:$E,$A174,Data!S:S)</f>
        <v>48</v>
      </c>
      <c r="G174" s="41">
        <f>SUMIF(Data!$E:$E,$A174,Data!T:T)</f>
        <v>48</v>
      </c>
      <c r="H174" s="41">
        <f>VLOOKUP($A174,'[1]2021'!$1:$1048576,H$1,FALSE)</f>
        <v>0</v>
      </c>
      <c r="I174" s="41">
        <f>VLOOKUP($A174,'[1]2021'!$1:$1048576,I$1,FALSE)</f>
        <v>3</v>
      </c>
      <c r="J174" s="41">
        <f>VLOOKUP($A174,'[1]2021'!$1:$1048576,J$1,FALSE)</f>
        <v>3</v>
      </c>
      <c r="K174" s="41">
        <f>VLOOKUP($A174,'[1]2021'!$1:$1048576,K$1,FALSE)</f>
        <v>0</v>
      </c>
      <c r="L174" s="41">
        <f>VLOOKUP($A174,'[1]2021'!$1:$1048576,L$1,FALSE)</f>
        <v>48</v>
      </c>
      <c r="M174" s="41">
        <f>VLOOKUP($A174,'[1]2021'!$1:$1048576,M$1,FALSE)</f>
        <v>48</v>
      </c>
      <c r="N174" s="41">
        <f t="shared" si="13"/>
        <v>0</v>
      </c>
      <c r="O174" s="41">
        <f t="shared" si="14"/>
        <v>0</v>
      </c>
      <c r="P174" s="41">
        <f t="shared" si="15"/>
        <v>0</v>
      </c>
      <c r="Q174" s="41">
        <f t="shared" si="16"/>
        <v>0</v>
      </c>
      <c r="R174" s="41">
        <f t="shared" si="17"/>
        <v>0</v>
      </c>
      <c r="S174" s="41">
        <f t="shared" si="18"/>
        <v>0</v>
      </c>
    </row>
    <row r="175" spans="1:19" x14ac:dyDescent="0.25">
      <c r="A175" s="41">
        <v>42002</v>
      </c>
      <c r="B175" s="41">
        <f>SUMIF(Data!$E:$E,$A175,Data!O:O)</f>
        <v>0</v>
      </c>
      <c r="C175" s="41">
        <f>SUMIF(Data!$E:$E,$A175,Data!P:P)</f>
        <v>2</v>
      </c>
      <c r="D175" s="41">
        <f>SUMIF(Data!$E:$E,$A175,Data!Q:Q)</f>
        <v>2</v>
      </c>
      <c r="E175" s="41">
        <f>SUMIF(Data!$E:$E,$A175,Data!R:R)</f>
        <v>0</v>
      </c>
      <c r="F175" s="41">
        <f>SUMIF(Data!$E:$E,$A175,Data!S:S)</f>
        <v>57</v>
      </c>
      <c r="G175" s="41">
        <f>SUMIF(Data!$E:$E,$A175,Data!T:T)</f>
        <v>57</v>
      </c>
      <c r="H175" s="41">
        <f>VLOOKUP($A175,'[1]2021'!$1:$1048576,H$1,FALSE)</f>
        <v>0</v>
      </c>
      <c r="I175" s="41">
        <f>VLOOKUP($A175,'[1]2021'!$1:$1048576,I$1,FALSE)</f>
        <v>2</v>
      </c>
      <c r="J175" s="41">
        <f>VLOOKUP($A175,'[1]2021'!$1:$1048576,J$1,FALSE)</f>
        <v>2</v>
      </c>
      <c r="K175" s="41">
        <f>VLOOKUP($A175,'[1]2021'!$1:$1048576,K$1,FALSE)</f>
        <v>0</v>
      </c>
      <c r="L175" s="41">
        <f>VLOOKUP($A175,'[1]2021'!$1:$1048576,L$1,FALSE)</f>
        <v>57</v>
      </c>
      <c r="M175" s="41">
        <f>VLOOKUP($A175,'[1]2021'!$1:$1048576,M$1,FALSE)</f>
        <v>57</v>
      </c>
      <c r="N175" s="41">
        <f t="shared" si="13"/>
        <v>0</v>
      </c>
      <c r="O175" s="41">
        <f t="shared" si="14"/>
        <v>0</v>
      </c>
      <c r="P175" s="41">
        <f t="shared" si="15"/>
        <v>0</v>
      </c>
      <c r="Q175" s="41">
        <f t="shared" si="16"/>
        <v>0</v>
      </c>
      <c r="R175" s="41">
        <f t="shared" si="17"/>
        <v>0</v>
      </c>
      <c r="S175" s="41">
        <f t="shared" si="18"/>
        <v>0</v>
      </c>
    </row>
    <row r="176" spans="1:19" x14ac:dyDescent="0.25">
      <c r="A176" s="41">
        <v>42005</v>
      </c>
      <c r="B176" s="41">
        <f>SUMIF(Data!$E:$E,$A176,Data!O:O)</f>
        <v>0</v>
      </c>
      <c r="C176" s="41">
        <f>SUMIF(Data!$E:$E,$A176,Data!P:P)</f>
        <v>0</v>
      </c>
      <c r="D176" s="41">
        <f>SUMIF(Data!$E:$E,$A176,Data!Q:Q)</f>
        <v>0</v>
      </c>
      <c r="E176" s="41">
        <f>SUMIF(Data!$E:$E,$A176,Data!R:R)</f>
        <v>0</v>
      </c>
      <c r="F176" s="41">
        <f>SUMIF(Data!$E:$E,$A176,Data!S:S)</f>
        <v>76</v>
      </c>
      <c r="G176" s="41">
        <f>SUMIF(Data!$E:$E,$A176,Data!T:T)</f>
        <v>76</v>
      </c>
      <c r="H176" s="41">
        <f>VLOOKUP($A176,'[1]2021'!$1:$1048576,H$1,FALSE)</f>
        <v>0</v>
      </c>
      <c r="I176" s="41">
        <f>VLOOKUP($A176,'[1]2021'!$1:$1048576,I$1,FALSE)</f>
        <v>0</v>
      </c>
      <c r="J176" s="41">
        <f>VLOOKUP($A176,'[1]2021'!$1:$1048576,J$1,FALSE)</f>
        <v>0</v>
      </c>
      <c r="K176" s="41">
        <f>VLOOKUP($A176,'[1]2021'!$1:$1048576,K$1,FALSE)</f>
        <v>0</v>
      </c>
      <c r="L176" s="41">
        <f>VLOOKUP($A176,'[1]2021'!$1:$1048576,L$1,FALSE)</f>
        <v>76</v>
      </c>
      <c r="M176" s="41">
        <f>VLOOKUP($A176,'[1]2021'!$1:$1048576,M$1,FALSE)</f>
        <v>76</v>
      </c>
      <c r="N176" s="41">
        <f t="shared" si="13"/>
        <v>0</v>
      </c>
      <c r="O176" s="41">
        <f t="shared" si="14"/>
        <v>0</v>
      </c>
      <c r="P176" s="41">
        <f t="shared" si="15"/>
        <v>0</v>
      </c>
      <c r="Q176" s="41">
        <f t="shared" si="16"/>
        <v>0</v>
      </c>
      <c r="R176" s="41">
        <f t="shared" si="17"/>
        <v>0</v>
      </c>
      <c r="S176" s="41">
        <f t="shared" si="18"/>
        <v>0</v>
      </c>
    </row>
    <row r="177" spans="1:19" x14ac:dyDescent="0.25">
      <c r="A177" s="41">
        <v>43001</v>
      </c>
      <c r="B177" s="41">
        <f>SUMIF(Data!$E:$E,$A177,Data!O:O)</f>
        <v>0</v>
      </c>
      <c r="C177" s="41">
        <f>SUMIF(Data!$E:$E,$A177,Data!P:P)</f>
        <v>5</v>
      </c>
      <c r="D177" s="41">
        <f>SUMIF(Data!$E:$E,$A177,Data!Q:Q)</f>
        <v>5</v>
      </c>
      <c r="E177" s="41">
        <f>SUMIF(Data!$E:$E,$A177,Data!R:R)</f>
        <v>0</v>
      </c>
      <c r="F177" s="41">
        <f>SUMIF(Data!$E:$E,$A177,Data!S:S)</f>
        <v>70</v>
      </c>
      <c r="G177" s="41">
        <f>SUMIF(Data!$E:$E,$A177,Data!T:T)</f>
        <v>70</v>
      </c>
      <c r="H177" s="41">
        <f>VLOOKUP($A177,'[1]2021'!$1:$1048576,H$1,FALSE)</f>
        <v>0</v>
      </c>
      <c r="I177" s="41">
        <f>VLOOKUP($A177,'[1]2021'!$1:$1048576,I$1,FALSE)</f>
        <v>5</v>
      </c>
      <c r="J177" s="41">
        <f>VLOOKUP($A177,'[1]2021'!$1:$1048576,J$1,FALSE)</f>
        <v>5</v>
      </c>
      <c r="K177" s="41">
        <f>VLOOKUP($A177,'[1]2021'!$1:$1048576,K$1,FALSE)</f>
        <v>0</v>
      </c>
      <c r="L177" s="41">
        <f>VLOOKUP($A177,'[1]2021'!$1:$1048576,L$1,FALSE)</f>
        <v>70</v>
      </c>
      <c r="M177" s="41">
        <f>VLOOKUP($A177,'[1]2021'!$1:$1048576,M$1,FALSE)</f>
        <v>70</v>
      </c>
      <c r="N177" s="41">
        <f t="shared" si="13"/>
        <v>0</v>
      </c>
      <c r="O177" s="41">
        <f t="shared" si="14"/>
        <v>0</v>
      </c>
      <c r="P177" s="41">
        <f t="shared" si="15"/>
        <v>0</v>
      </c>
      <c r="Q177" s="41">
        <f t="shared" si="16"/>
        <v>0</v>
      </c>
      <c r="R177" s="41">
        <f t="shared" si="17"/>
        <v>0</v>
      </c>
      <c r="S177" s="41">
        <f t="shared" si="18"/>
        <v>0</v>
      </c>
    </row>
    <row r="178" spans="1:19" x14ac:dyDescent="0.25">
      <c r="A178" s="41">
        <v>43002</v>
      </c>
      <c r="B178" s="41">
        <f>SUMIF(Data!$E:$E,$A178,Data!O:O)</f>
        <v>0</v>
      </c>
      <c r="C178" s="41">
        <f>SUMIF(Data!$E:$E,$A178,Data!P:P)</f>
        <v>0</v>
      </c>
      <c r="D178" s="41">
        <f>SUMIF(Data!$E:$E,$A178,Data!Q:Q)</f>
        <v>0</v>
      </c>
      <c r="E178" s="41">
        <f>SUMIF(Data!$E:$E,$A178,Data!R:R)</f>
        <v>0</v>
      </c>
      <c r="F178" s="41">
        <f>SUMIF(Data!$E:$E,$A178,Data!S:S)</f>
        <v>120</v>
      </c>
      <c r="G178" s="41">
        <f>SUMIF(Data!$E:$E,$A178,Data!T:T)</f>
        <v>120</v>
      </c>
      <c r="H178" s="41">
        <f>VLOOKUP($A178,'[1]2021'!$1:$1048576,H$1,FALSE)</f>
        <v>0</v>
      </c>
      <c r="I178" s="41">
        <f>VLOOKUP($A178,'[1]2021'!$1:$1048576,I$1,FALSE)</f>
        <v>0</v>
      </c>
      <c r="J178" s="41">
        <f>VLOOKUP($A178,'[1]2021'!$1:$1048576,J$1,FALSE)</f>
        <v>0</v>
      </c>
      <c r="K178" s="41">
        <f>VLOOKUP($A178,'[1]2021'!$1:$1048576,K$1,FALSE)</f>
        <v>0</v>
      </c>
      <c r="L178" s="41">
        <f>VLOOKUP($A178,'[1]2021'!$1:$1048576,L$1,FALSE)</f>
        <v>120</v>
      </c>
      <c r="M178" s="41">
        <f>VLOOKUP($A178,'[1]2021'!$1:$1048576,M$1,FALSE)</f>
        <v>120</v>
      </c>
      <c r="N178" s="41">
        <f t="shared" si="13"/>
        <v>0</v>
      </c>
      <c r="O178" s="41">
        <f t="shared" si="14"/>
        <v>0</v>
      </c>
      <c r="P178" s="41">
        <f t="shared" si="15"/>
        <v>0</v>
      </c>
      <c r="Q178" s="41">
        <f t="shared" si="16"/>
        <v>0</v>
      </c>
      <c r="R178" s="41">
        <f t="shared" si="17"/>
        <v>0</v>
      </c>
      <c r="S178" s="41">
        <f t="shared" si="18"/>
        <v>0</v>
      </c>
    </row>
    <row r="179" spans="1:19" x14ac:dyDescent="0.25">
      <c r="A179" s="41">
        <v>43003</v>
      </c>
      <c r="B179" s="41">
        <f>SUMIF(Data!$E:$E,$A179,Data!O:O)</f>
        <v>0</v>
      </c>
      <c r="C179" s="41">
        <f>SUMIF(Data!$E:$E,$A179,Data!P:P)</f>
        <v>0</v>
      </c>
      <c r="D179" s="41">
        <f>SUMIF(Data!$E:$E,$A179,Data!Q:Q)</f>
        <v>0</v>
      </c>
      <c r="E179" s="41">
        <f>SUMIF(Data!$E:$E,$A179,Data!R:R)</f>
        <v>0</v>
      </c>
      <c r="F179" s="41">
        <f>SUMIF(Data!$E:$E,$A179,Data!S:S)</f>
        <v>108</v>
      </c>
      <c r="G179" s="41">
        <f>SUMIF(Data!$E:$E,$A179,Data!T:T)</f>
        <v>108</v>
      </c>
      <c r="H179" s="41">
        <f>VLOOKUP($A179,'[1]2021'!$1:$1048576,H$1,FALSE)</f>
        <v>0</v>
      </c>
      <c r="I179" s="41">
        <f>VLOOKUP($A179,'[1]2021'!$1:$1048576,I$1,FALSE)</f>
        <v>0</v>
      </c>
      <c r="J179" s="41">
        <f>VLOOKUP($A179,'[1]2021'!$1:$1048576,J$1,FALSE)</f>
        <v>0</v>
      </c>
      <c r="K179" s="41">
        <f>VLOOKUP($A179,'[1]2021'!$1:$1048576,K$1,FALSE)</f>
        <v>0</v>
      </c>
      <c r="L179" s="41">
        <f>VLOOKUP($A179,'[1]2021'!$1:$1048576,L$1,FALSE)</f>
        <v>108</v>
      </c>
      <c r="M179" s="41">
        <f>VLOOKUP($A179,'[1]2021'!$1:$1048576,M$1,FALSE)</f>
        <v>108</v>
      </c>
      <c r="N179" s="41">
        <f t="shared" si="13"/>
        <v>0</v>
      </c>
      <c r="O179" s="41">
        <f t="shared" si="14"/>
        <v>0</v>
      </c>
      <c r="P179" s="41">
        <f t="shared" si="15"/>
        <v>0</v>
      </c>
      <c r="Q179" s="41">
        <f t="shared" si="16"/>
        <v>0</v>
      </c>
      <c r="R179" s="41">
        <f t="shared" si="17"/>
        <v>0</v>
      </c>
      <c r="S179" s="41">
        <f t="shared" si="18"/>
        <v>0</v>
      </c>
    </row>
    <row r="180" spans="1:19" x14ac:dyDescent="0.25">
      <c r="A180" s="41">
        <v>44001</v>
      </c>
      <c r="B180" s="41">
        <f>SUMIF(Data!$E:$E,$A180,Data!O:O)</f>
        <v>0</v>
      </c>
      <c r="C180" s="41">
        <f>SUMIF(Data!$E:$E,$A180,Data!P:P)</f>
        <v>0</v>
      </c>
      <c r="D180" s="41">
        <f>SUMIF(Data!$E:$E,$A180,Data!Q:Q)</f>
        <v>0</v>
      </c>
      <c r="E180" s="41">
        <f>SUMIF(Data!$E:$E,$A180,Data!R:R)</f>
        <v>0</v>
      </c>
      <c r="F180" s="41">
        <f>SUMIF(Data!$E:$E,$A180,Data!S:S)</f>
        <v>32</v>
      </c>
      <c r="G180" s="41">
        <f>SUMIF(Data!$E:$E,$A180,Data!T:T)</f>
        <v>32</v>
      </c>
      <c r="H180" s="41">
        <f>VLOOKUP($A180,'[1]2021'!$1:$1048576,H$1,FALSE)</f>
        <v>0</v>
      </c>
      <c r="I180" s="41">
        <f>VLOOKUP($A180,'[1]2021'!$1:$1048576,I$1,FALSE)</f>
        <v>0</v>
      </c>
      <c r="J180" s="41">
        <f>VLOOKUP($A180,'[1]2021'!$1:$1048576,J$1,FALSE)</f>
        <v>0</v>
      </c>
      <c r="K180" s="41">
        <f>VLOOKUP($A180,'[1]2021'!$1:$1048576,K$1,FALSE)</f>
        <v>0</v>
      </c>
      <c r="L180" s="41">
        <f>VLOOKUP($A180,'[1]2021'!$1:$1048576,L$1,FALSE)</f>
        <v>32</v>
      </c>
      <c r="M180" s="41">
        <f>VLOOKUP($A180,'[1]2021'!$1:$1048576,M$1,FALSE)</f>
        <v>32</v>
      </c>
      <c r="N180" s="41">
        <f t="shared" si="13"/>
        <v>0</v>
      </c>
      <c r="O180" s="41">
        <f t="shared" si="14"/>
        <v>0</v>
      </c>
      <c r="P180" s="41">
        <f t="shared" si="15"/>
        <v>0</v>
      </c>
      <c r="Q180" s="41">
        <f t="shared" si="16"/>
        <v>0</v>
      </c>
      <c r="R180" s="41">
        <f t="shared" si="17"/>
        <v>0</v>
      </c>
      <c r="S180" s="41">
        <f t="shared" si="18"/>
        <v>0</v>
      </c>
    </row>
    <row r="181" spans="1:19" x14ac:dyDescent="0.25">
      <c r="A181" s="41">
        <v>45001</v>
      </c>
      <c r="B181" s="41">
        <f>SUMIF(Data!$E:$E,$A181,Data!O:O)</f>
        <v>0</v>
      </c>
      <c r="C181" s="41">
        <f>SUMIF(Data!$E:$E,$A181,Data!P:P)</f>
        <v>15</v>
      </c>
      <c r="D181" s="41">
        <f>SUMIF(Data!$E:$E,$A181,Data!Q:Q)</f>
        <v>15</v>
      </c>
      <c r="E181" s="41">
        <f>SUMIF(Data!$E:$E,$A181,Data!R:R)</f>
        <v>0</v>
      </c>
      <c r="F181" s="41">
        <f>SUMIF(Data!$E:$E,$A181,Data!S:S)</f>
        <v>60</v>
      </c>
      <c r="G181" s="41">
        <f>SUMIF(Data!$E:$E,$A181,Data!T:T)</f>
        <v>60</v>
      </c>
      <c r="H181" s="41">
        <f>VLOOKUP($A181,'[1]2021'!$1:$1048576,H$1,FALSE)</f>
        <v>0</v>
      </c>
      <c r="I181" s="41">
        <f>VLOOKUP($A181,'[1]2021'!$1:$1048576,I$1,FALSE)</f>
        <v>15</v>
      </c>
      <c r="J181" s="41">
        <f>VLOOKUP($A181,'[1]2021'!$1:$1048576,J$1,FALSE)</f>
        <v>15</v>
      </c>
      <c r="K181" s="41">
        <f>VLOOKUP($A181,'[1]2021'!$1:$1048576,K$1,FALSE)</f>
        <v>0</v>
      </c>
      <c r="L181" s="41">
        <f>VLOOKUP($A181,'[1]2021'!$1:$1048576,L$1,FALSE)</f>
        <v>60</v>
      </c>
      <c r="M181" s="41">
        <f>VLOOKUP($A181,'[1]2021'!$1:$1048576,M$1,FALSE)</f>
        <v>60</v>
      </c>
      <c r="N181" s="41">
        <f t="shared" si="13"/>
        <v>0</v>
      </c>
      <c r="O181" s="41">
        <f t="shared" si="14"/>
        <v>0</v>
      </c>
      <c r="P181" s="41">
        <f t="shared" si="15"/>
        <v>0</v>
      </c>
      <c r="Q181" s="41">
        <f t="shared" si="16"/>
        <v>0</v>
      </c>
      <c r="R181" s="41">
        <f t="shared" si="17"/>
        <v>0</v>
      </c>
      <c r="S181" s="41">
        <f t="shared" si="18"/>
        <v>0</v>
      </c>
    </row>
    <row r="182" spans="1:19" x14ac:dyDescent="0.25">
      <c r="A182" s="41">
        <v>46002</v>
      </c>
      <c r="B182" s="41">
        <f>SUMIF(Data!$E:$E,$A182,Data!O:O)</f>
        <v>0</v>
      </c>
      <c r="C182" s="41">
        <f>SUMIF(Data!$E:$E,$A182,Data!P:P)</f>
        <v>13</v>
      </c>
      <c r="D182" s="41">
        <f>SUMIF(Data!$E:$E,$A182,Data!Q:Q)</f>
        <v>13</v>
      </c>
      <c r="E182" s="41">
        <f>SUMIF(Data!$E:$E,$A182,Data!R:R)</f>
        <v>0</v>
      </c>
      <c r="F182" s="41">
        <f>SUMIF(Data!$E:$E,$A182,Data!S:S)</f>
        <v>95</v>
      </c>
      <c r="G182" s="41">
        <f>SUMIF(Data!$E:$E,$A182,Data!T:T)</f>
        <v>95</v>
      </c>
      <c r="H182" s="41">
        <f>VLOOKUP($A182,'[1]2021'!$1:$1048576,H$1,FALSE)</f>
        <v>0</v>
      </c>
      <c r="I182" s="41">
        <f>VLOOKUP($A182,'[1]2021'!$1:$1048576,I$1,FALSE)</f>
        <v>13</v>
      </c>
      <c r="J182" s="41">
        <f>VLOOKUP($A182,'[1]2021'!$1:$1048576,J$1,FALSE)</f>
        <v>13</v>
      </c>
      <c r="K182" s="41">
        <f>VLOOKUP($A182,'[1]2021'!$1:$1048576,K$1,FALSE)</f>
        <v>0</v>
      </c>
      <c r="L182" s="41">
        <f>VLOOKUP($A182,'[1]2021'!$1:$1048576,L$1,FALSE)</f>
        <v>95</v>
      </c>
      <c r="M182" s="41">
        <f>VLOOKUP($A182,'[1]2021'!$1:$1048576,M$1,FALSE)</f>
        <v>95</v>
      </c>
      <c r="N182" s="41">
        <f t="shared" si="13"/>
        <v>0</v>
      </c>
      <c r="O182" s="41">
        <f t="shared" si="14"/>
        <v>0</v>
      </c>
      <c r="P182" s="41">
        <f t="shared" si="15"/>
        <v>0</v>
      </c>
      <c r="Q182" s="41">
        <f t="shared" si="16"/>
        <v>0</v>
      </c>
      <c r="R182" s="41">
        <f t="shared" si="17"/>
        <v>0</v>
      </c>
      <c r="S182" s="41">
        <f t="shared" si="18"/>
        <v>0</v>
      </c>
    </row>
    <row r="183" spans="1:19" x14ac:dyDescent="0.25">
      <c r="A183" s="41">
        <v>46003</v>
      </c>
      <c r="B183" s="41">
        <f>SUMIF(Data!$E:$E,$A183,Data!O:O)</f>
        <v>0</v>
      </c>
      <c r="C183" s="41">
        <f>SUMIF(Data!$E:$E,$A183,Data!P:P)</f>
        <v>15</v>
      </c>
      <c r="D183" s="41">
        <f>SUMIF(Data!$E:$E,$A183,Data!Q:Q)</f>
        <v>15</v>
      </c>
      <c r="E183" s="41">
        <f>SUMIF(Data!$E:$E,$A183,Data!R:R)</f>
        <v>0</v>
      </c>
      <c r="F183" s="41">
        <f>SUMIF(Data!$E:$E,$A183,Data!S:S)</f>
        <v>50</v>
      </c>
      <c r="G183" s="41">
        <f>SUMIF(Data!$E:$E,$A183,Data!T:T)</f>
        <v>50</v>
      </c>
      <c r="H183" s="41">
        <f>VLOOKUP($A183,'[1]2021'!$1:$1048576,H$1,FALSE)</f>
        <v>0</v>
      </c>
      <c r="I183" s="41">
        <f>VLOOKUP($A183,'[1]2021'!$1:$1048576,I$1,FALSE)</f>
        <v>15</v>
      </c>
      <c r="J183" s="41">
        <f>VLOOKUP($A183,'[1]2021'!$1:$1048576,J$1,FALSE)</f>
        <v>15</v>
      </c>
      <c r="K183" s="41">
        <f>VLOOKUP($A183,'[1]2021'!$1:$1048576,K$1,FALSE)</f>
        <v>0</v>
      </c>
      <c r="L183" s="41">
        <f>VLOOKUP($A183,'[1]2021'!$1:$1048576,L$1,FALSE)</f>
        <v>50</v>
      </c>
      <c r="M183" s="41">
        <f>VLOOKUP($A183,'[1]2021'!$1:$1048576,M$1,FALSE)</f>
        <v>50</v>
      </c>
      <c r="N183" s="41">
        <f t="shared" si="13"/>
        <v>0</v>
      </c>
      <c r="O183" s="41">
        <f t="shared" si="14"/>
        <v>0</v>
      </c>
      <c r="P183" s="41">
        <f t="shared" si="15"/>
        <v>0</v>
      </c>
      <c r="Q183" s="41">
        <f t="shared" si="16"/>
        <v>0</v>
      </c>
      <c r="R183" s="41">
        <f t="shared" si="17"/>
        <v>0</v>
      </c>
      <c r="S183" s="41">
        <f t="shared" si="18"/>
        <v>0</v>
      </c>
    </row>
    <row r="184" spans="1:19" x14ac:dyDescent="0.25">
      <c r="A184" s="41">
        <v>46004</v>
      </c>
      <c r="B184" s="41">
        <f>SUMIF(Data!$E:$E,$A184,Data!O:O)</f>
        <v>0</v>
      </c>
      <c r="C184" s="41">
        <f>SUMIF(Data!$E:$E,$A184,Data!P:P)</f>
        <v>5</v>
      </c>
      <c r="D184" s="41">
        <f>SUMIF(Data!$E:$E,$A184,Data!Q:Q)</f>
        <v>5</v>
      </c>
      <c r="E184" s="41">
        <f>SUMIF(Data!$E:$E,$A184,Data!R:R)</f>
        <v>0</v>
      </c>
      <c r="F184" s="41">
        <f>SUMIF(Data!$E:$E,$A184,Data!S:S)</f>
        <v>38</v>
      </c>
      <c r="G184" s="41">
        <f>SUMIF(Data!$E:$E,$A184,Data!T:T)</f>
        <v>38</v>
      </c>
      <c r="H184" s="41">
        <f>VLOOKUP($A184,'[1]2021'!$1:$1048576,H$1,FALSE)</f>
        <v>0</v>
      </c>
      <c r="I184" s="41">
        <f>VLOOKUP($A184,'[1]2021'!$1:$1048576,I$1,FALSE)</f>
        <v>5</v>
      </c>
      <c r="J184" s="41">
        <f>VLOOKUP($A184,'[1]2021'!$1:$1048576,J$1,FALSE)</f>
        <v>5</v>
      </c>
      <c r="K184" s="41">
        <f>VLOOKUP($A184,'[1]2021'!$1:$1048576,K$1,FALSE)</f>
        <v>0</v>
      </c>
      <c r="L184" s="41">
        <f>VLOOKUP($A184,'[1]2021'!$1:$1048576,L$1,FALSE)</f>
        <v>38</v>
      </c>
      <c r="M184" s="41">
        <f>VLOOKUP($A184,'[1]2021'!$1:$1048576,M$1,FALSE)</f>
        <v>38</v>
      </c>
      <c r="N184" s="41">
        <f t="shared" si="13"/>
        <v>0</v>
      </c>
      <c r="O184" s="41">
        <f t="shared" si="14"/>
        <v>0</v>
      </c>
      <c r="P184" s="41">
        <f t="shared" si="15"/>
        <v>0</v>
      </c>
      <c r="Q184" s="41">
        <f t="shared" si="16"/>
        <v>0</v>
      </c>
      <c r="R184" s="41">
        <f t="shared" si="17"/>
        <v>0</v>
      </c>
      <c r="S184" s="41">
        <f t="shared" si="18"/>
        <v>0</v>
      </c>
    </row>
    <row r="185" spans="1:19" x14ac:dyDescent="0.25">
      <c r="A185" s="41">
        <v>47002</v>
      </c>
      <c r="B185" s="41">
        <f>SUMIF(Data!$E:$E,$A185,Data!O:O)</f>
        <v>0</v>
      </c>
      <c r="C185" s="41">
        <f>SUMIF(Data!$E:$E,$A185,Data!P:P)</f>
        <v>15</v>
      </c>
      <c r="D185" s="41">
        <f>SUMIF(Data!$E:$E,$A185,Data!Q:Q)</f>
        <v>15</v>
      </c>
      <c r="E185" s="41">
        <f>SUMIF(Data!$E:$E,$A185,Data!R:R)</f>
        <v>0</v>
      </c>
      <c r="F185" s="41">
        <f>SUMIF(Data!$E:$E,$A185,Data!S:S)</f>
        <v>90</v>
      </c>
      <c r="G185" s="41">
        <f>SUMIF(Data!$E:$E,$A185,Data!T:T)</f>
        <v>90</v>
      </c>
      <c r="H185" s="41">
        <f>VLOOKUP($A185,'[1]2021'!$1:$1048576,H$1,FALSE)</f>
        <v>0</v>
      </c>
      <c r="I185" s="41">
        <f>VLOOKUP($A185,'[1]2021'!$1:$1048576,I$1,FALSE)</f>
        <v>15</v>
      </c>
      <c r="J185" s="41">
        <f>VLOOKUP($A185,'[1]2021'!$1:$1048576,J$1,FALSE)</f>
        <v>15</v>
      </c>
      <c r="K185" s="41">
        <f>VLOOKUP($A185,'[1]2021'!$1:$1048576,K$1,FALSE)</f>
        <v>0</v>
      </c>
      <c r="L185" s="41">
        <f>VLOOKUP($A185,'[1]2021'!$1:$1048576,L$1,FALSE)</f>
        <v>90</v>
      </c>
      <c r="M185" s="41">
        <f>VLOOKUP($A185,'[1]2021'!$1:$1048576,M$1,FALSE)</f>
        <v>90</v>
      </c>
      <c r="N185" s="41">
        <f t="shared" si="13"/>
        <v>0</v>
      </c>
      <c r="O185" s="41">
        <f t="shared" si="14"/>
        <v>0</v>
      </c>
      <c r="P185" s="41">
        <f t="shared" si="15"/>
        <v>0</v>
      </c>
      <c r="Q185" s="41">
        <f t="shared" si="16"/>
        <v>0</v>
      </c>
      <c r="R185" s="41">
        <f t="shared" si="17"/>
        <v>0</v>
      </c>
      <c r="S185" s="41">
        <f t="shared" si="18"/>
        <v>0</v>
      </c>
    </row>
    <row r="186" spans="1:19" x14ac:dyDescent="0.25">
      <c r="A186" s="41">
        <v>47003</v>
      </c>
      <c r="B186" s="41">
        <f>SUMIF(Data!$E:$E,$A186,Data!O:O)</f>
        <v>0</v>
      </c>
      <c r="C186" s="41">
        <f>SUMIF(Data!$E:$E,$A186,Data!P:P)</f>
        <v>0</v>
      </c>
      <c r="D186" s="41">
        <f>SUMIF(Data!$E:$E,$A186,Data!Q:Q)</f>
        <v>0</v>
      </c>
      <c r="E186" s="41">
        <f>SUMIF(Data!$E:$E,$A186,Data!R:R)</f>
        <v>0</v>
      </c>
      <c r="F186" s="41">
        <f>SUMIF(Data!$E:$E,$A186,Data!S:S)</f>
        <v>50</v>
      </c>
      <c r="G186" s="41">
        <f>SUMIF(Data!$E:$E,$A186,Data!T:T)</f>
        <v>50</v>
      </c>
      <c r="H186" s="41">
        <f>VLOOKUP($A186,'[1]2021'!$1:$1048576,H$1,FALSE)</f>
        <v>0</v>
      </c>
      <c r="I186" s="41">
        <f>VLOOKUP($A186,'[1]2021'!$1:$1048576,I$1,FALSE)</f>
        <v>0</v>
      </c>
      <c r="J186" s="41">
        <f>VLOOKUP($A186,'[1]2021'!$1:$1048576,J$1,FALSE)</f>
        <v>0</v>
      </c>
      <c r="K186" s="41">
        <f>VLOOKUP($A186,'[1]2021'!$1:$1048576,K$1,FALSE)</f>
        <v>0</v>
      </c>
      <c r="L186" s="41">
        <f>VLOOKUP($A186,'[1]2021'!$1:$1048576,L$1,FALSE)</f>
        <v>50</v>
      </c>
      <c r="M186" s="41">
        <f>VLOOKUP($A186,'[1]2021'!$1:$1048576,M$1,FALSE)</f>
        <v>50</v>
      </c>
      <c r="N186" s="41">
        <f t="shared" si="13"/>
        <v>0</v>
      </c>
      <c r="O186" s="41">
        <f t="shared" si="14"/>
        <v>0</v>
      </c>
      <c r="P186" s="41">
        <f t="shared" si="15"/>
        <v>0</v>
      </c>
      <c r="Q186" s="41">
        <f t="shared" si="16"/>
        <v>0</v>
      </c>
      <c r="R186" s="41">
        <f t="shared" si="17"/>
        <v>0</v>
      </c>
      <c r="S186" s="41">
        <f t="shared" si="18"/>
        <v>0</v>
      </c>
    </row>
    <row r="187" spans="1:19" x14ac:dyDescent="0.25">
      <c r="A187" s="41">
        <v>47005</v>
      </c>
      <c r="B187" s="41">
        <f>SUMIF(Data!$E:$E,$A187,Data!O:O)</f>
        <v>0</v>
      </c>
      <c r="C187" s="41">
        <f>SUMIF(Data!$E:$E,$A187,Data!P:P)</f>
        <v>4</v>
      </c>
      <c r="D187" s="41">
        <f>SUMIF(Data!$E:$E,$A187,Data!Q:Q)</f>
        <v>4</v>
      </c>
      <c r="E187" s="41">
        <f>SUMIF(Data!$E:$E,$A187,Data!R:R)</f>
        <v>0</v>
      </c>
      <c r="F187" s="41">
        <f>SUMIF(Data!$E:$E,$A187,Data!S:S)</f>
        <v>58</v>
      </c>
      <c r="G187" s="41">
        <f>SUMIF(Data!$E:$E,$A187,Data!T:T)</f>
        <v>58</v>
      </c>
      <c r="H187" s="41">
        <f>VLOOKUP($A187,'[1]2021'!$1:$1048576,H$1,FALSE)</f>
        <v>0</v>
      </c>
      <c r="I187" s="41">
        <f>VLOOKUP($A187,'[1]2021'!$1:$1048576,I$1,FALSE)</f>
        <v>4</v>
      </c>
      <c r="J187" s="41">
        <f>VLOOKUP($A187,'[1]2021'!$1:$1048576,J$1,FALSE)</f>
        <v>4</v>
      </c>
      <c r="K187" s="41">
        <f>VLOOKUP($A187,'[1]2021'!$1:$1048576,K$1,FALSE)</f>
        <v>0</v>
      </c>
      <c r="L187" s="41">
        <f>VLOOKUP($A187,'[1]2021'!$1:$1048576,L$1,FALSE)</f>
        <v>58</v>
      </c>
      <c r="M187" s="41">
        <f>VLOOKUP($A187,'[1]2021'!$1:$1048576,M$1,FALSE)</f>
        <v>58</v>
      </c>
      <c r="N187" s="41">
        <f t="shared" si="13"/>
        <v>0</v>
      </c>
      <c r="O187" s="41">
        <f t="shared" si="14"/>
        <v>0</v>
      </c>
      <c r="P187" s="41">
        <f t="shared" si="15"/>
        <v>0</v>
      </c>
      <c r="Q187" s="41">
        <f t="shared" si="16"/>
        <v>0</v>
      </c>
      <c r="R187" s="41">
        <f t="shared" si="17"/>
        <v>0</v>
      </c>
      <c r="S187" s="41">
        <f t="shared" si="18"/>
        <v>0</v>
      </c>
    </row>
    <row r="188" spans="1:19" x14ac:dyDescent="0.25">
      <c r="A188" s="41">
        <v>48001</v>
      </c>
      <c r="B188" s="41">
        <f>SUMIF(Data!$E:$E,$A188,Data!O:O)</f>
        <v>0</v>
      </c>
      <c r="C188" s="41">
        <f>SUMIF(Data!$E:$E,$A188,Data!P:P)</f>
        <v>33</v>
      </c>
      <c r="D188" s="41">
        <f>SUMIF(Data!$E:$E,$A188,Data!Q:Q)</f>
        <v>33</v>
      </c>
      <c r="E188" s="41">
        <f>SUMIF(Data!$E:$E,$A188,Data!R:R)</f>
        <v>0</v>
      </c>
      <c r="F188" s="41">
        <f>SUMIF(Data!$E:$E,$A188,Data!S:S)</f>
        <v>103</v>
      </c>
      <c r="G188" s="41">
        <f>SUMIF(Data!$E:$E,$A188,Data!T:T)</f>
        <v>103</v>
      </c>
      <c r="H188" s="41">
        <f>VLOOKUP($A188,'[1]2021'!$1:$1048576,H$1,FALSE)</f>
        <v>0</v>
      </c>
      <c r="I188" s="41">
        <f>VLOOKUP($A188,'[1]2021'!$1:$1048576,I$1,FALSE)</f>
        <v>33</v>
      </c>
      <c r="J188" s="41">
        <f>VLOOKUP($A188,'[1]2021'!$1:$1048576,J$1,FALSE)</f>
        <v>33</v>
      </c>
      <c r="K188" s="41">
        <f>VLOOKUP($A188,'[1]2021'!$1:$1048576,K$1,FALSE)</f>
        <v>0</v>
      </c>
      <c r="L188" s="41">
        <f>VLOOKUP($A188,'[1]2021'!$1:$1048576,L$1,FALSE)</f>
        <v>103</v>
      </c>
      <c r="M188" s="41">
        <f>VLOOKUP($A188,'[1]2021'!$1:$1048576,M$1,FALSE)</f>
        <v>103</v>
      </c>
      <c r="N188" s="41">
        <f t="shared" si="13"/>
        <v>0</v>
      </c>
      <c r="O188" s="41">
        <f t="shared" si="14"/>
        <v>0</v>
      </c>
      <c r="P188" s="41">
        <f t="shared" si="15"/>
        <v>0</v>
      </c>
      <c r="Q188" s="41">
        <f t="shared" si="16"/>
        <v>0</v>
      </c>
      <c r="R188" s="41">
        <f t="shared" si="17"/>
        <v>0</v>
      </c>
      <c r="S188" s="41">
        <f t="shared" si="18"/>
        <v>0</v>
      </c>
    </row>
    <row r="189" spans="1:19" x14ac:dyDescent="0.25">
      <c r="A189" s="41">
        <v>48002</v>
      </c>
      <c r="B189" s="41">
        <f>SUMIF(Data!$E:$E,$A189,Data!O:O)</f>
        <v>0</v>
      </c>
      <c r="C189" s="41">
        <f>SUMIF(Data!$E:$E,$A189,Data!P:P)</f>
        <v>19</v>
      </c>
      <c r="D189" s="41">
        <f>SUMIF(Data!$E:$E,$A189,Data!Q:Q)</f>
        <v>19</v>
      </c>
      <c r="E189" s="41">
        <f>SUMIF(Data!$E:$E,$A189,Data!R:R)</f>
        <v>0</v>
      </c>
      <c r="F189" s="41">
        <f>SUMIF(Data!$E:$E,$A189,Data!S:S)</f>
        <v>126</v>
      </c>
      <c r="G189" s="41">
        <f>SUMIF(Data!$E:$E,$A189,Data!T:T)</f>
        <v>126</v>
      </c>
      <c r="H189" s="41">
        <f>VLOOKUP($A189,'[1]2021'!$1:$1048576,H$1,FALSE)</f>
        <v>0</v>
      </c>
      <c r="I189" s="41">
        <f>VLOOKUP($A189,'[1]2021'!$1:$1048576,I$1,FALSE)</f>
        <v>19</v>
      </c>
      <c r="J189" s="41">
        <f>VLOOKUP($A189,'[1]2021'!$1:$1048576,J$1,FALSE)</f>
        <v>19</v>
      </c>
      <c r="K189" s="41">
        <f>VLOOKUP($A189,'[1]2021'!$1:$1048576,K$1,FALSE)</f>
        <v>0</v>
      </c>
      <c r="L189" s="41">
        <f>VLOOKUP($A189,'[1]2021'!$1:$1048576,L$1,FALSE)</f>
        <v>126</v>
      </c>
      <c r="M189" s="41">
        <f>VLOOKUP($A189,'[1]2021'!$1:$1048576,M$1,FALSE)</f>
        <v>126</v>
      </c>
      <c r="N189" s="41">
        <f t="shared" si="13"/>
        <v>0</v>
      </c>
      <c r="O189" s="41">
        <f t="shared" si="14"/>
        <v>0</v>
      </c>
      <c r="P189" s="41">
        <f t="shared" si="15"/>
        <v>0</v>
      </c>
      <c r="Q189" s="41">
        <f t="shared" si="16"/>
        <v>0</v>
      </c>
      <c r="R189" s="41">
        <f t="shared" si="17"/>
        <v>0</v>
      </c>
      <c r="S189" s="41">
        <f t="shared" si="18"/>
        <v>0</v>
      </c>
    </row>
    <row r="190" spans="1:19" x14ac:dyDescent="0.25">
      <c r="A190" s="41">
        <v>48003</v>
      </c>
      <c r="B190" s="41">
        <f>SUMIF(Data!$E:$E,$A190,Data!O:O)</f>
        <v>0</v>
      </c>
      <c r="C190" s="41">
        <f>SUMIF(Data!$E:$E,$A190,Data!P:P)</f>
        <v>0</v>
      </c>
      <c r="D190" s="41">
        <f>SUMIF(Data!$E:$E,$A190,Data!Q:Q)</f>
        <v>0</v>
      </c>
      <c r="E190" s="41">
        <f>SUMIF(Data!$E:$E,$A190,Data!R:R)</f>
        <v>0</v>
      </c>
      <c r="F190" s="41">
        <f>SUMIF(Data!$E:$E,$A190,Data!S:S)</f>
        <v>57</v>
      </c>
      <c r="G190" s="41">
        <f>SUMIF(Data!$E:$E,$A190,Data!T:T)</f>
        <v>57</v>
      </c>
      <c r="H190" s="41">
        <f>VLOOKUP($A190,'[1]2021'!$1:$1048576,H$1,FALSE)</f>
        <v>0</v>
      </c>
      <c r="I190" s="41">
        <f>VLOOKUP($A190,'[1]2021'!$1:$1048576,I$1,FALSE)</f>
        <v>0</v>
      </c>
      <c r="J190" s="41">
        <f>VLOOKUP($A190,'[1]2021'!$1:$1048576,J$1,FALSE)</f>
        <v>0</v>
      </c>
      <c r="K190" s="41">
        <f>VLOOKUP($A190,'[1]2021'!$1:$1048576,K$1,FALSE)</f>
        <v>0</v>
      </c>
      <c r="L190" s="41">
        <f>VLOOKUP($A190,'[1]2021'!$1:$1048576,L$1,FALSE)</f>
        <v>57</v>
      </c>
      <c r="M190" s="41">
        <f>VLOOKUP($A190,'[1]2021'!$1:$1048576,M$1,FALSE)</f>
        <v>57</v>
      </c>
      <c r="N190" s="41">
        <f t="shared" si="13"/>
        <v>0</v>
      </c>
      <c r="O190" s="41">
        <f t="shared" si="14"/>
        <v>0</v>
      </c>
      <c r="P190" s="41">
        <f t="shared" si="15"/>
        <v>0</v>
      </c>
      <c r="Q190" s="41">
        <f t="shared" si="16"/>
        <v>0</v>
      </c>
      <c r="R190" s="41">
        <f t="shared" si="17"/>
        <v>0</v>
      </c>
      <c r="S190" s="41">
        <f t="shared" si="18"/>
        <v>0</v>
      </c>
    </row>
    <row r="191" spans="1:19" x14ac:dyDescent="0.25">
      <c r="A191" s="41">
        <v>49001</v>
      </c>
      <c r="B191" s="41">
        <f>SUMIF(Data!$E:$E,$A191,Data!O:O)</f>
        <v>0</v>
      </c>
      <c r="C191" s="41">
        <f>SUMIF(Data!$E:$E,$A191,Data!P:P)</f>
        <v>0</v>
      </c>
      <c r="D191" s="41">
        <f>SUMIF(Data!$E:$E,$A191,Data!Q:Q)</f>
        <v>0</v>
      </c>
      <c r="E191" s="41">
        <f>SUMIF(Data!$E:$E,$A191,Data!R:R)</f>
        <v>0</v>
      </c>
      <c r="F191" s="41">
        <f>SUMIF(Data!$E:$E,$A191,Data!S:S)</f>
        <v>64</v>
      </c>
      <c r="G191" s="41">
        <f>SUMIF(Data!$E:$E,$A191,Data!T:T)</f>
        <v>64</v>
      </c>
      <c r="H191" s="41">
        <f>VLOOKUP($A191,'[1]2021'!$1:$1048576,H$1,FALSE)</f>
        <v>0</v>
      </c>
      <c r="I191" s="41">
        <f>VLOOKUP($A191,'[1]2021'!$1:$1048576,I$1,FALSE)</f>
        <v>0</v>
      </c>
      <c r="J191" s="41">
        <f>VLOOKUP($A191,'[1]2021'!$1:$1048576,J$1,FALSE)</f>
        <v>0</v>
      </c>
      <c r="K191" s="41">
        <f>VLOOKUP($A191,'[1]2021'!$1:$1048576,K$1,FALSE)</f>
        <v>0</v>
      </c>
      <c r="L191" s="41">
        <f>VLOOKUP($A191,'[1]2021'!$1:$1048576,L$1,FALSE)</f>
        <v>64</v>
      </c>
      <c r="M191" s="41">
        <f>VLOOKUP($A191,'[1]2021'!$1:$1048576,M$1,FALSE)</f>
        <v>64</v>
      </c>
      <c r="N191" s="41">
        <f t="shared" si="13"/>
        <v>0</v>
      </c>
      <c r="O191" s="41">
        <f t="shared" si="14"/>
        <v>0</v>
      </c>
      <c r="P191" s="41">
        <f t="shared" si="15"/>
        <v>0</v>
      </c>
      <c r="Q191" s="41">
        <f t="shared" si="16"/>
        <v>0</v>
      </c>
      <c r="R191" s="41">
        <f t="shared" si="17"/>
        <v>0</v>
      </c>
      <c r="S191" s="41">
        <f t="shared" si="18"/>
        <v>0</v>
      </c>
    </row>
    <row r="192" spans="1:19" x14ac:dyDescent="0.25">
      <c r="A192" s="41">
        <v>49002</v>
      </c>
      <c r="B192" s="41">
        <f>SUMIF(Data!$E:$E,$A192,Data!O:O)</f>
        <v>0</v>
      </c>
      <c r="C192" s="41">
        <f>SUMIF(Data!$E:$E,$A192,Data!P:P)</f>
        <v>0</v>
      </c>
      <c r="D192" s="41">
        <f>SUMIF(Data!$E:$E,$A192,Data!Q:Q)</f>
        <v>0</v>
      </c>
      <c r="E192" s="41">
        <f>SUMIF(Data!$E:$E,$A192,Data!R:R)</f>
        <v>0</v>
      </c>
      <c r="F192" s="41">
        <f>SUMIF(Data!$E:$E,$A192,Data!S:S)</f>
        <v>91</v>
      </c>
      <c r="G192" s="41">
        <f>SUMIF(Data!$E:$E,$A192,Data!T:T)</f>
        <v>91</v>
      </c>
      <c r="H192" s="41">
        <f>VLOOKUP($A192,'[1]2021'!$1:$1048576,H$1,FALSE)</f>
        <v>0</v>
      </c>
      <c r="I192" s="41">
        <f>VLOOKUP($A192,'[1]2021'!$1:$1048576,I$1,FALSE)</f>
        <v>0</v>
      </c>
      <c r="J192" s="41">
        <f>VLOOKUP($A192,'[1]2021'!$1:$1048576,J$1,FALSE)</f>
        <v>0</v>
      </c>
      <c r="K192" s="41">
        <f>VLOOKUP($A192,'[1]2021'!$1:$1048576,K$1,FALSE)</f>
        <v>0</v>
      </c>
      <c r="L192" s="41">
        <f>VLOOKUP($A192,'[1]2021'!$1:$1048576,L$1,FALSE)</f>
        <v>91</v>
      </c>
      <c r="M192" s="41">
        <f>VLOOKUP($A192,'[1]2021'!$1:$1048576,M$1,FALSE)</f>
        <v>91</v>
      </c>
      <c r="N192" s="41">
        <f t="shared" si="13"/>
        <v>0</v>
      </c>
      <c r="O192" s="41">
        <f t="shared" si="14"/>
        <v>0</v>
      </c>
      <c r="P192" s="41">
        <f t="shared" si="15"/>
        <v>0</v>
      </c>
      <c r="Q192" s="41">
        <f t="shared" si="16"/>
        <v>0</v>
      </c>
      <c r="R192" s="41">
        <f t="shared" si="17"/>
        <v>0</v>
      </c>
      <c r="S192" s="41">
        <f t="shared" si="18"/>
        <v>0</v>
      </c>
    </row>
    <row r="193" spans="1:19" x14ac:dyDescent="0.25">
      <c r="A193" s="41">
        <v>49003</v>
      </c>
      <c r="B193" s="41">
        <f>SUMIF(Data!$E:$E,$A193,Data!O:O)</f>
        <v>0</v>
      </c>
      <c r="C193" s="41">
        <f>SUMIF(Data!$E:$E,$A193,Data!P:P)</f>
        <v>0</v>
      </c>
      <c r="D193" s="41">
        <f>SUMIF(Data!$E:$E,$A193,Data!Q:Q)</f>
        <v>0</v>
      </c>
      <c r="E193" s="41">
        <f>SUMIF(Data!$E:$E,$A193,Data!R:R)</f>
        <v>0</v>
      </c>
      <c r="F193" s="41">
        <f>SUMIF(Data!$E:$E,$A193,Data!S:S)</f>
        <v>50</v>
      </c>
      <c r="G193" s="41">
        <f>SUMIF(Data!$E:$E,$A193,Data!T:T)</f>
        <v>50</v>
      </c>
      <c r="H193" s="41">
        <f>VLOOKUP($A193,'[1]2021'!$1:$1048576,H$1,FALSE)</f>
        <v>0</v>
      </c>
      <c r="I193" s="41">
        <f>VLOOKUP($A193,'[1]2021'!$1:$1048576,I$1,FALSE)</f>
        <v>0</v>
      </c>
      <c r="J193" s="41">
        <f>VLOOKUP($A193,'[1]2021'!$1:$1048576,J$1,FALSE)</f>
        <v>0</v>
      </c>
      <c r="K193" s="41">
        <f>VLOOKUP($A193,'[1]2021'!$1:$1048576,K$1,FALSE)</f>
        <v>0</v>
      </c>
      <c r="L193" s="41">
        <f>VLOOKUP($A193,'[1]2021'!$1:$1048576,L$1,FALSE)</f>
        <v>50</v>
      </c>
      <c r="M193" s="41">
        <f>VLOOKUP($A193,'[1]2021'!$1:$1048576,M$1,FALSE)</f>
        <v>50</v>
      </c>
      <c r="N193" s="41">
        <f t="shared" si="13"/>
        <v>0</v>
      </c>
      <c r="O193" s="41">
        <f t="shared" si="14"/>
        <v>0</v>
      </c>
      <c r="P193" s="41">
        <f t="shared" si="15"/>
        <v>0</v>
      </c>
      <c r="Q193" s="41">
        <f t="shared" si="16"/>
        <v>0</v>
      </c>
      <c r="R193" s="41">
        <f t="shared" si="17"/>
        <v>0</v>
      </c>
      <c r="S193" s="41">
        <f t="shared" si="18"/>
        <v>0</v>
      </c>
    </row>
    <row r="194" spans="1:19" x14ac:dyDescent="0.25">
      <c r="A194" s="41">
        <v>50001</v>
      </c>
      <c r="B194" s="41">
        <f>SUMIF(Data!$E:$E,$A194,Data!O:O)</f>
        <v>0</v>
      </c>
      <c r="C194" s="41">
        <f>SUMIF(Data!$E:$E,$A194,Data!P:P)</f>
        <v>0</v>
      </c>
      <c r="D194" s="41">
        <f>SUMIF(Data!$E:$E,$A194,Data!Q:Q)</f>
        <v>0</v>
      </c>
      <c r="E194" s="41">
        <f>SUMIF(Data!$E:$E,$A194,Data!R:R)</f>
        <v>0</v>
      </c>
      <c r="F194" s="41">
        <f>SUMIF(Data!$E:$E,$A194,Data!S:S)</f>
        <v>59</v>
      </c>
      <c r="G194" s="41">
        <f>SUMIF(Data!$E:$E,$A194,Data!T:T)</f>
        <v>59</v>
      </c>
      <c r="H194" s="41">
        <f>VLOOKUP($A194,'[1]2021'!$1:$1048576,H$1,FALSE)</f>
        <v>0</v>
      </c>
      <c r="I194" s="41">
        <f>VLOOKUP($A194,'[1]2021'!$1:$1048576,I$1,FALSE)</f>
        <v>0</v>
      </c>
      <c r="J194" s="41">
        <f>VLOOKUP($A194,'[1]2021'!$1:$1048576,J$1,FALSE)</f>
        <v>0</v>
      </c>
      <c r="K194" s="41">
        <f>VLOOKUP($A194,'[1]2021'!$1:$1048576,K$1,FALSE)</f>
        <v>0</v>
      </c>
      <c r="L194" s="41">
        <f>VLOOKUP($A194,'[1]2021'!$1:$1048576,L$1,FALSE)</f>
        <v>59</v>
      </c>
      <c r="M194" s="41">
        <f>VLOOKUP($A194,'[1]2021'!$1:$1048576,M$1,FALSE)</f>
        <v>59</v>
      </c>
      <c r="N194" s="41">
        <f t="shared" si="13"/>
        <v>0</v>
      </c>
      <c r="O194" s="41">
        <f t="shared" si="14"/>
        <v>0</v>
      </c>
      <c r="P194" s="41">
        <f t="shared" si="15"/>
        <v>0</v>
      </c>
      <c r="Q194" s="41">
        <f t="shared" si="16"/>
        <v>0</v>
      </c>
      <c r="R194" s="41">
        <f t="shared" si="17"/>
        <v>0</v>
      </c>
      <c r="S194" s="41">
        <f t="shared" si="18"/>
        <v>0</v>
      </c>
    </row>
    <row r="195" spans="1:19" x14ac:dyDescent="0.25">
      <c r="A195" s="41">
        <v>50003</v>
      </c>
      <c r="B195" s="41">
        <f>SUMIF(Data!$E:$E,$A195,Data!O:O)</f>
        <v>0</v>
      </c>
      <c r="C195" s="41">
        <f>SUMIF(Data!$E:$E,$A195,Data!P:P)</f>
        <v>0</v>
      </c>
      <c r="D195" s="41">
        <f>SUMIF(Data!$E:$E,$A195,Data!Q:Q)</f>
        <v>0</v>
      </c>
      <c r="E195" s="41">
        <f>SUMIF(Data!$E:$E,$A195,Data!R:R)</f>
        <v>0</v>
      </c>
      <c r="F195" s="41">
        <f>SUMIF(Data!$E:$E,$A195,Data!S:S)</f>
        <v>57</v>
      </c>
      <c r="G195" s="41">
        <f>SUMIF(Data!$E:$E,$A195,Data!T:T)</f>
        <v>57</v>
      </c>
      <c r="H195" s="41">
        <f>VLOOKUP($A195,'[1]2021'!$1:$1048576,H$1,FALSE)</f>
        <v>0</v>
      </c>
      <c r="I195" s="41">
        <f>VLOOKUP($A195,'[1]2021'!$1:$1048576,I$1,FALSE)</f>
        <v>0</v>
      </c>
      <c r="J195" s="41">
        <f>VLOOKUP($A195,'[1]2021'!$1:$1048576,J$1,FALSE)</f>
        <v>0</v>
      </c>
      <c r="K195" s="41">
        <f>VLOOKUP($A195,'[1]2021'!$1:$1048576,K$1,FALSE)</f>
        <v>0</v>
      </c>
      <c r="L195" s="41">
        <f>VLOOKUP($A195,'[1]2021'!$1:$1048576,L$1,FALSE)</f>
        <v>57</v>
      </c>
      <c r="M195" s="41">
        <f>VLOOKUP($A195,'[1]2021'!$1:$1048576,M$1,FALSE)</f>
        <v>57</v>
      </c>
      <c r="N195" s="41">
        <f t="shared" ref="N195:N258" si="19">+B195-H195</f>
        <v>0</v>
      </c>
      <c r="O195" s="41">
        <f t="shared" ref="O195:O258" si="20">+C195-I195</f>
        <v>0</v>
      </c>
      <c r="P195" s="41">
        <f t="shared" ref="P195:P258" si="21">+D195-J195</f>
        <v>0</v>
      </c>
      <c r="Q195" s="41">
        <f t="shared" ref="Q195:Q258" si="22">+E195-K195</f>
        <v>0</v>
      </c>
      <c r="R195" s="41">
        <f t="shared" ref="R195:R258" si="23">+F195-L195</f>
        <v>0</v>
      </c>
      <c r="S195" s="41">
        <f t="shared" ref="S195:S258" si="24">+G195-M195</f>
        <v>0</v>
      </c>
    </row>
    <row r="196" spans="1:19" x14ac:dyDescent="0.25">
      <c r="A196" s="41">
        <v>50005</v>
      </c>
      <c r="B196" s="41">
        <f>SUMIF(Data!$E:$E,$A196,Data!O:O)</f>
        <v>0</v>
      </c>
      <c r="C196" s="41">
        <f>SUMIF(Data!$E:$E,$A196,Data!P:P)</f>
        <v>12</v>
      </c>
      <c r="D196" s="41">
        <f>SUMIF(Data!$E:$E,$A196,Data!Q:Q)</f>
        <v>12</v>
      </c>
      <c r="E196" s="41">
        <f>SUMIF(Data!$E:$E,$A196,Data!R:R)</f>
        <v>0</v>
      </c>
      <c r="F196" s="41">
        <f>SUMIF(Data!$E:$E,$A196,Data!S:S)</f>
        <v>38</v>
      </c>
      <c r="G196" s="41">
        <f>SUMIF(Data!$E:$E,$A196,Data!T:T)</f>
        <v>38</v>
      </c>
      <c r="H196" s="41">
        <f>VLOOKUP($A196,'[1]2021'!$1:$1048576,H$1,FALSE)</f>
        <v>0</v>
      </c>
      <c r="I196" s="41">
        <f>VLOOKUP($A196,'[1]2021'!$1:$1048576,I$1,FALSE)</f>
        <v>12</v>
      </c>
      <c r="J196" s="41">
        <f>VLOOKUP($A196,'[1]2021'!$1:$1048576,J$1,FALSE)</f>
        <v>12</v>
      </c>
      <c r="K196" s="41">
        <f>VLOOKUP($A196,'[1]2021'!$1:$1048576,K$1,FALSE)</f>
        <v>0</v>
      </c>
      <c r="L196" s="41">
        <f>VLOOKUP($A196,'[1]2021'!$1:$1048576,L$1,FALSE)</f>
        <v>38</v>
      </c>
      <c r="M196" s="41">
        <f>VLOOKUP($A196,'[1]2021'!$1:$1048576,M$1,FALSE)</f>
        <v>38</v>
      </c>
      <c r="N196" s="41">
        <f t="shared" si="19"/>
        <v>0</v>
      </c>
      <c r="O196" s="41">
        <f t="shared" si="20"/>
        <v>0</v>
      </c>
      <c r="P196" s="41">
        <f t="shared" si="21"/>
        <v>0</v>
      </c>
      <c r="Q196" s="41">
        <f t="shared" si="22"/>
        <v>0</v>
      </c>
      <c r="R196" s="41">
        <f t="shared" si="23"/>
        <v>0</v>
      </c>
      <c r="S196" s="41">
        <f t="shared" si="24"/>
        <v>0</v>
      </c>
    </row>
    <row r="197" spans="1:19" x14ac:dyDescent="0.25">
      <c r="A197" s="41">
        <v>50006</v>
      </c>
      <c r="B197" s="41">
        <f>SUMIF(Data!$E:$E,$A197,Data!O:O)</f>
        <v>0</v>
      </c>
      <c r="C197" s="41">
        <f>SUMIF(Data!$E:$E,$A197,Data!P:P)</f>
        <v>0</v>
      </c>
      <c r="D197" s="41">
        <f>SUMIF(Data!$E:$E,$A197,Data!Q:Q)</f>
        <v>0</v>
      </c>
      <c r="E197" s="41">
        <f>SUMIF(Data!$E:$E,$A197,Data!R:R)</f>
        <v>0</v>
      </c>
      <c r="F197" s="41">
        <f>SUMIF(Data!$E:$E,$A197,Data!S:S)</f>
        <v>45</v>
      </c>
      <c r="G197" s="41">
        <f>SUMIF(Data!$E:$E,$A197,Data!T:T)</f>
        <v>45</v>
      </c>
      <c r="H197" s="41">
        <f>VLOOKUP($A197,'[1]2021'!$1:$1048576,H$1,FALSE)</f>
        <v>0</v>
      </c>
      <c r="I197" s="41">
        <f>VLOOKUP($A197,'[1]2021'!$1:$1048576,I$1,FALSE)</f>
        <v>0</v>
      </c>
      <c r="J197" s="41">
        <f>VLOOKUP($A197,'[1]2021'!$1:$1048576,J$1,FALSE)</f>
        <v>0</v>
      </c>
      <c r="K197" s="41">
        <f>VLOOKUP($A197,'[1]2021'!$1:$1048576,K$1,FALSE)</f>
        <v>0</v>
      </c>
      <c r="L197" s="41">
        <f>VLOOKUP($A197,'[1]2021'!$1:$1048576,L$1,FALSE)</f>
        <v>45</v>
      </c>
      <c r="M197" s="41">
        <f>VLOOKUP($A197,'[1]2021'!$1:$1048576,M$1,FALSE)</f>
        <v>45</v>
      </c>
      <c r="N197" s="41">
        <f t="shared" si="19"/>
        <v>0</v>
      </c>
      <c r="O197" s="41">
        <f t="shared" si="20"/>
        <v>0</v>
      </c>
      <c r="P197" s="41">
        <f t="shared" si="21"/>
        <v>0</v>
      </c>
      <c r="Q197" s="41">
        <f t="shared" si="22"/>
        <v>0</v>
      </c>
      <c r="R197" s="41">
        <f t="shared" si="23"/>
        <v>0</v>
      </c>
      <c r="S197" s="41">
        <f t="shared" si="24"/>
        <v>0</v>
      </c>
    </row>
    <row r="198" spans="1:19" x14ac:dyDescent="0.25">
      <c r="A198" s="41">
        <v>51002</v>
      </c>
      <c r="B198" s="41">
        <f>SUMIF(Data!$E:$E,$A198,Data!O:O)</f>
        <v>0</v>
      </c>
      <c r="C198" s="41">
        <f>SUMIF(Data!$E:$E,$A198,Data!P:P)</f>
        <v>0</v>
      </c>
      <c r="D198" s="41">
        <f>SUMIF(Data!$E:$E,$A198,Data!Q:Q)</f>
        <v>0</v>
      </c>
      <c r="E198" s="41">
        <f>SUMIF(Data!$E:$E,$A198,Data!R:R)</f>
        <v>0</v>
      </c>
      <c r="F198" s="41">
        <f>SUMIF(Data!$E:$E,$A198,Data!S:S)</f>
        <v>54</v>
      </c>
      <c r="G198" s="41">
        <f>SUMIF(Data!$E:$E,$A198,Data!T:T)</f>
        <v>54</v>
      </c>
      <c r="H198" s="41">
        <f>VLOOKUP($A198,'[1]2021'!$1:$1048576,H$1,FALSE)</f>
        <v>0</v>
      </c>
      <c r="I198" s="41">
        <f>VLOOKUP($A198,'[1]2021'!$1:$1048576,I$1,FALSE)</f>
        <v>0</v>
      </c>
      <c r="J198" s="41">
        <f>VLOOKUP($A198,'[1]2021'!$1:$1048576,J$1,FALSE)</f>
        <v>0</v>
      </c>
      <c r="K198" s="41">
        <f>VLOOKUP($A198,'[1]2021'!$1:$1048576,K$1,FALSE)</f>
        <v>0</v>
      </c>
      <c r="L198" s="41">
        <f>VLOOKUP($A198,'[1]2021'!$1:$1048576,L$1,FALSE)</f>
        <v>54</v>
      </c>
      <c r="M198" s="41">
        <f>VLOOKUP($A198,'[1]2021'!$1:$1048576,M$1,FALSE)</f>
        <v>54</v>
      </c>
      <c r="N198" s="41">
        <f t="shared" si="19"/>
        <v>0</v>
      </c>
      <c r="O198" s="41">
        <f t="shared" si="20"/>
        <v>0</v>
      </c>
      <c r="P198" s="41">
        <f t="shared" si="21"/>
        <v>0</v>
      </c>
      <c r="Q198" s="41">
        <f t="shared" si="22"/>
        <v>0</v>
      </c>
      <c r="R198" s="41">
        <f t="shared" si="23"/>
        <v>0</v>
      </c>
      <c r="S198" s="41">
        <f t="shared" si="24"/>
        <v>0</v>
      </c>
    </row>
    <row r="199" spans="1:19" x14ac:dyDescent="0.25">
      <c r="A199" s="41">
        <v>52003</v>
      </c>
      <c r="B199" s="41">
        <f>SUMIF(Data!$E:$E,$A199,Data!O:O)</f>
        <v>0</v>
      </c>
      <c r="C199" s="41">
        <f>SUMIF(Data!$E:$E,$A199,Data!P:P)</f>
        <v>0</v>
      </c>
      <c r="D199" s="41">
        <f>SUMIF(Data!$E:$E,$A199,Data!Q:Q)</f>
        <v>0</v>
      </c>
      <c r="E199" s="41">
        <f>SUMIF(Data!$E:$E,$A199,Data!R:R)</f>
        <v>0</v>
      </c>
      <c r="F199" s="41">
        <f>SUMIF(Data!$E:$E,$A199,Data!S:S)</f>
        <v>79</v>
      </c>
      <c r="G199" s="41">
        <f>SUMIF(Data!$E:$E,$A199,Data!T:T)</f>
        <v>79</v>
      </c>
      <c r="H199" s="41">
        <f>VLOOKUP($A199,'[1]2021'!$1:$1048576,H$1,FALSE)</f>
        <v>0</v>
      </c>
      <c r="I199" s="41">
        <f>VLOOKUP($A199,'[1]2021'!$1:$1048576,I$1,FALSE)</f>
        <v>0</v>
      </c>
      <c r="J199" s="41">
        <f>VLOOKUP($A199,'[1]2021'!$1:$1048576,J$1,FALSE)</f>
        <v>0</v>
      </c>
      <c r="K199" s="41">
        <f>VLOOKUP($A199,'[1]2021'!$1:$1048576,K$1,FALSE)</f>
        <v>0</v>
      </c>
      <c r="L199" s="41">
        <f>VLOOKUP($A199,'[1]2021'!$1:$1048576,L$1,FALSE)</f>
        <v>79</v>
      </c>
      <c r="M199" s="41">
        <f>VLOOKUP($A199,'[1]2021'!$1:$1048576,M$1,FALSE)</f>
        <v>79</v>
      </c>
      <c r="N199" s="41">
        <f t="shared" si="19"/>
        <v>0</v>
      </c>
      <c r="O199" s="41">
        <f t="shared" si="20"/>
        <v>0</v>
      </c>
      <c r="P199" s="41">
        <f t="shared" si="21"/>
        <v>0</v>
      </c>
      <c r="Q199" s="41">
        <f t="shared" si="22"/>
        <v>0</v>
      </c>
      <c r="R199" s="41">
        <f t="shared" si="23"/>
        <v>0</v>
      </c>
      <c r="S199" s="41">
        <f t="shared" si="24"/>
        <v>0</v>
      </c>
    </row>
    <row r="200" spans="1:19" x14ac:dyDescent="0.25">
      <c r="A200" s="41">
        <v>53002</v>
      </c>
      <c r="B200" s="41">
        <f>SUMIF(Data!$E:$E,$A200,Data!O:O)</f>
        <v>0</v>
      </c>
      <c r="C200" s="41">
        <f>SUMIF(Data!$E:$E,$A200,Data!P:P)</f>
        <v>0</v>
      </c>
      <c r="D200" s="41">
        <f>SUMIF(Data!$E:$E,$A200,Data!Q:Q)</f>
        <v>0</v>
      </c>
      <c r="E200" s="41">
        <f>SUMIF(Data!$E:$E,$A200,Data!R:R)</f>
        <v>0</v>
      </c>
      <c r="F200" s="41">
        <f>SUMIF(Data!$E:$E,$A200,Data!S:S)</f>
        <v>52</v>
      </c>
      <c r="G200" s="41">
        <f>SUMIF(Data!$E:$E,$A200,Data!T:T)</f>
        <v>52</v>
      </c>
      <c r="H200" s="41">
        <f>VLOOKUP($A200,'[1]2021'!$1:$1048576,H$1,FALSE)</f>
        <v>0</v>
      </c>
      <c r="I200" s="41">
        <f>VLOOKUP($A200,'[1]2021'!$1:$1048576,I$1,FALSE)</f>
        <v>0</v>
      </c>
      <c r="J200" s="41">
        <f>VLOOKUP($A200,'[1]2021'!$1:$1048576,J$1,FALSE)</f>
        <v>0</v>
      </c>
      <c r="K200" s="41">
        <f>VLOOKUP($A200,'[1]2021'!$1:$1048576,K$1,FALSE)</f>
        <v>0</v>
      </c>
      <c r="L200" s="41">
        <f>VLOOKUP($A200,'[1]2021'!$1:$1048576,L$1,FALSE)</f>
        <v>52</v>
      </c>
      <c r="M200" s="41">
        <f>VLOOKUP($A200,'[1]2021'!$1:$1048576,M$1,FALSE)</f>
        <v>52</v>
      </c>
      <c r="N200" s="41">
        <f t="shared" si="19"/>
        <v>0</v>
      </c>
      <c r="O200" s="41">
        <f t="shared" si="20"/>
        <v>0</v>
      </c>
      <c r="P200" s="41">
        <f t="shared" si="21"/>
        <v>0</v>
      </c>
      <c r="Q200" s="41">
        <f t="shared" si="22"/>
        <v>0</v>
      </c>
      <c r="R200" s="41">
        <f t="shared" si="23"/>
        <v>0</v>
      </c>
      <c r="S200" s="41">
        <f t="shared" si="24"/>
        <v>0</v>
      </c>
    </row>
    <row r="201" spans="1:19" x14ac:dyDescent="0.25">
      <c r="A201" s="41">
        <v>53004</v>
      </c>
      <c r="B201" s="41">
        <f>SUMIF(Data!$E:$E,$A201,Data!O:O)</f>
        <v>0</v>
      </c>
      <c r="C201" s="41">
        <f>SUMIF(Data!$E:$E,$A201,Data!P:P)</f>
        <v>10</v>
      </c>
      <c r="D201" s="41">
        <f>SUMIF(Data!$E:$E,$A201,Data!Q:Q)</f>
        <v>10</v>
      </c>
      <c r="E201" s="41">
        <f>SUMIF(Data!$E:$E,$A201,Data!R:R)</f>
        <v>0</v>
      </c>
      <c r="F201" s="41">
        <f>SUMIF(Data!$E:$E,$A201,Data!S:S)</f>
        <v>69</v>
      </c>
      <c r="G201" s="41">
        <f>SUMIF(Data!$E:$E,$A201,Data!T:T)</f>
        <v>69</v>
      </c>
      <c r="H201" s="41">
        <f>VLOOKUP($A201,'[1]2021'!$1:$1048576,H$1,FALSE)</f>
        <v>0</v>
      </c>
      <c r="I201" s="41">
        <f>VLOOKUP($A201,'[1]2021'!$1:$1048576,I$1,FALSE)</f>
        <v>10</v>
      </c>
      <c r="J201" s="41">
        <f>VLOOKUP($A201,'[1]2021'!$1:$1048576,J$1,FALSE)</f>
        <v>10</v>
      </c>
      <c r="K201" s="41">
        <f>VLOOKUP($A201,'[1]2021'!$1:$1048576,K$1,FALSE)</f>
        <v>0</v>
      </c>
      <c r="L201" s="41">
        <f>VLOOKUP($A201,'[1]2021'!$1:$1048576,L$1,FALSE)</f>
        <v>69</v>
      </c>
      <c r="M201" s="41">
        <f>VLOOKUP($A201,'[1]2021'!$1:$1048576,M$1,FALSE)</f>
        <v>69</v>
      </c>
      <c r="N201" s="41">
        <f t="shared" si="19"/>
        <v>0</v>
      </c>
      <c r="O201" s="41">
        <f t="shared" si="20"/>
        <v>0</v>
      </c>
      <c r="P201" s="41">
        <f t="shared" si="21"/>
        <v>0</v>
      </c>
      <c r="Q201" s="41">
        <f t="shared" si="22"/>
        <v>0</v>
      </c>
      <c r="R201" s="41">
        <f t="shared" si="23"/>
        <v>0</v>
      </c>
      <c r="S201" s="41">
        <f t="shared" si="24"/>
        <v>0</v>
      </c>
    </row>
    <row r="202" spans="1:19" x14ac:dyDescent="0.25">
      <c r="A202" s="41">
        <v>53005</v>
      </c>
      <c r="B202" s="41">
        <f>SUMIF(Data!$E:$E,$A202,Data!O:O)</f>
        <v>0</v>
      </c>
      <c r="C202" s="41">
        <f>SUMIF(Data!$E:$E,$A202,Data!P:P)</f>
        <v>8</v>
      </c>
      <c r="D202" s="41">
        <f>SUMIF(Data!$E:$E,$A202,Data!Q:Q)</f>
        <v>8</v>
      </c>
      <c r="E202" s="41">
        <f>SUMIF(Data!$E:$E,$A202,Data!R:R)</f>
        <v>0</v>
      </c>
      <c r="F202" s="41">
        <f>SUMIF(Data!$E:$E,$A202,Data!S:S)</f>
        <v>45</v>
      </c>
      <c r="G202" s="41">
        <f>SUMIF(Data!$E:$E,$A202,Data!T:T)</f>
        <v>45</v>
      </c>
      <c r="H202" s="41">
        <f>VLOOKUP($A202,'[1]2021'!$1:$1048576,H$1,FALSE)</f>
        <v>0</v>
      </c>
      <c r="I202" s="41">
        <f>VLOOKUP($A202,'[1]2021'!$1:$1048576,I$1,FALSE)</f>
        <v>8</v>
      </c>
      <c r="J202" s="41">
        <f>VLOOKUP($A202,'[1]2021'!$1:$1048576,J$1,FALSE)</f>
        <v>8</v>
      </c>
      <c r="K202" s="41">
        <f>VLOOKUP($A202,'[1]2021'!$1:$1048576,K$1,FALSE)</f>
        <v>0</v>
      </c>
      <c r="L202" s="41">
        <f>VLOOKUP($A202,'[1]2021'!$1:$1048576,L$1,FALSE)</f>
        <v>45</v>
      </c>
      <c r="M202" s="41">
        <f>VLOOKUP($A202,'[1]2021'!$1:$1048576,M$1,FALSE)</f>
        <v>45</v>
      </c>
      <c r="N202" s="41">
        <f t="shared" si="19"/>
        <v>0</v>
      </c>
      <c r="O202" s="41">
        <f t="shared" si="20"/>
        <v>0</v>
      </c>
      <c r="P202" s="41">
        <f t="shared" si="21"/>
        <v>0</v>
      </c>
      <c r="Q202" s="41">
        <f t="shared" si="22"/>
        <v>0</v>
      </c>
      <c r="R202" s="41">
        <f t="shared" si="23"/>
        <v>0</v>
      </c>
      <c r="S202" s="41">
        <f t="shared" si="24"/>
        <v>0</v>
      </c>
    </row>
    <row r="203" spans="1:19" x14ac:dyDescent="0.25">
      <c r="A203" s="41">
        <v>54002</v>
      </c>
      <c r="B203" s="41">
        <f>SUMIF(Data!$E:$E,$A203,Data!O:O)</f>
        <v>0</v>
      </c>
      <c r="C203" s="41">
        <f>SUMIF(Data!$E:$E,$A203,Data!P:P)</f>
        <v>0</v>
      </c>
      <c r="D203" s="41">
        <f>SUMIF(Data!$E:$E,$A203,Data!Q:Q)</f>
        <v>0</v>
      </c>
      <c r="E203" s="41">
        <f>SUMIF(Data!$E:$E,$A203,Data!R:R)</f>
        <v>0</v>
      </c>
      <c r="F203" s="41">
        <f>SUMIF(Data!$E:$E,$A203,Data!S:S)</f>
        <v>44</v>
      </c>
      <c r="G203" s="41">
        <f>SUMIF(Data!$E:$E,$A203,Data!T:T)</f>
        <v>44</v>
      </c>
      <c r="H203" s="41">
        <f>VLOOKUP($A203,'[1]2021'!$1:$1048576,H$1,FALSE)</f>
        <v>0</v>
      </c>
      <c r="I203" s="41">
        <f>VLOOKUP($A203,'[1]2021'!$1:$1048576,I$1,FALSE)</f>
        <v>0</v>
      </c>
      <c r="J203" s="41">
        <f>VLOOKUP($A203,'[1]2021'!$1:$1048576,J$1,FALSE)</f>
        <v>0</v>
      </c>
      <c r="K203" s="41">
        <f>VLOOKUP($A203,'[1]2021'!$1:$1048576,K$1,FALSE)</f>
        <v>0</v>
      </c>
      <c r="L203" s="41">
        <f>VLOOKUP($A203,'[1]2021'!$1:$1048576,L$1,FALSE)</f>
        <v>44</v>
      </c>
      <c r="M203" s="41">
        <f>VLOOKUP($A203,'[1]2021'!$1:$1048576,M$1,FALSE)</f>
        <v>44</v>
      </c>
      <c r="N203" s="41">
        <f t="shared" si="19"/>
        <v>0</v>
      </c>
      <c r="O203" s="41">
        <f t="shared" si="20"/>
        <v>0</v>
      </c>
      <c r="P203" s="41">
        <f t="shared" si="21"/>
        <v>0</v>
      </c>
      <c r="Q203" s="41">
        <f t="shared" si="22"/>
        <v>0</v>
      </c>
      <c r="R203" s="41">
        <f t="shared" si="23"/>
        <v>0</v>
      </c>
      <c r="S203" s="41">
        <f t="shared" si="24"/>
        <v>0</v>
      </c>
    </row>
    <row r="204" spans="1:19" x14ac:dyDescent="0.25">
      <c r="A204" s="41">
        <v>54003</v>
      </c>
      <c r="B204" s="41">
        <f>SUMIF(Data!$E:$E,$A204,Data!O:O)</f>
        <v>0</v>
      </c>
      <c r="C204" s="41">
        <f>SUMIF(Data!$E:$E,$A204,Data!P:P)</f>
        <v>0</v>
      </c>
      <c r="D204" s="41">
        <f>SUMIF(Data!$E:$E,$A204,Data!Q:Q)</f>
        <v>0</v>
      </c>
      <c r="E204" s="41">
        <f>SUMIF(Data!$E:$E,$A204,Data!R:R)</f>
        <v>0</v>
      </c>
      <c r="F204" s="41">
        <f>SUMIF(Data!$E:$E,$A204,Data!S:S)</f>
        <v>49</v>
      </c>
      <c r="G204" s="41">
        <f>SUMIF(Data!$E:$E,$A204,Data!T:T)</f>
        <v>49</v>
      </c>
      <c r="H204" s="41">
        <f>VLOOKUP($A204,'[1]2021'!$1:$1048576,H$1,FALSE)</f>
        <v>0</v>
      </c>
      <c r="I204" s="41">
        <f>VLOOKUP($A204,'[1]2021'!$1:$1048576,I$1,FALSE)</f>
        <v>0</v>
      </c>
      <c r="J204" s="41">
        <f>VLOOKUP($A204,'[1]2021'!$1:$1048576,J$1,FALSE)</f>
        <v>0</v>
      </c>
      <c r="K204" s="41">
        <f>VLOOKUP($A204,'[1]2021'!$1:$1048576,K$1,FALSE)</f>
        <v>0</v>
      </c>
      <c r="L204" s="41">
        <f>VLOOKUP($A204,'[1]2021'!$1:$1048576,L$1,FALSE)</f>
        <v>49</v>
      </c>
      <c r="M204" s="41">
        <f>VLOOKUP($A204,'[1]2021'!$1:$1048576,M$1,FALSE)</f>
        <v>49</v>
      </c>
      <c r="N204" s="41">
        <f t="shared" si="19"/>
        <v>0</v>
      </c>
      <c r="O204" s="41">
        <f t="shared" si="20"/>
        <v>0</v>
      </c>
      <c r="P204" s="41">
        <f t="shared" si="21"/>
        <v>0</v>
      </c>
      <c r="Q204" s="41">
        <f t="shared" si="22"/>
        <v>0</v>
      </c>
      <c r="R204" s="41">
        <f t="shared" si="23"/>
        <v>0</v>
      </c>
      <c r="S204" s="41">
        <f t="shared" si="24"/>
        <v>0</v>
      </c>
    </row>
    <row r="205" spans="1:19" x14ac:dyDescent="0.25">
      <c r="A205" s="41">
        <v>55001</v>
      </c>
      <c r="B205" s="41">
        <f>SUMIF(Data!$E:$E,$A205,Data!O:O)</f>
        <v>0</v>
      </c>
      <c r="C205" s="41">
        <f>SUMIF(Data!$E:$E,$A205,Data!P:P)</f>
        <v>6</v>
      </c>
      <c r="D205" s="41">
        <f>SUMIF(Data!$E:$E,$A205,Data!Q:Q)</f>
        <v>6</v>
      </c>
      <c r="E205" s="41">
        <f>SUMIF(Data!$E:$E,$A205,Data!R:R)</f>
        <v>0</v>
      </c>
      <c r="F205" s="41">
        <f>SUMIF(Data!$E:$E,$A205,Data!S:S)</f>
        <v>54</v>
      </c>
      <c r="G205" s="41">
        <f>SUMIF(Data!$E:$E,$A205,Data!T:T)</f>
        <v>54</v>
      </c>
      <c r="H205" s="41">
        <f>VLOOKUP($A205,'[1]2021'!$1:$1048576,H$1,FALSE)</f>
        <v>0</v>
      </c>
      <c r="I205" s="41">
        <f>VLOOKUP($A205,'[1]2021'!$1:$1048576,I$1,FALSE)</f>
        <v>6</v>
      </c>
      <c r="J205" s="41">
        <f>VLOOKUP($A205,'[1]2021'!$1:$1048576,J$1,FALSE)</f>
        <v>6</v>
      </c>
      <c r="K205" s="41">
        <f>VLOOKUP($A205,'[1]2021'!$1:$1048576,K$1,FALSE)</f>
        <v>0</v>
      </c>
      <c r="L205" s="41">
        <f>VLOOKUP($A205,'[1]2021'!$1:$1048576,L$1,FALSE)</f>
        <v>54</v>
      </c>
      <c r="M205" s="41">
        <f>VLOOKUP($A205,'[1]2021'!$1:$1048576,M$1,FALSE)</f>
        <v>54</v>
      </c>
      <c r="N205" s="41">
        <f t="shared" si="19"/>
        <v>0</v>
      </c>
      <c r="O205" s="41">
        <f t="shared" si="20"/>
        <v>0</v>
      </c>
      <c r="P205" s="41">
        <f t="shared" si="21"/>
        <v>0</v>
      </c>
      <c r="Q205" s="41">
        <f t="shared" si="22"/>
        <v>0</v>
      </c>
      <c r="R205" s="41">
        <f t="shared" si="23"/>
        <v>0</v>
      </c>
      <c r="S205" s="41">
        <f t="shared" si="24"/>
        <v>0</v>
      </c>
    </row>
    <row r="206" spans="1:19" x14ac:dyDescent="0.25">
      <c r="A206" s="41">
        <v>55002</v>
      </c>
      <c r="B206" s="41">
        <f>SUMIF(Data!$E:$E,$A206,Data!O:O)</f>
        <v>0</v>
      </c>
      <c r="C206" s="41">
        <f>SUMIF(Data!$E:$E,$A206,Data!P:P)</f>
        <v>5</v>
      </c>
      <c r="D206" s="41">
        <f>SUMIF(Data!$E:$E,$A206,Data!Q:Q)</f>
        <v>5</v>
      </c>
      <c r="E206" s="41">
        <f>SUMIF(Data!$E:$E,$A206,Data!R:R)</f>
        <v>0</v>
      </c>
      <c r="F206" s="41">
        <f>SUMIF(Data!$E:$E,$A206,Data!S:S)</f>
        <v>116</v>
      </c>
      <c r="G206" s="41">
        <f>SUMIF(Data!$E:$E,$A206,Data!T:T)</f>
        <v>116</v>
      </c>
      <c r="H206" s="41">
        <f>VLOOKUP($A206,'[1]2021'!$1:$1048576,H$1,FALSE)</f>
        <v>0</v>
      </c>
      <c r="I206" s="41">
        <f>VLOOKUP($A206,'[1]2021'!$1:$1048576,I$1,FALSE)</f>
        <v>5</v>
      </c>
      <c r="J206" s="41">
        <f>VLOOKUP($A206,'[1]2021'!$1:$1048576,J$1,FALSE)</f>
        <v>5</v>
      </c>
      <c r="K206" s="41">
        <f>VLOOKUP($A206,'[1]2021'!$1:$1048576,K$1,FALSE)</f>
        <v>0</v>
      </c>
      <c r="L206" s="41">
        <f>VLOOKUP($A206,'[1]2021'!$1:$1048576,L$1,FALSE)</f>
        <v>116</v>
      </c>
      <c r="M206" s="41">
        <f>VLOOKUP($A206,'[1]2021'!$1:$1048576,M$1,FALSE)</f>
        <v>116</v>
      </c>
      <c r="N206" s="41">
        <f t="shared" si="19"/>
        <v>0</v>
      </c>
      <c r="O206" s="41">
        <f t="shared" si="20"/>
        <v>0</v>
      </c>
      <c r="P206" s="41">
        <f t="shared" si="21"/>
        <v>0</v>
      </c>
      <c r="Q206" s="41">
        <f t="shared" si="22"/>
        <v>0</v>
      </c>
      <c r="R206" s="41">
        <f t="shared" si="23"/>
        <v>0</v>
      </c>
      <c r="S206" s="41">
        <f t="shared" si="24"/>
        <v>0</v>
      </c>
    </row>
    <row r="207" spans="1:19" x14ac:dyDescent="0.25">
      <c r="A207" s="41">
        <v>55003</v>
      </c>
      <c r="B207" s="41">
        <f>SUMIF(Data!$E:$E,$A207,Data!O:O)</f>
        <v>0</v>
      </c>
      <c r="C207" s="41">
        <f>SUMIF(Data!$E:$E,$A207,Data!P:P)</f>
        <v>0</v>
      </c>
      <c r="D207" s="41">
        <f>SUMIF(Data!$E:$E,$A207,Data!Q:Q)</f>
        <v>0</v>
      </c>
      <c r="E207" s="41">
        <f>SUMIF(Data!$E:$E,$A207,Data!R:R)</f>
        <v>0</v>
      </c>
      <c r="F207" s="41">
        <f>SUMIF(Data!$E:$E,$A207,Data!S:S)</f>
        <v>62</v>
      </c>
      <c r="G207" s="41">
        <f>SUMIF(Data!$E:$E,$A207,Data!T:T)</f>
        <v>62</v>
      </c>
      <c r="H207" s="41">
        <f>VLOOKUP($A207,'[1]2021'!$1:$1048576,H$1,FALSE)</f>
        <v>0</v>
      </c>
      <c r="I207" s="41">
        <f>VLOOKUP($A207,'[1]2021'!$1:$1048576,I$1,FALSE)</f>
        <v>0</v>
      </c>
      <c r="J207" s="41">
        <f>VLOOKUP($A207,'[1]2021'!$1:$1048576,J$1,FALSE)</f>
        <v>0</v>
      </c>
      <c r="K207" s="41">
        <f>VLOOKUP($A207,'[1]2021'!$1:$1048576,K$1,FALSE)</f>
        <v>0</v>
      </c>
      <c r="L207" s="41">
        <f>VLOOKUP($A207,'[1]2021'!$1:$1048576,L$1,FALSE)</f>
        <v>62</v>
      </c>
      <c r="M207" s="41">
        <f>VLOOKUP($A207,'[1]2021'!$1:$1048576,M$1,FALSE)</f>
        <v>62</v>
      </c>
      <c r="N207" s="41">
        <f t="shared" si="19"/>
        <v>0</v>
      </c>
      <c r="O207" s="41">
        <f t="shared" si="20"/>
        <v>0</v>
      </c>
      <c r="P207" s="41">
        <f t="shared" si="21"/>
        <v>0</v>
      </c>
      <c r="Q207" s="41">
        <f t="shared" si="22"/>
        <v>0</v>
      </c>
      <c r="R207" s="41">
        <f t="shared" si="23"/>
        <v>0</v>
      </c>
      <c r="S207" s="41">
        <f t="shared" si="24"/>
        <v>0</v>
      </c>
    </row>
    <row r="208" spans="1:19" x14ac:dyDescent="0.25">
      <c r="A208" s="41">
        <v>55004</v>
      </c>
      <c r="B208" s="41">
        <f>SUMIF(Data!$E:$E,$A208,Data!O:O)</f>
        <v>0</v>
      </c>
      <c r="C208" s="41">
        <f>SUMIF(Data!$E:$E,$A208,Data!P:P)</f>
        <v>27</v>
      </c>
      <c r="D208" s="41">
        <f>SUMIF(Data!$E:$E,$A208,Data!Q:Q)</f>
        <v>27</v>
      </c>
      <c r="E208" s="41">
        <f>SUMIF(Data!$E:$E,$A208,Data!R:R)</f>
        <v>0</v>
      </c>
      <c r="F208" s="41">
        <f>SUMIF(Data!$E:$E,$A208,Data!S:S)</f>
        <v>85</v>
      </c>
      <c r="G208" s="41">
        <f>SUMIF(Data!$E:$E,$A208,Data!T:T)</f>
        <v>85</v>
      </c>
      <c r="H208" s="41">
        <f>VLOOKUP($A208,'[1]2021'!$1:$1048576,H$1,FALSE)</f>
        <v>0</v>
      </c>
      <c r="I208" s="41">
        <f>VLOOKUP($A208,'[1]2021'!$1:$1048576,I$1,FALSE)</f>
        <v>27</v>
      </c>
      <c r="J208" s="41">
        <f>VLOOKUP($A208,'[1]2021'!$1:$1048576,J$1,FALSE)</f>
        <v>27</v>
      </c>
      <c r="K208" s="41">
        <f>VLOOKUP($A208,'[1]2021'!$1:$1048576,K$1,FALSE)</f>
        <v>0</v>
      </c>
      <c r="L208" s="41">
        <f>VLOOKUP($A208,'[1]2021'!$1:$1048576,L$1,FALSE)</f>
        <v>85</v>
      </c>
      <c r="M208" s="41">
        <f>VLOOKUP($A208,'[1]2021'!$1:$1048576,M$1,FALSE)</f>
        <v>85</v>
      </c>
      <c r="N208" s="41">
        <f t="shared" si="19"/>
        <v>0</v>
      </c>
      <c r="O208" s="41">
        <f t="shared" si="20"/>
        <v>0</v>
      </c>
      <c r="P208" s="41">
        <f t="shared" si="21"/>
        <v>0</v>
      </c>
      <c r="Q208" s="41">
        <f t="shared" si="22"/>
        <v>0</v>
      </c>
      <c r="R208" s="41">
        <f t="shared" si="23"/>
        <v>0</v>
      </c>
      <c r="S208" s="41">
        <f t="shared" si="24"/>
        <v>0</v>
      </c>
    </row>
    <row r="209" spans="1:19" x14ac:dyDescent="0.25">
      <c r="A209" s="41">
        <v>55005</v>
      </c>
      <c r="B209" s="41">
        <f>SUMIF(Data!$E:$E,$A209,Data!O:O)</f>
        <v>0</v>
      </c>
      <c r="C209" s="41">
        <f>SUMIF(Data!$E:$E,$A209,Data!P:P)</f>
        <v>0</v>
      </c>
      <c r="D209" s="41">
        <f>SUMIF(Data!$E:$E,$A209,Data!Q:Q)</f>
        <v>0</v>
      </c>
      <c r="E209" s="41">
        <f>SUMIF(Data!$E:$E,$A209,Data!R:R)</f>
        <v>0</v>
      </c>
      <c r="F209" s="41">
        <f>SUMIF(Data!$E:$E,$A209,Data!S:S)</f>
        <v>81</v>
      </c>
      <c r="G209" s="41">
        <f>SUMIF(Data!$E:$E,$A209,Data!T:T)</f>
        <v>81</v>
      </c>
      <c r="H209" s="41">
        <f>VLOOKUP($A209,'[1]2021'!$1:$1048576,H$1,FALSE)</f>
        <v>0</v>
      </c>
      <c r="I209" s="41">
        <f>VLOOKUP($A209,'[1]2021'!$1:$1048576,I$1,FALSE)</f>
        <v>0</v>
      </c>
      <c r="J209" s="41">
        <f>VLOOKUP($A209,'[1]2021'!$1:$1048576,J$1,FALSE)</f>
        <v>0</v>
      </c>
      <c r="K209" s="41">
        <f>VLOOKUP($A209,'[1]2021'!$1:$1048576,K$1,FALSE)</f>
        <v>0</v>
      </c>
      <c r="L209" s="41">
        <f>VLOOKUP($A209,'[1]2021'!$1:$1048576,L$1,FALSE)</f>
        <v>81</v>
      </c>
      <c r="M209" s="41">
        <f>VLOOKUP($A209,'[1]2021'!$1:$1048576,M$1,FALSE)</f>
        <v>81</v>
      </c>
      <c r="N209" s="41">
        <f t="shared" si="19"/>
        <v>0</v>
      </c>
      <c r="O209" s="41">
        <f t="shared" si="20"/>
        <v>0</v>
      </c>
      <c r="P209" s="41">
        <f t="shared" si="21"/>
        <v>0</v>
      </c>
      <c r="Q209" s="41">
        <f t="shared" si="22"/>
        <v>0</v>
      </c>
      <c r="R209" s="41">
        <f t="shared" si="23"/>
        <v>0</v>
      </c>
      <c r="S209" s="41">
        <f t="shared" si="24"/>
        <v>0</v>
      </c>
    </row>
    <row r="210" spans="1:19" x14ac:dyDescent="0.25">
      <c r="A210" s="41">
        <v>55007</v>
      </c>
      <c r="B210" s="41">
        <f>SUMIF(Data!$E:$E,$A210,Data!O:O)</f>
        <v>0</v>
      </c>
      <c r="C210" s="41">
        <f>SUMIF(Data!$E:$E,$A210,Data!P:P)</f>
        <v>27</v>
      </c>
      <c r="D210" s="41">
        <f>SUMIF(Data!$E:$E,$A210,Data!Q:Q)</f>
        <v>27</v>
      </c>
      <c r="E210" s="41">
        <f>SUMIF(Data!$E:$E,$A210,Data!R:R)</f>
        <v>0</v>
      </c>
      <c r="F210" s="41">
        <f>SUMIF(Data!$E:$E,$A210,Data!S:S)</f>
        <v>182</v>
      </c>
      <c r="G210" s="41">
        <f>SUMIF(Data!$E:$E,$A210,Data!T:T)</f>
        <v>182</v>
      </c>
      <c r="H210" s="41">
        <f>VLOOKUP($A210,'[1]2021'!$1:$1048576,H$1,FALSE)</f>
        <v>0</v>
      </c>
      <c r="I210" s="41">
        <f>VLOOKUP($A210,'[1]2021'!$1:$1048576,I$1,FALSE)</f>
        <v>27</v>
      </c>
      <c r="J210" s="41">
        <f>VLOOKUP($A210,'[1]2021'!$1:$1048576,J$1,FALSE)</f>
        <v>27</v>
      </c>
      <c r="K210" s="41">
        <f>VLOOKUP($A210,'[1]2021'!$1:$1048576,K$1,FALSE)</f>
        <v>0</v>
      </c>
      <c r="L210" s="41">
        <f>VLOOKUP($A210,'[1]2021'!$1:$1048576,L$1,FALSE)</f>
        <v>182</v>
      </c>
      <c r="M210" s="41">
        <f>VLOOKUP($A210,'[1]2021'!$1:$1048576,M$1,FALSE)</f>
        <v>182</v>
      </c>
      <c r="N210" s="41">
        <f t="shared" si="19"/>
        <v>0</v>
      </c>
      <c r="O210" s="41">
        <f t="shared" si="20"/>
        <v>0</v>
      </c>
      <c r="P210" s="41">
        <f t="shared" si="21"/>
        <v>0</v>
      </c>
      <c r="Q210" s="41">
        <f t="shared" si="22"/>
        <v>0</v>
      </c>
      <c r="R210" s="41">
        <f t="shared" si="23"/>
        <v>0</v>
      </c>
      <c r="S210" s="41">
        <f t="shared" si="24"/>
        <v>0</v>
      </c>
    </row>
    <row r="211" spans="1:19" x14ac:dyDescent="0.25">
      <c r="A211" s="41">
        <v>55009</v>
      </c>
      <c r="B211" s="41">
        <f>SUMIF(Data!$E:$E,$A211,Data!O:O)</f>
        <v>0</v>
      </c>
      <c r="C211" s="41">
        <f>SUMIF(Data!$E:$E,$A211,Data!P:P)</f>
        <v>0</v>
      </c>
      <c r="D211" s="41">
        <f>SUMIF(Data!$E:$E,$A211,Data!Q:Q)</f>
        <v>0</v>
      </c>
      <c r="E211" s="41">
        <f>SUMIF(Data!$E:$E,$A211,Data!R:R)</f>
        <v>0</v>
      </c>
      <c r="F211" s="41">
        <f>SUMIF(Data!$E:$E,$A211,Data!S:S)</f>
        <v>56</v>
      </c>
      <c r="G211" s="41">
        <f>SUMIF(Data!$E:$E,$A211,Data!T:T)</f>
        <v>56</v>
      </c>
      <c r="H211" s="41">
        <f>VLOOKUP($A211,'[1]2021'!$1:$1048576,H$1,FALSE)</f>
        <v>0</v>
      </c>
      <c r="I211" s="41">
        <f>VLOOKUP($A211,'[1]2021'!$1:$1048576,I$1,FALSE)</f>
        <v>0</v>
      </c>
      <c r="J211" s="41">
        <f>VLOOKUP($A211,'[1]2021'!$1:$1048576,J$1,FALSE)</f>
        <v>0</v>
      </c>
      <c r="K211" s="41">
        <f>VLOOKUP($A211,'[1]2021'!$1:$1048576,K$1,FALSE)</f>
        <v>0</v>
      </c>
      <c r="L211" s="41">
        <f>VLOOKUP($A211,'[1]2021'!$1:$1048576,L$1,FALSE)</f>
        <v>56</v>
      </c>
      <c r="M211" s="41">
        <f>VLOOKUP($A211,'[1]2021'!$1:$1048576,M$1,FALSE)</f>
        <v>56</v>
      </c>
      <c r="N211" s="41">
        <f t="shared" si="19"/>
        <v>0</v>
      </c>
      <c r="O211" s="41">
        <f t="shared" si="20"/>
        <v>0</v>
      </c>
      <c r="P211" s="41">
        <f t="shared" si="21"/>
        <v>0</v>
      </c>
      <c r="Q211" s="41">
        <f t="shared" si="22"/>
        <v>0</v>
      </c>
      <c r="R211" s="41">
        <f t="shared" si="23"/>
        <v>0</v>
      </c>
      <c r="S211" s="41">
        <f t="shared" si="24"/>
        <v>0</v>
      </c>
    </row>
    <row r="212" spans="1:19" x14ac:dyDescent="0.25">
      <c r="A212" s="41">
        <v>56001</v>
      </c>
      <c r="B212" s="41">
        <f>SUMIF(Data!$E:$E,$A212,Data!O:O)</f>
        <v>0</v>
      </c>
      <c r="C212" s="41">
        <f>SUMIF(Data!$E:$E,$A212,Data!P:P)</f>
        <v>0</v>
      </c>
      <c r="D212" s="41">
        <f>SUMIF(Data!$E:$E,$A212,Data!Q:Q)</f>
        <v>0</v>
      </c>
      <c r="E212" s="41">
        <f>SUMIF(Data!$E:$E,$A212,Data!R:R)</f>
        <v>0</v>
      </c>
      <c r="F212" s="41">
        <f>SUMIF(Data!$E:$E,$A212,Data!S:S)</f>
        <v>96</v>
      </c>
      <c r="G212" s="41">
        <f>SUMIF(Data!$E:$E,$A212,Data!T:T)</f>
        <v>96</v>
      </c>
      <c r="H212" s="41">
        <f>VLOOKUP($A212,'[1]2021'!$1:$1048576,H$1,FALSE)</f>
        <v>0</v>
      </c>
      <c r="I212" s="41">
        <f>VLOOKUP($A212,'[1]2021'!$1:$1048576,I$1,FALSE)</f>
        <v>0</v>
      </c>
      <c r="J212" s="41">
        <f>VLOOKUP($A212,'[1]2021'!$1:$1048576,J$1,FALSE)</f>
        <v>0</v>
      </c>
      <c r="K212" s="41">
        <f>VLOOKUP($A212,'[1]2021'!$1:$1048576,K$1,FALSE)</f>
        <v>0</v>
      </c>
      <c r="L212" s="41">
        <f>VLOOKUP($A212,'[1]2021'!$1:$1048576,L$1,FALSE)</f>
        <v>96</v>
      </c>
      <c r="M212" s="41">
        <f>VLOOKUP($A212,'[1]2021'!$1:$1048576,M$1,FALSE)</f>
        <v>96</v>
      </c>
      <c r="N212" s="41">
        <f t="shared" si="19"/>
        <v>0</v>
      </c>
      <c r="O212" s="41">
        <f t="shared" si="20"/>
        <v>0</v>
      </c>
      <c r="P212" s="41">
        <f t="shared" si="21"/>
        <v>0</v>
      </c>
      <c r="Q212" s="41">
        <f t="shared" si="22"/>
        <v>0</v>
      </c>
      <c r="R212" s="41">
        <f t="shared" si="23"/>
        <v>0</v>
      </c>
      <c r="S212" s="41">
        <f t="shared" si="24"/>
        <v>0</v>
      </c>
    </row>
    <row r="213" spans="1:19" x14ac:dyDescent="0.25">
      <c r="A213" s="41">
        <v>56002</v>
      </c>
      <c r="B213" s="41">
        <f>SUMIF(Data!$E:$E,$A213,Data!O:O)</f>
        <v>0</v>
      </c>
      <c r="C213" s="41">
        <f>SUMIF(Data!$E:$E,$A213,Data!P:P)</f>
        <v>0</v>
      </c>
      <c r="D213" s="41">
        <f>SUMIF(Data!$E:$E,$A213,Data!Q:Q)</f>
        <v>0</v>
      </c>
      <c r="E213" s="41">
        <f>SUMIF(Data!$E:$E,$A213,Data!R:R)</f>
        <v>0</v>
      </c>
      <c r="F213" s="41">
        <f>SUMIF(Data!$E:$E,$A213,Data!S:S)</f>
        <v>105</v>
      </c>
      <c r="G213" s="41">
        <f>SUMIF(Data!$E:$E,$A213,Data!T:T)</f>
        <v>105</v>
      </c>
      <c r="H213" s="41">
        <f>VLOOKUP($A213,'[1]2021'!$1:$1048576,H$1,FALSE)</f>
        <v>0</v>
      </c>
      <c r="I213" s="41">
        <f>VLOOKUP($A213,'[1]2021'!$1:$1048576,I$1,FALSE)</f>
        <v>0</v>
      </c>
      <c r="J213" s="41">
        <f>VLOOKUP($A213,'[1]2021'!$1:$1048576,J$1,FALSE)</f>
        <v>0</v>
      </c>
      <c r="K213" s="41">
        <f>VLOOKUP($A213,'[1]2021'!$1:$1048576,K$1,FALSE)</f>
        <v>0</v>
      </c>
      <c r="L213" s="41">
        <f>VLOOKUP($A213,'[1]2021'!$1:$1048576,L$1,FALSE)</f>
        <v>105</v>
      </c>
      <c r="M213" s="41">
        <f>VLOOKUP($A213,'[1]2021'!$1:$1048576,M$1,FALSE)</f>
        <v>105</v>
      </c>
      <c r="N213" s="41">
        <f t="shared" si="19"/>
        <v>0</v>
      </c>
      <c r="O213" s="41">
        <f t="shared" si="20"/>
        <v>0</v>
      </c>
      <c r="P213" s="41">
        <f t="shared" si="21"/>
        <v>0</v>
      </c>
      <c r="Q213" s="41">
        <f t="shared" si="22"/>
        <v>0</v>
      </c>
      <c r="R213" s="41">
        <f t="shared" si="23"/>
        <v>0</v>
      </c>
      <c r="S213" s="41">
        <f t="shared" si="24"/>
        <v>0</v>
      </c>
    </row>
    <row r="214" spans="1:19" x14ac:dyDescent="0.25">
      <c r="A214" s="41">
        <v>56004</v>
      </c>
      <c r="B214" s="41">
        <f>SUMIF(Data!$E:$E,$A214,Data!O:O)</f>
        <v>0</v>
      </c>
      <c r="C214" s="41">
        <f>SUMIF(Data!$E:$E,$A214,Data!P:P)</f>
        <v>0</v>
      </c>
      <c r="D214" s="41">
        <f>SUMIF(Data!$E:$E,$A214,Data!Q:Q)</f>
        <v>0</v>
      </c>
      <c r="E214" s="41">
        <f>SUMIF(Data!$E:$E,$A214,Data!R:R)</f>
        <v>0</v>
      </c>
      <c r="F214" s="41">
        <f>SUMIF(Data!$E:$E,$A214,Data!S:S)</f>
        <v>55</v>
      </c>
      <c r="G214" s="41">
        <f>SUMIF(Data!$E:$E,$A214,Data!T:T)</f>
        <v>55</v>
      </c>
      <c r="H214" s="41">
        <f>VLOOKUP($A214,'[1]2021'!$1:$1048576,H$1,FALSE)</f>
        <v>0</v>
      </c>
      <c r="I214" s="41">
        <f>VLOOKUP($A214,'[1]2021'!$1:$1048576,I$1,FALSE)</f>
        <v>0</v>
      </c>
      <c r="J214" s="41">
        <f>VLOOKUP($A214,'[1]2021'!$1:$1048576,J$1,FALSE)</f>
        <v>0</v>
      </c>
      <c r="K214" s="41">
        <f>VLOOKUP($A214,'[1]2021'!$1:$1048576,K$1,FALSE)</f>
        <v>0</v>
      </c>
      <c r="L214" s="41">
        <f>VLOOKUP($A214,'[1]2021'!$1:$1048576,L$1,FALSE)</f>
        <v>55</v>
      </c>
      <c r="M214" s="41">
        <f>VLOOKUP($A214,'[1]2021'!$1:$1048576,M$1,FALSE)</f>
        <v>55</v>
      </c>
      <c r="N214" s="41">
        <f t="shared" si="19"/>
        <v>0</v>
      </c>
      <c r="O214" s="41">
        <f t="shared" si="20"/>
        <v>0</v>
      </c>
      <c r="P214" s="41">
        <f t="shared" si="21"/>
        <v>0</v>
      </c>
      <c r="Q214" s="41">
        <f t="shared" si="22"/>
        <v>0</v>
      </c>
      <c r="R214" s="41">
        <f t="shared" si="23"/>
        <v>0</v>
      </c>
      <c r="S214" s="41">
        <f t="shared" si="24"/>
        <v>0</v>
      </c>
    </row>
    <row r="215" spans="1:19" x14ac:dyDescent="0.25">
      <c r="A215" s="41">
        <v>56009</v>
      </c>
      <c r="B215" s="41">
        <f>SUMIF(Data!$E:$E,$A215,Data!O:O)</f>
        <v>0</v>
      </c>
      <c r="C215" s="41">
        <f>SUMIF(Data!$E:$E,$A215,Data!P:P)</f>
        <v>19</v>
      </c>
      <c r="D215" s="41">
        <f>SUMIF(Data!$E:$E,$A215,Data!Q:Q)</f>
        <v>19</v>
      </c>
      <c r="E215" s="41">
        <f>SUMIF(Data!$E:$E,$A215,Data!R:R)</f>
        <v>0</v>
      </c>
      <c r="F215" s="41">
        <f>SUMIF(Data!$E:$E,$A215,Data!S:S)</f>
        <v>107</v>
      </c>
      <c r="G215" s="41">
        <f>SUMIF(Data!$E:$E,$A215,Data!T:T)</f>
        <v>107</v>
      </c>
      <c r="H215" s="41">
        <f>VLOOKUP($A215,'[1]2021'!$1:$1048576,H$1,FALSE)</f>
        <v>0</v>
      </c>
      <c r="I215" s="41">
        <f>VLOOKUP($A215,'[1]2021'!$1:$1048576,I$1,FALSE)</f>
        <v>19</v>
      </c>
      <c r="J215" s="41">
        <f>VLOOKUP($A215,'[1]2021'!$1:$1048576,J$1,FALSE)</f>
        <v>19</v>
      </c>
      <c r="K215" s="41">
        <f>VLOOKUP($A215,'[1]2021'!$1:$1048576,K$1,FALSE)</f>
        <v>0</v>
      </c>
      <c r="L215" s="41">
        <f>VLOOKUP($A215,'[1]2021'!$1:$1048576,L$1,FALSE)</f>
        <v>107</v>
      </c>
      <c r="M215" s="41">
        <f>VLOOKUP($A215,'[1]2021'!$1:$1048576,M$1,FALSE)</f>
        <v>107</v>
      </c>
      <c r="N215" s="41">
        <f t="shared" si="19"/>
        <v>0</v>
      </c>
      <c r="O215" s="41">
        <f t="shared" si="20"/>
        <v>0</v>
      </c>
      <c r="P215" s="41">
        <f t="shared" si="21"/>
        <v>0</v>
      </c>
      <c r="Q215" s="41">
        <f t="shared" si="22"/>
        <v>0</v>
      </c>
      <c r="R215" s="41">
        <f t="shared" si="23"/>
        <v>0</v>
      </c>
      <c r="S215" s="41">
        <f t="shared" si="24"/>
        <v>0</v>
      </c>
    </row>
    <row r="216" spans="1:19" x14ac:dyDescent="0.25">
      <c r="A216" s="41">
        <v>56010</v>
      </c>
      <c r="B216" s="41">
        <f>SUMIF(Data!$E:$E,$A216,Data!O:O)</f>
        <v>0</v>
      </c>
      <c r="C216" s="41">
        <f>SUMIF(Data!$E:$E,$A216,Data!P:P)</f>
        <v>3</v>
      </c>
      <c r="D216" s="41">
        <f>SUMIF(Data!$E:$E,$A216,Data!Q:Q)</f>
        <v>3</v>
      </c>
      <c r="E216" s="41">
        <f>SUMIF(Data!$E:$E,$A216,Data!R:R)</f>
        <v>0</v>
      </c>
      <c r="F216" s="41">
        <f>SUMIF(Data!$E:$E,$A216,Data!S:S)</f>
        <v>36</v>
      </c>
      <c r="G216" s="41">
        <f>SUMIF(Data!$E:$E,$A216,Data!T:T)</f>
        <v>36</v>
      </c>
      <c r="H216" s="41">
        <f>VLOOKUP($A216,'[1]2021'!$1:$1048576,H$1,FALSE)</f>
        <v>0</v>
      </c>
      <c r="I216" s="41">
        <f>VLOOKUP($A216,'[1]2021'!$1:$1048576,I$1,FALSE)</f>
        <v>3</v>
      </c>
      <c r="J216" s="41">
        <f>VLOOKUP($A216,'[1]2021'!$1:$1048576,J$1,FALSE)</f>
        <v>3</v>
      </c>
      <c r="K216" s="41">
        <f>VLOOKUP($A216,'[1]2021'!$1:$1048576,K$1,FALSE)</f>
        <v>0</v>
      </c>
      <c r="L216" s="41">
        <f>VLOOKUP($A216,'[1]2021'!$1:$1048576,L$1,FALSE)</f>
        <v>36</v>
      </c>
      <c r="M216" s="41">
        <f>VLOOKUP($A216,'[1]2021'!$1:$1048576,M$1,FALSE)</f>
        <v>36</v>
      </c>
      <c r="N216" s="41">
        <f t="shared" si="19"/>
        <v>0</v>
      </c>
      <c r="O216" s="41">
        <f t="shared" si="20"/>
        <v>0</v>
      </c>
      <c r="P216" s="41">
        <f t="shared" si="21"/>
        <v>0</v>
      </c>
      <c r="Q216" s="41">
        <f t="shared" si="22"/>
        <v>0</v>
      </c>
      <c r="R216" s="41">
        <f t="shared" si="23"/>
        <v>0</v>
      </c>
      <c r="S216" s="41">
        <f t="shared" si="24"/>
        <v>0</v>
      </c>
    </row>
    <row r="217" spans="1:19" x14ac:dyDescent="0.25">
      <c r="A217" s="41">
        <v>56011</v>
      </c>
      <c r="B217" s="41">
        <f>SUMIF(Data!$E:$E,$A217,Data!O:O)</f>
        <v>0</v>
      </c>
      <c r="C217" s="41">
        <f>SUMIF(Data!$E:$E,$A217,Data!P:P)</f>
        <v>0</v>
      </c>
      <c r="D217" s="41">
        <f>SUMIF(Data!$E:$E,$A217,Data!Q:Q)</f>
        <v>0</v>
      </c>
      <c r="E217" s="41">
        <f>SUMIF(Data!$E:$E,$A217,Data!R:R)</f>
        <v>0</v>
      </c>
      <c r="F217" s="41">
        <f>SUMIF(Data!$E:$E,$A217,Data!S:S)</f>
        <v>53</v>
      </c>
      <c r="G217" s="41">
        <f>SUMIF(Data!$E:$E,$A217,Data!T:T)</f>
        <v>53</v>
      </c>
      <c r="H217" s="41">
        <f>VLOOKUP($A217,'[1]2021'!$1:$1048576,H$1,FALSE)</f>
        <v>0</v>
      </c>
      <c r="I217" s="41">
        <f>VLOOKUP($A217,'[1]2021'!$1:$1048576,I$1,FALSE)</f>
        <v>0</v>
      </c>
      <c r="J217" s="41">
        <f>VLOOKUP($A217,'[1]2021'!$1:$1048576,J$1,FALSE)</f>
        <v>0</v>
      </c>
      <c r="K217" s="41">
        <f>VLOOKUP($A217,'[1]2021'!$1:$1048576,K$1,FALSE)</f>
        <v>0</v>
      </c>
      <c r="L217" s="41">
        <f>VLOOKUP($A217,'[1]2021'!$1:$1048576,L$1,FALSE)</f>
        <v>53</v>
      </c>
      <c r="M217" s="41">
        <f>VLOOKUP($A217,'[1]2021'!$1:$1048576,M$1,FALSE)</f>
        <v>53</v>
      </c>
      <c r="N217" s="41">
        <f t="shared" si="19"/>
        <v>0</v>
      </c>
      <c r="O217" s="41">
        <f t="shared" si="20"/>
        <v>0</v>
      </c>
      <c r="P217" s="41">
        <f t="shared" si="21"/>
        <v>0</v>
      </c>
      <c r="Q217" s="41">
        <f t="shared" si="22"/>
        <v>0</v>
      </c>
      <c r="R217" s="41">
        <f t="shared" si="23"/>
        <v>0</v>
      </c>
      <c r="S217" s="41">
        <f t="shared" si="24"/>
        <v>0</v>
      </c>
    </row>
    <row r="218" spans="1:19" x14ac:dyDescent="0.25">
      <c r="A218" s="41">
        <v>57001</v>
      </c>
      <c r="B218" s="41">
        <f>SUMIF(Data!$E:$E,$A218,Data!O:O)</f>
        <v>0</v>
      </c>
      <c r="C218" s="41">
        <f>SUMIF(Data!$E:$E,$A218,Data!P:P)</f>
        <v>0</v>
      </c>
      <c r="D218" s="41">
        <f>SUMIF(Data!$E:$E,$A218,Data!Q:Q)</f>
        <v>0</v>
      </c>
      <c r="E218" s="41">
        <f>SUMIF(Data!$E:$E,$A218,Data!R:R)</f>
        <v>0</v>
      </c>
      <c r="F218" s="41">
        <f>SUMIF(Data!$E:$E,$A218,Data!S:S)</f>
        <v>70</v>
      </c>
      <c r="G218" s="41">
        <f>SUMIF(Data!$E:$E,$A218,Data!T:T)</f>
        <v>70</v>
      </c>
      <c r="H218" s="41">
        <f>VLOOKUP($A218,'[1]2021'!$1:$1048576,H$1,FALSE)</f>
        <v>0</v>
      </c>
      <c r="I218" s="41">
        <f>VLOOKUP($A218,'[1]2021'!$1:$1048576,I$1,FALSE)</f>
        <v>0</v>
      </c>
      <c r="J218" s="41">
        <f>VLOOKUP($A218,'[1]2021'!$1:$1048576,J$1,FALSE)</f>
        <v>0</v>
      </c>
      <c r="K218" s="41">
        <f>VLOOKUP($A218,'[1]2021'!$1:$1048576,K$1,FALSE)</f>
        <v>0</v>
      </c>
      <c r="L218" s="41">
        <f>VLOOKUP($A218,'[1]2021'!$1:$1048576,L$1,FALSE)</f>
        <v>70</v>
      </c>
      <c r="M218" s="41">
        <f>VLOOKUP($A218,'[1]2021'!$1:$1048576,M$1,FALSE)</f>
        <v>70</v>
      </c>
      <c r="N218" s="41">
        <f t="shared" si="19"/>
        <v>0</v>
      </c>
      <c r="O218" s="41">
        <f t="shared" si="20"/>
        <v>0</v>
      </c>
      <c r="P218" s="41">
        <f t="shared" si="21"/>
        <v>0</v>
      </c>
      <c r="Q218" s="41">
        <f t="shared" si="22"/>
        <v>0</v>
      </c>
      <c r="R218" s="41">
        <f t="shared" si="23"/>
        <v>0</v>
      </c>
      <c r="S218" s="41">
        <f t="shared" si="24"/>
        <v>0</v>
      </c>
    </row>
    <row r="219" spans="1:19" x14ac:dyDescent="0.25">
      <c r="A219" s="41">
        <v>57002</v>
      </c>
      <c r="B219" s="41">
        <f>SUMIF(Data!$E:$E,$A219,Data!O:O)</f>
        <v>0</v>
      </c>
      <c r="C219" s="41">
        <f>SUMIF(Data!$E:$E,$A219,Data!P:P)</f>
        <v>5</v>
      </c>
      <c r="D219" s="41">
        <f>SUMIF(Data!$E:$E,$A219,Data!Q:Q)</f>
        <v>5</v>
      </c>
      <c r="E219" s="41">
        <f>SUMIF(Data!$E:$E,$A219,Data!R:R)</f>
        <v>0</v>
      </c>
      <c r="F219" s="41">
        <f>SUMIF(Data!$E:$E,$A219,Data!S:S)</f>
        <v>40</v>
      </c>
      <c r="G219" s="41">
        <f>SUMIF(Data!$E:$E,$A219,Data!T:T)</f>
        <v>40</v>
      </c>
      <c r="H219" s="41">
        <f>VLOOKUP($A219,'[1]2021'!$1:$1048576,H$1,FALSE)</f>
        <v>0</v>
      </c>
      <c r="I219" s="41">
        <f>VLOOKUP($A219,'[1]2021'!$1:$1048576,I$1,FALSE)</f>
        <v>5</v>
      </c>
      <c r="J219" s="41">
        <f>VLOOKUP($A219,'[1]2021'!$1:$1048576,J$1,FALSE)</f>
        <v>5</v>
      </c>
      <c r="K219" s="41">
        <f>VLOOKUP($A219,'[1]2021'!$1:$1048576,K$1,FALSE)</f>
        <v>0</v>
      </c>
      <c r="L219" s="41">
        <f>VLOOKUP($A219,'[1]2021'!$1:$1048576,L$1,FALSE)</f>
        <v>40</v>
      </c>
      <c r="M219" s="41">
        <f>VLOOKUP($A219,'[1]2021'!$1:$1048576,M$1,FALSE)</f>
        <v>40</v>
      </c>
      <c r="N219" s="41">
        <f t="shared" si="19"/>
        <v>0</v>
      </c>
      <c r="O219" s="41">
        <f t="shared" si="20"/>
        <v>0</v>
      </c>
      <c r="P219" s="41">
        <f t="shared" si="21"/>
        <v>0</v>
      </c>
      <c r="Q219" s="41">
        <f t="shared" si="22"/>
        <v>0</v>
      </c>
      <c r="R219" s="41">
        <f t="shared" si="23"/>
        <v>0</v>
      </c>
      <c r="S219" s="41">
        <f t="shared" si="24"/>
        <v>0</v>
      </c>
    </row>
    <row r="220" spans="1:19" x14ac:dyDescent="0.25">
      <c r="A220" s="41">
        <v>58001</v>
      </c>
      <c r="B220" s="41">
        <f>SUMIF(Data!$E:$E,$A220,Data!O:O)</f>
        <v>0</v>
      </c>
      <c r="C220" s="41">
        <f>SUMIF(Data!$E:$E,$A220,Data!P:P)</f>
        <v>0</v>
      </c>
      <c r="D220" s="41">
        <f>SUMIF(Data!$E:$E,$A220,Data!Q:Q)</f>
        <v>0</v>
      </c>
      <c r="E220" s="41">
        <f>SUMIF(Data!$E:$E,$A220,Data!R:R)</f>
        <v>0</v>
      </c>
      <c r="F220" s="41">
        <f>SUMIF(Data!$E:$E,$A220,Data!S:S)</f>
        <v>50</v>
      </c>
      <c r="G220" s="41">
        <f>SUMIF(Data!$E:$E,$A220,Data!T:T)</f>
        <v>50</v>
      </c>
      <c r="H220" s="41">
        <f>VLOOKUP($A220,'[1]2021'!$1:$1048576,H$1,FALSE)</f>
        <v>0</v>
      </c>
      <c r="I220" s="41">
        <f>VLOOKUP($A220,'[1]2021'!$1:$1048576,I$1,FALSE)</f>
        <v>0</v>
      </c>
      <c r="J220" s="41">
        <f>VLOOKUP($A220,'[1]2021'!$1:$1048576,J$1,FALSE)</f>
        <v>0</v>
      </c>
      <c r="K220" s="41">
        <f>VLOOKUP($A220,'[1]2021'!$1:$1048576,K$1,FALSE)</f>
        <v>0</v>
      </c>
      <c r="L220" s="41">
        <f>VLOOKUP($A220,'[1]2021'!$1:$1048576,L$1,FALSE)</f>
        <v>50</v>
      </c>
      <c r="M220" s="41">
        <f>VLOOKUP($A220,'[1]2021'!$1:$1048576,M$1,FALSE)</f>
        <v>50</v>
      </c>
      <c r="N220" s="41">
        <f t="shared" si="19"/>
        <v>0</v>
      </c>
      <c r="O220" s="41">
        <f t="shared" si="20"/>
        <v>0</v>
      </c>
      <c r="P220" s="41">
        <f t="shared" si="21"/>
        <v>0</v>
      </c>
      <c r="Q220" s="41">
        <f t="shared" si="22"/>
        <v>0</v>
      </c>
      <c r="R220" s="41">
        <f t="shared" si="23"/>
        <v>0</v>
      </c>
      <c r="S220" s="41">
        <f t="shared" si="24"/>
        <v>0</v>
      </c>
    </row>
    <row r="221" spans="1:19" x14ac:dyDescent="0.25">
      <c r="A221" s="41">
        <v>58002</v>
      </c>
      <c r="B221" s="41">
        <f>SUMIF(Data!$E:$E,$A221,Data!O:O)</f>
        <v>0</v>
      </c>
      <c r="C221" s="41">
        <f>SUMIF(Data!$E:$E,$A221,Data!P:P)</f>
        <v>0</v>
      </c>
      <c r="D221" s="41">
        <f>SUMIF(Data!$E:$E,$A221,Data!Q:Q)</f>
        <v>0</v>
      </c>
      <c r="E221" s="41">
        <f>SUMIF(Data!$E:$E,$A221,Data!R:R)</f>
        <v>0</v>
      </c>
      <c r="F221" s="41">
        <f>SUMIF(Data!$E:$E,$A221,Data!S:S)</f>
        <v>46</v>
      </c>
      <c r="G221" s="41">
        <f>SUMIF(Data!$E:$E,$A221,Data!T:T)</f>
        <v>46</v>
      </c>
      <c r="H221" s="41">
        <f>VLOOKUP($A221,'[1]2021'!$1:$1048576,H$1,FALSE)</f>
        <v>0</v>
      </c>
      <c r="I221" s="41">
        <f>VLOOKUP($A221,'[1]2021'!$1:$1048576,I$1,FALSE)</f>
        <v>0</v>
      </c>
      <c r="J221" s="41">
        <f>VLOOKUP($A221,'[1]2021'!$1:$1048576,J$1,FALSE)</f>
        <v>0</v>
      </c>
      <c r="K221" s="41">
        <f>VLOOKUP($A221,'[1]2021'!$1:$1048576,K$1,FALSE)</f>
        <v>0</v>
      </c>
      <c r="L221" s="41">
        <f>VLOOKUP($A221,'[1]2021'!$1:$1048576,L$1,FALSE)</f>
        <v>46</v>
      </c>
      <c r="M221" s="41">
        <f>VLOOKUP($A221,'[1]2021'!$1:$1048576,M$1,FALSE)</f>
        <v>46</v>
      </c>
      <c r="N221" s="41">
        <f t="shared" si="19"/>
        <v>0</v>
      </c>
      <c r="O221" s="41">
        <f t="shared" si="20"/>
        <v>0</v>
      </c>
      <c r="P221" s="41">
        <f t="shared" si="21"/>
        <v>0</v>
      </c>
      <c r="Q221" s="41">
        <f t="shared" si="22"/>
        <v>0</v>
      </c>
      <c r="R221" s="41">
        <f t="shared" si="23"/>
        <v>0</v>
      </c>
      <c r="S221" s="41">
        <f t="shared" si="24"/>
        <v>0</v>
      </c>
    </row>
    <row r="222" spans="1:19" x14ac:dyDescent="0.25">
      <c r="A222" s="41">
        <v>59001</v>
      </c>
      <c r="B222" s="41">
        <f>SUMIF(Data!$E:$E,$A222,Data!O:O)</f>
        <v>0</v>
      </c>
      <c r="C222" s="41">
        <f>SUMIF(Data!$E:$E,$A222,Data!P:P)</f>
        <v>0</v>
      </c>
      <c r="D222" s="41">
        <f>SUMIF(Data!$E:$E,$A222,Data!Q:Q)</f>
        <v>0</v>
      </c>
      <c r="E222" s="41">
        <f>SUMIF(Data!$E:$E,$A222,Data!R:R)</f>
        <v>0</v>
      </c>
      <c r="F222" s="41">
        <f>SUMIF(Data!$E:$E,$A222,Data!S:S)</f>
        <v>82</v>
      </c>
      <c r="G222" s="41">
        <f>SUMIF(Data!$E:$E,$A222,Data!T:T)</f>
        <v>82</v>
      </c>
      <c r="H222" s="41">
        <f>VLOOKUP($A222,'[1]2021'!$1:$1048576,H$1,FALSE)</f>
        <v>0</v>
      </c>
      <c r="I222" s="41">
        <f>VLOOKUP($A222,'[1]2021'!$1:$1048576,I$1,FALSE)</f>
        <v>0</v>
      </c>
      <c r="J222" s="41">
        <f>VLOOKUP($A222,'[1]2021'!$1:$1048576,J$1,FALSE)</f>
        <v>0</v>
      </c>
      <c r="K222" s="41">
        <f>VLOOKUP($A222,'[1]2021'!$1:$1048576,K$1,FALSE)</f>
        <v>0</v>
      </c>
      <c r="L222" s="41">
        <f>VLOOKUP($A222,'[1]2021'!$1:$1048576,L$1,FALSE)</f>
        <v>82</v>
      </c>
      <c r="M222" s="41">
        <f>VLOOKUP($A222,'[1]2021'!$1:$1048576,M$1,FALSE)</f>
        <v>82</v>
      </c>
      <c r="N222" s="41">
        <f t="shared" si="19"/>
        <v>0</v>
      </c>
      <c r="O222" s="41">
        <f t="shared" si="20"/>
        <v>0</v>
      </c>
      <c r="P222" s="41">
        <f t="shared" si="21"/>
        <v>0</v>
      </c>
      <c r="Q222" s="41">
        <f t="shared" si="22"/>
        <v>0</v>
      </c>
      <c r="R222" s="41">
        <f t="shared" si="23"/>
        <v>0</v>
      </c>
      <c r="S222" s="41">
        <f t="shared" si="24"/>
        <v>0</v>
      </c>
    </row>
    <row r="223" spans="1:19" x14ac:dyDescent="0.25">
      <c r="A223" s="41">
        <v>59003</v>
      </c>
      <c r="B223" s="41">
        <f>SUMIF(Data!$E:$E,$A223,Data!O:O)</f>
        <v>0</v>
      </c>
      <c r="C223" s="41">
        <f>SUMIF(Data!$E:$E,$A223,Data!P:P)</f>
        <v>4</v>
      </c>
      <c r="D223" s="41">
        <f>SUMIF(Data!$E:$E,$A223,Data!Q:Q)</f>
        <v>4</v>
      </c>
      <c r="E223" s="41">
        <f>SUMIF(Data!$E:$E,$A223,Data!R:R)</f>
        <v>0</v>
      </c>
      <c r="F223" s="41">
        <f>SUMIF(Data!$E:$E,$A223,Data!S:S)</f>
        <v>56</v>
      </c>
      <c r="G223" s="41">
        <f>SUMIF(Data!$E:$E,$A223,Data!T:T)</f>
        <v>56</v>
      </c>
      <c r="H223" s="41">
        <f>VLOOKUP($A223,'[1]2021'!$1:$1048576,H$1,FALSE)</f>
        <v>0</v>
      </c>
      <c r="I223" s="41">
        <f>VLOOKUP($A223,'[1]2021'!$1:$1048576,I$1,FALSE)</f>
        <v>4</v>
      </c>
      <c r="J223" s="41">
        <f>VLOOKUP($A223,'[1]2021'!$1:$1048576,J$1,FALSE)</f>
        <v>4</v>
      </c>
      <c r="K223" s="41">
        <f>VLOOKUP($A223,'[1]2021'!$1:$1048576,K$1,FALSE)</f>
        <v>0</v>
      </c>
      <c r="L223" s="41">
        <f>VLOOKUP($A223,'[1]2021'!$1:$1048576,L$1,FALSE)</f>
        <v>56</v>
      </c>
      <c r="M223" s="41">
        <f>VLOOKUP($A223,'[1]2021'!$1:$1048576,M$1,FALSE)</f>
        <v>56</v>
      </c>
      <c r="N223" s="41">
        <f t="shared" si="19"/>
        <v>0</v>
      </c>
      <c r="O223" s="41">
        <f t="shared" si="20"/>
        <v>0</v>
      </c>
      <c r="P223" s="41">
        <f t="shared" si="21"/>
        <v>0</v>
      </c>
      <c r="Q223" s="41">
        <f t="shared" si="22"/>
        <v>0</v>
      </c>
      <c r="R223" s="41">
        <f t="shared" si="23"/>
        <v>0</v>
      </c>
      <c r="S223" s="41">
        <f t="shared" si="24"/>
        <v>0</v>
      </c>
    </row>
    <row r="224" spans="1:19" x14ac:dyDescent="0.25">
      <c r="A224" s="41">
        <v>60001</v>
      </c>
      <c r="B224" s="41">
        <f>SUMIF(Data!$E:$E,$A224,Data!O:O)</f>
        <v>0</v>
      </c>
      <c r="C224" s="41">
        <f>SUMIF(Data!$E:$E,$A224,Data!P:P)</f>
        <v>0</v>
      </c>
      <c r="D224" s="41">
        <f>SUMIF(Data!$E:$E,$A224,Data!Q:Q)</f>
        <v>0</v>
      </c>
      <c r="E224" s="41">
        <f>SUMIF(Data!$E:$E,$A224,Data!R:R)</f>
        <v>0</v>
      </c>
      <c r="F224" s="41">
        <f>SUMIF(Data!$E:$E,$A224,Data!S:S)</f>
        <v>42</v>
      </c>
      <c r="G224" s="41">
        <f>SUMIF(Data!$E:$E,$A224,Data!T:T)</f>
        <v>42</v>
      </c>
      <c r="H224" s="41">
        <f>VLOOKUP($A224,'[1]2021'!$1:$1048576,H$1,FALSE)</f>
        <v>0</v>
      </c>
      <c r="I224" s="41">
        <f>VLOOKUP($A224,'[1]2021'!$1:$1048576,I$1,FALSE)</f>
        <v>0</v>
      </c>
      <c r="J224" s="41">
        <f>VLOOKUP($A224,'[1]2021'!$1:$1048576,J$1,FALSE)</f>
        <v>0</v>
      </c>
      <c r="K224" s="41">
        <f>VLOOKUP($A224,'[1]2021'!$1:$1048576,K$1,FALSE)</f>
        <v>0</v>
      </c>
      <c r="L224" s="41">
        <f>VLOOKUP($A224,'[1]2021'!$1:$1048576,L$1,FALSE)</f>
        <v>42</v>
      </c>
      <c r="M224" s="41">
        <f>VLOOKUP($A224,'[1]2021'!$1:$1048576,M$1,FALSE)</f>
        <v>42</v>
      </c>
      <c r="N224" s="41">
        <f t="shared" si="19"/>
        <v>0</v>
      </c>
      <c r="O224" s="41">
        <f t="shared" si="20"/>
        <v>0</v>
      </c>
      <c r="P224" s="41">
        <f t="shared" si="21"/>
        <v>0</v>
      </c>
      <c r="Q224" s="41">
        <f t="shared" si="22"/>
        <v>0</v>
      </c>
      <c r="R224" s="41">
        <f t="shared" si="23"/>
        <v>0</v>
      </c>
      <c r="S224" s="41">
        <f t="shared" si="24"/>
        <v>0</v>
      </c>
    </row>
    <row r="225" spans="1:19" x14ac:dyDescent="0.25">
      <c r="A225" s="41">
        <v>60002</v>
      </c>
      <c r="B225" s="41">
        <f>SUMIF(Data!$E:$E,$A225,Data!O:O)</f>
        <v>0</v>
      </c>
      <c r="C225" s="41">
        <f>SUMIF(Data!$E:$E,$A225,Data!P:P)</f>
        <v>0</v>
      </c>
      <c r="D225" s="41">
        <f>SUMIF(Data!$E:$E,$A225,Data!Q:Q)</f>
        <v>0</v>
      </c>
      <c r="E225" s="41">
        <f>SUMIF(Data!$E:$E,$A225,Data!R:R)</f>
        <v>0</v>
      </c>
      <c r="F225" s="41">
        <f>SUMIF(Data!$E:$E,$A225,Data!S:S)</f>
        <v>24</v>
      </c>
      <c r="G225" s="41">
        <f>SUMIF(Data!$E:$E,$A225,Data!T:T)</f>
        <v>24</v>
      </c>
      <c r="H225" s="41">
        <f>VLOOKUP($A225,'[1]2021'!$1:$1048576,H$1,FALSE)</f>
        <v>0</v>
      </c>
      <c r="I225" s="41">
        <f>VLOOKUP($A225,'[1]2021'!$1:$1048576,I$1,FALSE)</f>
        <v>0</v>
      </c>
      <c r="J225" s="41">
        <f>VLOOKUP($A225,'[1]2021'!$1:$1048576,J$1,FALSE)</f>
        <v>0</v>
      </c>
      <c r="K225" s="41">
        <f>VLOOKUP($A225,'[1]2021'!$1:$1048576,K$1,FALSE)</f>
        <v>0</v>
      </c>
      <c r="L225" s="41">
        <f>VLOOKUP($A225,'[1]2021'!$1:$1048576,L$1,FALSE)</f>
        <v>24</v>
      </c>
      <c r="M225" s="41">
        <f>VLOOKUP($A225,'[1]2021'!$1:$1048576,M$1,FALSE)</f>
        <v>24</v>
      </c>
      <c r="N225" s="41">
        <f t="shared" si="19"/>
        <v>0</v>
      </c>
      <c r="O225" s="41">
        <f t="shared" si="20"/>
        <v>0</v>
      </c>
      <c r="P225" s="41">
        <f t="shared" si="21"/>
        <v>0</v>
      </c>
      <c r="Q225" s="41">
        <f t="shared" si="22"/>
        <v>0</v>
      </c>
      <c r="R225" s="41">
        <f t="shared" si="23"/>
        <v>0</v>
      </c>
      <c r="S225" s="41">
        <f t="shared" si="24"/>
        <v>0</v>
      </c>
    </row>
    <row r="226" spans="1:19" x14ac:dyDescent="0.25">
      <c r="A226" s="41">
        <v>60003</v>
      </c>
      <c r="B226" s="41">
        <f>SUMIF(Data!$E:$E,$A226,Data!O:O)</f>
        <v>0</v>
      </c>
      <c r="C226" s="41">
        <f>SUMIF(Data!$E:$E,$A226,Data!P:P)</f>
        <v>0</v>
      </c>
      <c r="D226" s="41">
        <f>SUMIF(Data!$E:$E,$A226,Data!Q:Q)</f>
        <v>0</v>
      </c>
      <c r="E226" s="41">
        <f>SUMIF(Data!$E:$E,$A226,Data!R:R)</f>
        <v>0</v>
      </c>
      <c r="F226" s="41">
        <f>SUMIF(Data!$E:$E,$A226,Data!S:S)</f>
        <v>104</v>
      </c>
      <c r="G226" s="41">
        <f>SUMIF(Data!$E:$E,$A226,Data!T:T)</f>
        <v>104</v>
      </c>
      <c r="H226" s="41">
        <f>VLOOKUP($A226,'[1]2021'!$1:$1048576,H$1,FALSE)</f>
        <v>0</v>
      </c>
      <c r="I226" s="41">
        <f>VLOOKUP($A226,'[1]2021'!$1:$1048576,I$1,FALSE)</f>
        <v>0</v>
      </c>
      <c r="J226" s="41">
        <f>VLOOKUP($A226,'[1]2021'!$1:$1048576,J$1,FALSE)</f>
        <v>0</v>
      </c>
      <c r="K226" s="41">
        <f>VLOOKUP($A226,'[1]2021'!$1:$1048576,K$1,FALSE)</f>
        <v>0</v>
      </c>
      <c r="L226" s="41">
        <f>VLOOKUP($A226,'[1]2021'!$1:$1048576,L$1,FALSE)</f>
        <v>104</v>
      </c>
      <c r="M226" s="41">
        <f>VLOOKUP($A226,'[1]2021'!$1:$1048576,M$1,FALSE)</f>
        <v>104</v>
      </c>
      <c r="N226" s="41">
        <f t="shared" si="19"/>
        <v>0</v>
      </c>
      <c r="O226" s="41">
        <f t="shared" si="20"/>
        <v>0</v>
      </c>
      <c r="P226" s="41">
        <f t="shared" si="21"/>
        <v>0</v>
      </c>
      <c r="Q226" s="41">
        <f t="shared" si="22"/>
        <v>0</v>
      </c>
      <c r="R226" s="41">
        <f t="shared" si="23"/>
        <v>0</v>
      </c>
      <c r="S226" s="41">
        <f t="shared" si="24"/>
        <v>0</v>
      </c>
    </row>
    <row r="227" spans="1:19" x14ac:dyDescent="0.25">
      <c r="A227" s="41">
        <v>60006</v>
      </c>
      <c r="B227" s="41">
        <f>SUMIF(Data!$E:$E,$A227,Data!O:O)</f>
        <v>0</v>
      </c>
      <c r="C227" s="41">
        <f>SUMIF(Data!$E:$E,$A227,Data!P:P)</f>
        <v>0</v>
      </c>
      <c r="D227" s="41">
        <f>SUMIF(Data!$E:$E,$A227,Data!Q:Q)</f>
        <v>0</v>
      </c>
      <c r="E227" s="41">
        <f>SUMIF(Data!$E:$E,$A227,Data!R:R)</f>
        <v>0</v>
      </c>
      <c r="F227" s="41">
        <f>SUMIF(Data!$E:$E,$A227,Data!S:S)</f>
        <v>45</v>
      </c>
      <c r="G227" s="41">
        <f>SUMIF(Data!$E:$E,$A227,Data!T:T)</f>
        <v>45</v>
      </c>
      <c r="H227" s="41">
        <f>VLOOKUP($A227,'[1]2021'!$1:$1048576,H$1,FALSE)</f>
        <v>0</v>
      </c>
      <c r="I227" s="41">
        <f>VLOOKUP($A227,'[1]2021'!$1:$1048576,I$1,FALSE)</f>
        <v>0</v>
      </c>
      <c r="J227" s="41">
        <f>VLOOKUP($A227,'[1]2021'!$1:$1048576,J$1,FALSE)</f>
        <v>0</v>
      </c>
      <c r="K227" s="41">
        <f>VLOOKUP($A227,'[1]2021'!$1:$1048576,K$1,FALSE)</f>
        <v>0</v>
      </c>
      <c r="L227" s="41">
        <f>VLOOKUP($A227,'[1]2021'!$1:$1048576,L$1,FALSE)</f>
        <v>45</v>
      </c>
      <c r="M227" s="41">
        <f>VLOOKUP($A227,'[1]2021'!$1:$1048576,M$1,FALSE)</f>
        <v>45</v>
      </c>
      <c r="N227" s="41">
        <f t="shared" si="19"/>
        <v>0</v>
      </c>
      <c r="O227" s="41">
        <f t="shared" si="20"/>
        <v>0</v>
      </c>
      <c r="P227" s="41">
        <f t="shared" si="21"/>
        <v>0</v>
      </c>
      <c r="Q227" s="41">
        <f t="shared" si="22"/>
        <v>0</v>
      </c>
      <c r="R227" s="41">
        <f t="shared" si="23"/>
        <v>0</v>
      </c>
      <c r="S227" s="41">
        <f t="shared" si="24"/>
        <v>0</v>
      </c>
    </row>
    <row r="228" spans="1:19" x14ac:dyDescent="0.25">
      <c r="A228" s="41">
        <v>60007</v>
      </c>
      <c r="B228" s="41">
        <f>SUMIF(Data!$E:$E,$A228,Data!O:O)</f>
        <v>0</v>
      </c>
      <c r="C228" s="41">
        <f>SUMIF(Data!$E:$E,$A228,Data!P:P)</f>
        <v>24</v>
      </c>
      <c r="D228" s="41">
        <f>SUMIF(Data!$E:$E,$A228,Data!Q:Q)</f>
        <v>24</v>
      </c>
      <c r="E228" s="41">
        <f>SUMIF(Data!$E:$E,$A228,Data!R:R)</f>
        <v>0</v>
      </c>
      <c r="F228" s="41">
        <f>SUMIF(Data!$E:$E,$A228,Data!S:S)</f>
        <v>68</v>
      </c>
      <c r="G228" s="41">
        <f>SUMIF(Data!$E:$E,$A228,Data!T:T)</f>
        <v>68</v>
      </c>
      <c r="H228" s="41">
        <f>VLOOKUP($A228,'[1]2021'!$1:$1048576,H$1,FALSE)</f>
        <v>0</v>
      </c>
      <c r="I228" s="41">
        <f>VLOOKUP($A228,'[1]2021'!$1:$1048576,I$1,FALSE)</f>
        <v>24</v>
      </c>
      <c r="J228" s="41">
        <f>VLOOKUP($A228,'[1]2021'!$1:$1048576,J$1,FALSE)</f>
        <v>24</v>
      </c>
      <c r="K228" s="41">
        <f>VLOOKUP($A228,'[1]2021'!$1:$1048576,K$1,FALSE)</f>
        <v>0</v>
      </c>
      <c r="L228" s="41">
        <f>VLOOKUP($A228,'[1]2021'!$1:$1048576,L$1,FALSE)</f>
        <v>68</v>
      </c>
      <c r="M228" s="41">
        <f>VLOOKUP($A228,'[1]2021'!$1:$1048576,M$1,FALSE)</f>
        <v>68</v>
      </c>
      <c r="N228" s="41">
        <f t="shared" si="19"/>
        <v>0</v>
      </c>
      <c r="O228" s="41">
        <f t="shared" si="20"/>
        <v>0</v>
      </c>
      <c r="P228" s="41">
        <f t="shared" si="21"/>
        <v>0</v>
      </c>
      <c r="Q228" s="41">
        <f t="shared" si="22"/>
        <v>0</v>
      </c>
      <c r="R228" s="41">
        <f t="shared" si="23"/>
        <v>0</v>
      </c>
      <c r="S228" s="41">
        <f t="shared" si="24"/>
        <v>0</v>
      </c>
    </row>
    <row r="229" spans="1:19" x14ac:dyDescent="0.25">
      <c r="A229" s="41">
        <v>60008</v>
      </c>
      <c r="B229" s="41">
        <f>SUMIF(Data!$E:$E,$A229,Data!O:O)</f>
        <v>0</v>
      </c>
      <c r="C229" s="41">
        <f>SUMIF(Data!$E:$E,$A229,Data!P:P)</f>
        <v>0</v>
      </c>
      <c r="D229" s="41">
        <f>SUMIF(Data!$E:$E,$A229,Data!Q:Q)</f>
        <v>0</v>
      </c>
      <c r="E229" s="41">
        <f>SUMIF(Data!$E:$E,$A229,Data!R:R)</f>
        <v>0</v>
      </c>
      <c r="F229" s="41">
        <f>SUMIF(Data!$E:$E,$A229,Data!S:S)</f>
        <v>50</v>
      </c>
      <c r="G229" s="41">
        <f>SUMIF(Data!$E:$E,$A229,Data!T:T)</f>
        <v>50</v>
      </c>
      <c r="H229" s="41">
        <f>VLOOKUP($A229,'[1]2021'!$1:$1048576,H$1,FALSE)</f>
        <v>0</v>
      </c>
      <c r="I229" s="41">
        <f>VLOOKUP($A229,'[1]2021'!$1:$1048576,I$1,FALSE)</f>
        <v>0</v>
      </c>
      <c r="J229" s="41">
        <f>VLOOKUP($A229,'[1]2021'!$1:$1048576,J$1,FALSE)</f>
        <v>0</v>
      </c>
      <c r="K229" s="41">
        <f>VLOOKUP($A229,'[1]2021'!$1:$1048576,K$1,FALSE)</f>
        <v>0</v>
      </c>
      <c r="L229" s="41">
        <f>VLOOKUP($A229,'[1]2021'!$1:$1048576,L$1,FALSE)</f>
        <v>50</v>
      </c>
      <c r="M229" s="41">
        <f>VLOOKUP($A229,'[1]2021'!$1:$1048576,M$1,FALSE)</f>
        <v>50</v>
      </c>
      <c r="N229" s="41">
        <f t="shared" si="19"/>
        <v>0</v>
      </c>
      <c r="O229" s="41">
        <f t="shared" si="20"/>
        <v>0</v>
      </c>
      <c r="P229" s="41">
        <f t="shared" si="21"/>
        <v>0</v>
      </c>
      <c r="Q229" s="41">
        <f t="shared" si="22"/>
        <v>0</v>
      </c>
      <c r="R229" s="41">
        <f t="shared" si="23"/>
        <v>0</v>
      </c>
      <c r="S229" s="41">
        <f t="shared" si="24"/>
        <v>0</v>
      </c>
    </row>
    <row r="230" spans="1:19" x14ac:dyDescent="0.25">
      <c r="A230" s="41">
        <v>61002</v>
      </c>
      <c r="B230" s="41">
        <f>SUMIF(Data!$E:$E,$A230,Data!O:O)</f>
        <v>0</v>
      </c>
      <c r="C230" s="41">
        <f>SUMIF(Data!$E:$E,$A230,Data!P:P)</f>
        <v>4</v>
      </c>
      <c r="D230" s="41">
        <f>SUMIF(Data!$E:$E,$A230,Data!Q:Q)</f>
        <v>4</v>
      </c>
      <c r="E230" s="41">
        <f>SUMIF(Data!$E:$E,$A230,Data!R:R)</f>
        <v>0</v>
      </c>
      <c r="F230" s="41">
        <f>SUMIF(Data!$E:$E,$A230,Data!S:S)</f>
        <v>43</v>
      </c>
      <c r="G230" s="41">
        <f>SUMIF(Data!$E:$E,$A230,Data!T:T)</f>
        <v>43</v>
      </c>
      <c r="H230" s="41">
        <f>VLOOKUP($A230,'[1]2021'!$1:$1048576,H$1,FALSE)</f>
        <v>0</v>
      </c>
      <c r="I230" s="41">
        <f>VLOOKUP($A230,'[1]2021'!$1:$1048576,I$1,FALSE)</f>
        <v>4</v>
      </c>
      <c r="J230" s="41">
        <f>VLOOKUP($A230,'[1]2021'!$1:$1048576,J$1,FALSE)</f>
        <v>4</v>
      </c>
      <c r="K230" s="41">
        <f>VLOOKUP($A230,'[1]2021'!$1:$1048576,K$1,FALSE)</f>
        <v>0</v>
      </c>
      <c r="L230" s="41">
        <f>VLOOKUP($A230,'[1]2021'!$1:$1048576,L$1,FALSE)</f>
        <v>43</v>
      </c>
      <c r="M230" s="41">
        <f>VLOOKUP($A230,'[1]2021'!$1:$1048576,M$1,FALSE)</f>
        <v>43</v>
      </c>
      <c r="N230" s="41">
        <f t="shared" si="19"/>
        <v>0</v>
      </c>
      <c r="O230" s="41">
        <f t="shared" si="20"/>
        <v>0</v>
      </c>
      <c r="P230" s="41">
        <f t="shared" si="21"/>
        <v>0</v>
      </c>
      <c r="Q230" s="41">
        <f t="shared" si="22"/>
        <v>0</v>
      </c>
      <c r="R230" s="41">
        <f t="shared" si="23"/>
        <v>0</v>
      </c>
      <c r="S230" s="41">
        <f t="shared" si="24"/>
        <v>0</v>
      </c>
    </row>
    <row r="231" spans="1:19" x14ac:dyDescent="0.25">
      <c r="A231" s="41">
        <v>61003</v>
      </c>
      <c r="B231" s="41">
        <f>SUMIF(Data!$E:$E,$A231,Data!O:O)</f>
        <v>0</v>
      </c>
      <c r="C231" s="41">
        <f>SUMIF(Data!$E:$E,$A231,Data!P:P)</f>
        <v>0</v>
      </c>
      <c r="D231" s="41">
        <f>SUMIF(Data!$E:$E,$A231,Data!Q:Q)</f>
        <v>0</v>
      </c>
      <c r="E231" s="41">
        <f>SUMIF(Data!$E:$E,$A231,Data!R:R)</f>
        <v>0</v>
      </c>
      <c r="F231" s="41">
        <f>SUMIF(Data!$E:$E,$A231,Data!S:S)</f>
        <v>64</v>
      </c>
      <c r="G231" s="41">
        <f>SUMIF(Data!$E:$E,$A231,Data!T:T)</f>
        <v>64</v>
      </c>
      <c r="H231" s="41">
        <f>VLOOKUP($A231,'[1]2021'!$1:$1048576,H$1,FALSE)</f>
        <v>0</v>
      </c>
      <c r="I231" s="41">
        <f>VLOOKUP($A231,'[1]2021'!$1:$1048576,I$1,FALSE)</f>
        <v>0</v>
      </c>
      <c r="J231" s="41">
        <f>VLOOKUP($A231,'[1]2021'!$1:$1048576,J$1,FALSE)</f>
        <v>0</v>
      </c>
      <c r="K231" s="41">
        <f>VLOOKUP($A231,'[1]2021'!$1:$1048576,K$1,FALSE)</f>
        <v>0</v>
      </c>
      <c r="L231" s="41">
        <f>VLOOKUP($A231,'[1]2021'!$1:$1048576,L$1,FALSE)</f>
        <v>64</v>
      </c>
      <c r="M231" s="41">
        <f>VLOOKUP($A231,'[1]2021'!$1:$1048576,M$1,FALSE)</f>
        <v>64</v>
      </c>
      <c r="N231" s="41">
        <f t="shared" si="19"/>
        <v>0</v>
      </c>
      <c r="O231" s="41">
        <f t="shared" si="20"/>
        <v>0</v>
      </c>
      <c r="P231" s="41">
        <f t="shared" si="21"/>
        <v>0</v>
      </c>
      <c r="Q231" s="41">
        <f t="shared" si="22"/>
        <v>0</v>
      </c>
      <c r="R231" s="41">
        <f t="shared" si="23"/>
        <v>0</v>
      </c>
      <c r="S231" s="41">
        <f t="shared" si="24"/>
        <v>0</v>
      </c>
    </row>
    <row r="232" spans="1:19" x14ac:dyDescent="0.25">
      <c r="A232" s="41">
        <v>62001</v>
      </c>
      <c r="B232" s="41">
        <f>SUMIF(Data!$E:$E,$A232,Data!O:O)</f>
        <v>0</v>
      </c>
      <c r="C232" s="41">
        <f>SUMIF(Data!$E:$E,$A232,Data!P:P)</f>
        <v>0</v>
      </c>
      <c r="D232" s="41">
        <f>SUMIF(Data!$E:$E,$A232,Data!Q:Q)</f>
        <v>0</v>
      </c>
      <c r="E232" s="41">
        <f>SUMIF(Data!$E:$E,$A232,Data!R:R)</f>
        <v>0</v>
      </c>
      <c r="F232" s="41">
        <f>SUMIF(Data!$E:$E,$A232,Data!S:S)</f>
        <v>142</v>
      </c>
      <c r="G232" s="41">
        <f>SUMIF(Data!$E:$E,$A232,Data!T:T)</f>
        <v>142</v>
      </c>
      <c r="H232" s="41">
        <f>VLOOKUP($A232,'[1]2021'!$1:$1048576,H$1,FALSE)</f>
        <v>0</v>
      </c>
      <c r="I232" s="41">
        <f>VLOOKUP($A232,'[1]2021'!$1:$1048576,I$1,FALSE)</f>
        <v>0</v>
      </c>
      <c r="J232" s="41">
        <f>VLOOKUP($A232,'[1]2021'!$1:$1048576,J$1,FALSE)</f>
        <v>0</v>
      </c>
      <c r="K232" s="41">
        <f>VLOOKUP($A232,'[1]2021'!$1:$1048576,K$1,FALSE)</f>
        <v>0</v>
      </c>
      <c r="L232" s="41">
        <f>VLOOKUP($A232,'[1]2021'!$1:$1048576,L$1,FALSE)</f>
        <v>142</v>
      </c>
      <c r="M232" s="41">
        <f>VLOOKUP($A232,'[1]2021'!$1:$1048576,M$1,FALSE)</f>
        <v>142</v>
      </c>
      <c r="N232" s="41">
        <f t="shared" si="19"/>
        <v>0</v>
      </c>
      <c r="O232" s="41">
        <f t="shared" si="20"/>
        <v>0</v>
      </c>
      <c r="P232" s="41">
        <f t="shared" si="21"/>
        <v>0</v>
      </c>
      <c r="Q232" s="41">
        <f t="shared" si="22"/>
        <v>0</v>
      </c>
      <c r="R232" s="41">
        <f t="shared" si="23"/>
        <v>0</v>
      </c>
      <c r="S232" s="41">
        <f t="shared" si="24"/>
        <v>0</v>
      </c>
    </row>
    <row r="233" spans="1:19" x14ac:dyDescent="0.25">
      <c r="A233" s="41">
        <v>62002</v>
      </c>
      <c r="B233" s="41">
        <f>SUMIF(Data!$E:$E,$A233,Data!O:O)</f>
        <v>0</v>
      </c>
      <c r="C233" s="41">
        <f>SUMIF(Data!$E:$E,$A233,Data!P:P)</f>
        <v>0</v>
      </c>
      <c r="D233" s="41">
        <f>SUMIF(Data!$E:$E,$A233,Data!Q:Q)</f>
        <v>0</v>
      </c>
      <c r="E233" s="41">
        <f>SUMIF(Data!$E:$E,$A233,Data!R:R)</f>
        <v>33</v>
      </c>
      <c r="F233" s="41">
        <f>SUMIF(Data!$E:$E,$A233,Data!S:S)</f>
        <v>40</v>
      </c>
      <c r="G233" s="41">
        <f>SUMIF(Data!$E:$E,$A233,Data!T:T)</f>
        <v>73</v>
      </c>
      <c r="H233" s="41">
        <f>VLOOKUP($A233,'[1]2021'!$1:$1048576,H$1,FALSE)</f>
        <v>0</v>
      </c>
      <c r="I233" s="41">
        <f>VLOOKUP($A233,'[1]2021'!$1:$1048576,I$1,FALSE)</f>
        <v>0</v>
      </c>
      <c r="J233" s="41">
        <f>VLOOKUP($A233,'[1]2021'!$1:$1048576,J$1,FALSE)</f>
        <v>0</v>
      </c>
      <c r="K233" s="41">
        <f>VLOOKUP($A233,'[1]2021'!$1:$1048576,K$1,FALSE)</f>
        <v>33</v>
      </c>
      <c r="L233" s="41">
        <f>VLOOKUP($A233,'[1]2021'!$1:$1048576,L$1,FALSE)</f>
        <v>40</v>
      </c>
      <c r="M233" s="41">
        <f>VLOOKUP($A233,'[1]2021'!$1:$1048576,M$1,FALSE)</f>
        <v>73</v>
      </c>
      <c r="N233" s="41">
        <f t="shared" si="19"/>
        <v>0</v>
      </c>
      <c r="O233" s="41">
        <f t="shared" si="20"/>
        <v>0</v>
      </c>
      <c r="P233" s="41">
        <f t="shared" si="21"/>
        <v>0</v>
      </c>
      <c r="Q233" s="41">
        <f t="shared" si="22"/>
        <v>0</v>
      </c>
      <c r="R233" s="41">
        <f t="shared" si="23"/>
        <v>0</v>
      </c>
      <c r="S233" s="41">
        <f t="shared" si="24"/>
        <v>0</v>
      </c>
    </row>
    <row r="234" spans="1:19" x14ac:dyDescent="0.25">
      <c r="A234" s="41">
        <v>62003</v>
      </c>
      <c r="B234" s="41">
        <f>SUMIF(Data!$E:$E,$A234,Data!O:O)</f>
        <v>0</v>
      </c>
      <c r="C234" s="41">
        <f>SUMIF(Data!$E:$E,$A234,Data!P:P)</f>
        <v>2</v>
      </c>
      <c r="D234" s="41">
        <f>SUMIF(Data!$E:$E,$A234,Data!Q:Q)</f>
        <v>2</v>
      </c>
      <c r="E234" s="41">
        <f>SUMIF(Data!$E:$E,$A234,Data!R:R)</f>
        <v>0</v>
      </c>
      <c r="F234" s="41">
        <f>SUMIF(Data!$E:$E,$A234,Data!S:S)</f>
        <v>72</v>
      </c>
      <c r="G234" s="41">
        <f>SUMIF(Data!$E:$E,$A234,Data!T:T)</f>
        <v>72</v>
      </c>
      <c r="H234" s="41">
        <f>VLOOKUP($A234,'[1]2021'!$1:$1048576,H$1,FALSE)</f>
        <v>0</v>
      </c>
      <c r="I234" s="41">
        <f>VLOOKUP($A234,'[1]2021'!$1:$1048576,I$1,FALSE)</f>
        <v>2</v>
      </c>
      <c r="J234" s="41">
        <f>VLOOKUP($A234,'[1]2021'!$1:$1048576,J$1,FALSE)</f>
        <v>2</v>
      </c>
      <c r="K234" s="41">
        <f>VLOOKUP($A234,'[1]2021'!$1:$1048576,K$1,FALSE)</f>
        <v>0</v>
      </c>
      <c r="L234" s="41">
        <f>VLOOKUP($A234,'[1]2021'!$1:$1048576,L$1,FALSE)</f>
        <v>72</v>
      </c>
      <c r="M234" s="41">
        <f>VLOOKUP($A234,'[1]2021'!$1:$1048576,M$1,FALSE)</f>
        <v>72</v>
      </c>
      <c r="N234" s="41">
        <f t="shared" si="19"/>
        <v>0</v>
      </c>
      <c r="O234" s="41">
        <f t="shared" si="20"/>
        <v>0</v>
      </c>
      <c r="P234" s="41">
        <f t="shared" si="21"/>
        <v>0</v>
      </c>
      <c r="Q234" s="41">
        <f t="shared" si="22"/>
        <v>0</v>
      </c>
      <c r="R234" s="41">
        <f t="shared" si="23"/>
        <v>0</v>
      </c>
      <c r="S234" s="41">
        <f t="shared" si="24"/>
        <v>0</v>
      </c>
    </row>
    <row r="235" spans="1:19" x14ac:dyDescent="0.25">
      <c r="A235" s="41">
        <v>62004</v>
      </c>
      <c r="B235" s="41">
        <f>SUMIF(Data!$E:$E,$A235,Data!O:O)</f>
        <v>0</v>
      </c>
      <c r="C235" s="41">
        <f>SUMIF(Data!$E:$E,$A235,Data!P:P)</f>
        <v>0</v>
      </c>
      <c r="D235" s="41">
        <f>SUMIF(Data!$E:$E,$A235,Data!Q:Q)</f>
        <v>0</v>
      </c>
      <c r="E235" s="41">
        <f>SUMIF(Data!$E:$E,$A235,Data!R:R)</f>
        <v>0</v>
      </c>
      <c r="F235" s="41">
        <f>SUMIF(Data!$E:$E,$A235,Data!S:S)</f>
        <v>57</v>
      </c>
      <c r="G235" s="41">
        <f>SUMIF(Data!$E:$E,$A235,Data!T:T)</f>
        <v>57</v>
      </c>
      <c r="H235" s="41">
        <f>VLOOKUP($A235,'[1]2021'!$1:$1048576,H$1,FALSE)</f>
        <v>0</v>
      </c>
      <c r="I235" s="41">
        <f>VLOOKUP($A235,'[1]2021'!$1:$1048576,I$1,FALSE)</f>
        <v>0</v>
      </c>
      <c r="J235" s="41">
        <f>VLOOKUP($A235,'[1]2021'!$1:$1048576,J$1,FALSE)</f>
        <v>0</v>
      </c>
      <c r="K235" s="41">
        <f>VLOOKUP($A235,'[1]2021'!$1:$1048576,K$1,FALSE)</f>
        <v>0</v>
      </c>
      <c r="L235" s="41">
        <f>VLOOKUP($A235,'[1]2021'!$1:$1048576,L$1,FALSE)</f>
        <v>57</v>
      </c>
      <c r="M235" s="41">
        <f>VLOOKUP($A235,'[1]2021'!$1:$1048576,M$1,FALSE)</f>
        <v>57</v>
      </c>
      <c r="N235" s="41">
        <f t="shared" si="19"/>
        <v>0</v>
      </c>
      <c r="O235" s="41">
        <f t="shared" si="20"/>
        <v>0</v>
      </c>
      <c r="P235" s="41">
        <f t="shared" si="21"/>
        <v>0</v>
      </c>
      <c r="Q235" s="41">
        <f t="shared" si="22"/>
        <v>0</v>
      </c>
      <c r="R235" s="41">
        <f t="shared" si="23"/>
        <v>0</v>
      </c>
      <c r="S235" s="41">
        <f t="shared" si="24"/>
        <v>0</v>
      </c>
    </row>
    <row r="236" spans="1:19" x14ac:dyDescent="0.25">
      <c r="A236" s="41">
        <v>62006</v>
      </c>
      <c r="B236" s="41">
        <f>SUMIF(Data!$E:$E,$A236,Data!O:O)</f>
        <v>0</v>
      </c>
      <c r="C236" s="41">
        <f>SUMIF(Data!$E:$E,$A236,Data!P:P)</f>
        <v>5</v>
      </c>
      <c r="D236" s="41">
        <f>SUMIF(Data!$E:$E,$A236,Data!Q:Q)</f>
        <v>5</v>
      </c>
      <c r="E236" s="41">
        <f>SUMIF(Data!$E:$E,$A236,Data!R:R)</f>
        <v>0</v>
      </c>
      <c r="F236" s="41">
        <f>SUMIF(Data!$E:$E,$A236,Data!S:S)</f>
        <v>112</v>
      </c>
      <c r="G236" s="41">
        <f>SUMIF(Data!$E:$E,$A236,Data!T:T)</f>
        <v>112</v>
      </c>
      <c r="H236" s="41">
        <f>VLOOKUP($A236,'[1]2021'!$1:$1048576,H$1,FALSE)</f>
        <v>0</v>
      </c>
      <c r="I236" s="41">
        <f>VLOOKUP($A236,'[1]2021'!$1:$1048576,I$1,FALSE)</f>
        <v>5</v>
      </c>
      <c r="J236" s="41">
        <f>VLOOKUP($A236,'[1]2021'!$1:$1048576,J$1,FALSE)</f>
        <v>5</v>
      </c>
      <c r="K236" s="41">
        <f>VLOOKUP($A236,'[1]2021'!$1:$1048576,K$1,FALSE)</f>
        <v>0</v>
      </c>
      <c r="L236" s="41">
        <f>VLOOKUP($A236,'[1]2021'!$1:$1048576,L$1,FALSE)</f>
        <v>112</v>
      </c>
      <c r="M236" s="41">
        <f>VLOOKUP($A236,'[1]2021'!$1:$1048576,M$1,FALSE)</f>
        <v>112</v>
      </c>
      <c r="N236" s="41">
        <f t="shared" si="19"/>
        <v>0</v>
      </c>
      <c r="O236" s="41">
        <f t="shared" si="20"/>
        <v>0</v>
      </c>
      <c r="P236" s="41">
        <f t="shared" si="21"/>
        <v>0</v>
      </c>
      <c r="Q236" s="41">
        <f t="shared" si="22"/>
        <v>0</v>
      </c>
      <c r="R236" s="41">
        <f t="shared" si="23"/>
        <v>0</v>
      </c>
      <c r="S236" s="41">
        <f t="shared" si="24"/>
        <v>0</v>
      </c>
    </row>
    <row r="237" spans="1:19" x14ac:dyDescent="0.25">
      <c r="A237" s="41">
        <v>62007</v>
      </c>
      <c r="B237" s="41">
        <f>SUMIF(Data!$E:$E,$A237,Data!O:O)</f>
        <v>0</v>
      </c>
      <c r="C237" s="41">
        <f>SUMIF(Data!$E:$E,$A237,Data!P:P)</f>
        <v>0</v>
      </c>
      <c r="D237" s="41">
        <f>SUMIF(Data!$E:$E,$A237,Data!Q:Q)</f>
        <v>0</v>
      </c>
      <c r="E237" s="41">
        <f>SUMIF(Data!$E:$E,$A237,Data!R:R)</f>
        <v>0</v>
      </c>
      <c r="F237" s="41">
        <f>SUMIF(Data!$E:$E,$A237,Data!S:S)</f>
        <v>71</v>
      </c>
      <c r="G237" s="41">
        <f>SUMIF(Data!$E:$E,$A237,Data!T:T)</f>
        <v>71</v>
      </c>
      <c r="H237" s="41">
        <f>VLOOKUP($A237,'[1]2021'!$1:$1048576,H$1,FALSE)</f>
        <v>0</v>
      </c>
      <c r="I237" s="41">
        <f>VLOOKUP($A237,'[1]2021'!$1:$1048576,I$1,FALSE)</f>
        <v>0</v>
      </c>
      <c r="J237" s="41">
        <f>VLOOKUP($A237,'[1]2021'!$1:$1048576,J$1,FALSE)</f>
        <v>0</v>
      </c>
      <c r="K237" s="41">
        <f>VLOOKUP($A237,'[1]2021'!$1:$1048576,K$1,FALSE)</f>
        <v>0</v>
      </c>
      <c r="L237" s="41">
        <f>VLOOKUP($A237,'[1]2021'!$1:$1048576,L$1,FALSE)</f>
        <v>71</v>
      </c>
      <c r="M237" s="41">
        <f>VLOOKUP($A237,'[1]2021'!$1:$1048576,M$1,FALSE)</f>
        <v>71</v>
      </c>
      <c r="N237" s="41">
        <f t="shared" si="19"/>
        <v>0</v>
      </c>
      <c r="O237" s="41">
        <f t="shared" si="20"/>
        <v>0</v>
      </c>
      <c r="P237" s="41">
        <f t="shared" si="21"/>
        <v>0</v>
      </c>
      <c r="Q237" s="41">
        <f t="shared" si="22"/>
        <v>0</v>
      </c>
      <c r="R237" s="41">
        <f t="shared" si="23"/>
        <v>0</v>
      </c>
      <c r="S237" s="41">
        <f t="shared" si="24"/>
        <v>0</v>
      </c>
    </row>
    <row r="238" spans="1:19" x14ac:dyDescent="0.25">
      <c r="A238" s="41">
        <v>62008</v>
      </c>
      <c r="B238" s="41">
        <f>SUMIF(Data!$E:$E,$A238,Data!O:O)</f>
        <v>0</v>
      </c>
      <c r="C238" s="41">
        <f>SUMIF(Data!$E:$E,$A238,Data!P:P)</f>
        <v>0</v>
      </c>
      <c r="D238" s="41">
        <f>SUMIF(Data!$E:$E,$A238,Data!Q:Q)</f>
        <v>0</v>
      </c>
      <c r="E238" s="41">
        <f>SUMIF(Data!$E:$E,$A238,Data!R:R)</f>
        <v>0</v>
      </c>
      <c r="F238" s="41">
        <f>SUMIF(Data!$E:$E,$A238,Data!S:S)</f>
        <v>116</v>
      </c>
      <c r="G238" s="41">
        <f>SUMIF(Data!$E:$E,$A238,Data!T:T)</f>
        <v>116</v>
      </c>
      <c r="H238" s="41">
        <f>VLOOKUP($A238,'[1]2021'!$1:$1048576,H$1,FALSE)</f>
        <v>0</v>
      </c>
      <c r="I238" s="41">
        <f>VLOOKUP($A238,'[1]2021'!$1:$1048576,I$1,FALSE)</f>
        <v>0</v>
      </c>
      <c r="J238" s="41">
        <f>VLOOKUP($A238,'[1]2021'!$1:$1048576,J$1,FALSE)</f>
        <v>0</v>
      </c>
      <c r="K238" s="41">
        <f>VLOOKUP($A238,'[1]2021'!$1:$1048576,K$1,FALSE)</f>
        <v>0</v>
      </c>
      <c r="L238" s="41">
        <f>VLOOKUP($A238,'[1]2021'!$1:$1048576,L$1,FALSE)</f>
        <v>116</v>
      </c>
      <c r="M238" s="41">
        <f>VLOOKUP($A238,'[1]2021'!$1:$1048576,M$1,FALSE)</f>
        <v>116</v>
      </c>
      <c r="N238" s="41">
        <f t="shared" si="19"/>
        <v>0</v>
      </c>
      <c r="O238" s="41">
        <f t="shared" si="20"/>
        <v>0</v>
      </c>
      <c r="P238" s="41">
        <f t="shared" si="21"/>
        <v>0</v>
      </c>
      <c r="Q238" s="41">
        <f t="shared" si="22"/>
        <v>0</v>
      </c>
      <c r="R238" s="41">
        <f t="shared" si="23"/>
        <v>0</v>
      </c>
      <c r="S238" s="41">
        <f t="shared" si="24"/>
        <v>0</v>
      </c>
    </row>
    <row r="239" spans="1:19" x14ac:dyDescent="0.25">
      <c r="A239" s="41">
        <v>62009</v>
      </c>
      <c r="B239" s="41">
        <f>SUMIF(Data!$E:$E,$A239,Data!O:O)</f>
        <v>0</v>
      </c>
      <c r="C239" s="41">
        <f>SUMIF(Data!$E:$E,$A239,Data!P:P)</f>
        <v>0</v>
      </c>
      <c r="D239" s="41">
        <f>SUMIF(Data!$E:$E,$A239,Data!Q:Q)</f>
        <v>0</v>
      </c>
      <c r="E239" s="41">
        <f>SUMIF(Data!$E:$E,$A239,Data!R:R)</f>
        <v>50</v>
      </c>
      <c r="F239" s="41">
        <f>SUMIF(Data!$E:$E,$A239,Data!S:S)</f>
        <v>81</v>
      </c>
      <c r="G239" s="41">
        <f>SUMIF(Data!$E:$E,$A239,Data!T:T)</f>
        <v>131</v>
      </c>
      <c r="H239" s="41">
        <f>VLOOKUP($A239,'[1]2021'!$1:$1048576,H$1,FALSE)</f>
        <v>0</v>
      </c>
      <c r="I239" s="41">
        <f>VLOOKUP($A239,'[1]2021'!$1:$1048576,I$1,FALSE)</f>
        <v>0</v>
      </c>
      <c r="J239" s="41">
        <f>VLOOKUP($A239,'[1]2021'!$1:$1048576,J$1,FALSE)</f>
        <v>0</v>
      </c>
      <c r="K239" s="41">
        <f>VLOOKUP($A239,'[1]2021'!$1:$1048576,K$1,FALSE)</f>
        <v>50</v>
      </c>
      <c r="L239" s="41">
        <f>VLOOKUP($A239,'[1]2021'!$1:$1048576,L$1,FALSE)</f>
        <v>81</v>
      </c>
      <c r="M239" s="41">
        <f>VLOOKUP($A239,'[1]2021'!$1:$1048576,M$1,FALSE)</f>
        <v>131</v>
      </c>
      <c r="N239" s="41">
        <f t="shared" si="19"/>
        <v>0</v>
      </c>
      <c r="O239" s="41">
        <f t="shared" si="20"/>
        <v>0</v>
      </c>
      <c r="P239" s="41">
        <f t="shared" si="21"/>
        <v>0</v>
      </c>
      <c r="Q239" s="41">
        <f t="shared" si="22"/>
        <v>0</v>
      </c>
      <c r="R239" s="41">
        <f t="shared" si="23"/>
        <v>0</v>
      </c>
      <c r="S239" s="41">
        <f t="shared" si="24"/>
        <v>0</v>
      </c>
    </row>
    <row r="240" spans="1:19" x14ac:dyDescent="0.25">
      <c r="A240" s="41">
        <v>62010</v>
      </c>
      <c r="B240" s="41">
        <f>SUMIF(Data!$E:$E,$A240,Data!O:O)</f>
        <v>0</v>
      </c>
      <c r="C240" s="41">
        <f>SUMIF(Data!$E:$E,$A240,Data!P:P)</f>
        <v>0</v>
      </c>
      <c r="D240" s="41">
        <f>SUMIF(Data!$E:$E,$A240,Data!Q:Q)</f>
        <v>0</v>
      </c>
      <c r="E240" s="41">
        <f>SUMIF(Data!$E:$E,$A240,Data!R:R)</f>
        <v>0</v>
      </c>
      <c r="F240" s="41">
        <f>SUMIF(Data!$E:$E,$A240,Data!S:S)</f>
        <v>84</v>
      </c>
      <c r="G240" s="41">
        <f>SUMIF(Data!$E:$E,$A240,Data!T:T)</f>
        <v>84</v>
      </c>
      <c r="H240" s="41">
        <f>VLOOKUP($A240,'[1]2021'!$1:$1048576,H$1,FALSE)</f>
        <v>0</v>
      </c>
      <c r="I240" s="41">
        <f>VLOOKUP($A240,'[1]2021'!$1:$1048576,I$1,FALSE)</f>
        <v>0</v>
      </c>
      <c r="J240" s="41">
        <f>VLOOKUP($A240,'[1]2021'!$1:$1048576,J$1,FALSE)</f>
        <v>0</v>
      </c>
      <c r="K240" s="41">
        <f>VLOOKUP($A240,'[1]2021'!$1:$1048576,K$1,FALSE)</f>
        <v>0</v>
      </c>
      <c r="L240" s="41">
        <f>VLOOKUP($A240,'[1]2021'!$1:$1048576,L$1,FALSE)</f>
        <v>84</v>
      </c>
      <c r="M240" s="41">
        <f>VLOOKUP($A240,'[1]2021'!$1:$1048576,M$1,FALSE)</f>
        <v>84</v>
      </c>
      <c r="N240" s="41">
        <f t="shared" si="19"/>
        <v>0</v>
      </c>
      <c r="O240" s="41">
        <f t="shared" si="20"/>
        <v>0</v>
      </c>
      <c r="P240" s="41">
        <f t="shared" si="21"/>
        <v>0</v>
      </c>
      <c r="Q240" s="41">
        <f t="shared" si="22"/>
        <v>0</v>
      </c>
      <c r="R240" s="41">
        <f t="shared" si="23"/>
        <v>0</v>
      </c>
      <c r="S240" s="41">
        <f t="shared" si="24"/>
        <v>0</v>
      </c>
    </row>
    <row r="241" spans="1:19" x14ac:dyDescent="0.25">
      <c r="A241" s="41">
        <v>62011</v>
      </c>
      <c r="B241" s="41">
        <f>SUMIF(Data!$E:$E,$A241,Data!O:O)</f>
        <v>0</v>
      </c>
      <c r="C241" s="41">
        <f>SUMIF(Data!$E:$E,$A241,Data!P:P)</f>
        <v>0</v>
      </c>
      <c r="D241" s="41">
        <f>SUMIF(Data!$E:$E,$A241,Data!Q:Q)</f>
        <v>0</v>
      </c>
      <c r="E241" s="41">
        <f>SUMIF(Data!$E:$E,$A241,Data!R:R)</f>
        <v>40</v>
      </c>
      <c r="F241" s="41">
        <f>SUMIF(Data!$E:$E,$A241,Data!S:S)</f>
        <v>0</v>
      </c>
      <c r="G241" s="41">
        <f>SUMIF(Data!$E:$E,$A241,Data!T:T)</f>
        <v>40</v>
      </c>
      <c r="H241" s="41">
        <f>VLOOKUP($A241,'[1]2021'!$1:$1048576,H$1,FALSE)</f>
        <v>0</v>
      </c>
      <c r="I241" s="41">
        <f>VLOOKUP($A241,'[1]2021'!$1:$1048576,I$1,FALSE)</f>
        <v>0</v>
      </c>
      <c r="J241" s="41">
        <f>VLOOKUP($A241,'[1]2021'!$1:$1048576,J$1,FALSE)</f>
        <v>0</v>
      </c>
      <c r="K241" s="41">
        <f>VLOOKUP($A241,'[1]2021'!$1:$1048576,K$1,FALSE)</f>
        <v>40</v>
      </c>
      <c r="L241" s="41">
        <f>VLOOKUP($A241,'[1]2021'!$1:$1048576,L$1,FALSE)</f>
        <v>0</v>
      </c>
      <c r="M241" s="41">
        <f>VLOOKUP($A241,'[1]2021'!$1:$1048576,M$1,FALSE)</f>
        <v>40</v>
      </c>
      <c r="N241" s="41">
        <f t="shared" si="19"/>
        <v>0</v>
      </c>
      <c r="O241" s="41">
        <f t="shared" si="20"/>
        <v>0</v>
      </c>
      <c r="P241" s="41">
        <f t="shared" si="21"/>
        <v>0</v>
      </c>
      <c r="Q241" s="41">
        <f t="shared" si="22"/>
        <v>0</v>
      </c>
      <c r="R241" s="41">
        <f t="shared" si="23"/>
        <v>0</v>
      </c>
      <c r="S241" s="41">
        <f t="shared" si="24"/>
        <v>0</v>
      </c>
    </row>
    <row r="242" spans="1:19" x14ac:dyDescent="0.25">
      <c r="A242" s="41">
        <v>62012</v>
      </c>
      <c r="B242" s="41">
        <f>SUMIF(Data!$E:$E,$A242,Data!O:O)</f>
        <v>0</v>
      </c>
      <c r="C242" s="41">
        <f>SUMIF(Data!$E:$E,$A242,Data!P:P)</f>
        <v>10</v>
      </c>
      <c r="D242" s="41">
        <f>SUMIF(Data!$E:$E,$A242,Data!Q:Q)</f>
        <v>10</v>
      </c>
      <c r="E242" s="41">
        <f>SUMIF(Data!$E:$E,$A242,Data!R:R)</f>
        <v>0</v>
      </c>
      <c r="F242" s="41">
        <f>SUMIF(Data!$E:$E,$A242,Data!S:S)</f>
        <v>150</v>
      </c>
      <c r="G242" s="41">
        <f>SUMIF(Data!$E:$E,$A242,Data!T:T)</f>
        <v>150</v>
      </c>
      <c r="H242" s="41">
        <f>VLOOKUP($A242,'[1]2021'!$1:$1048576,H$1,FALSE)</f>
        <v>0</v>
      </c>
      <c r="I242" s="41">
        <f>VLOOKUP($A242,'[1]2021'!$1:$1048576,I$1,FALSE)</f>
        <v>10</v>
      </c>
      <c r="J242" s="41">
        <f>VLOOKUP($A242,'[1]2021'!$1:$1048576,J$1,FALSE)</f>
        <v>10</v>
      </c>
      <c r="K242" s="41">
        <f>VLOOKUP($A242,'[1]2021'!$1:$1048576,K$1,FALSE)</f>
        <v>0</v>
      </c>
      <c r="L242" s="41">
        <f>VLOOKUP($A242,'[1]2021'!$1:$1048576,L$1,FALSE)</f>
        <v>150</v>
      </c>
      <c r="M242" s="41">
        <f>VLOOKUP($A242,'[1]2021'!$1:$1048576,M$1,FALSE)</f>
        <v>150</v>
      </c>
      <c r="N242" s="41">
        <f t="shared" si="19"/>
        <v>0</v>
      </c>
      <c r="O242" s="41">
        <f t="shared" si="20"/>
        <v>0</v>
      </c>
      <c r="P242" s="41">
        <f t="shared" si="21"/>
        <v>0</v>
      </c>
      <c r="Q242" s="41">
        <f t="shared" si="22"/>
        <v>0</v>
      </c>
      <c r="R242" s="41">
        <f t="shared" si="23"/>
        <v>0</v>
      </c>
      <c r="S242" s="41">
        <f t="shared" si="24"/>
        <v>0</v>
      </c>
    </row>
    <row r="243" spans="1:19" x14ac:dyDescent="0.25">
      <c r="A243" s="41">
        <v>62013</v>
      </c>
      <c r="B243" s="41">
        <f>SUMIF(Data!$E:$E,$A243,Data!O:O)</f>
        <v>0</v>
      </c>
      <c r="C243" s="41">
        <f>SUMIF(Data!$E:$E,$A243,Data!P:P)</f>
        <v>56</v>
      </c>
      <c r="D243" s="41">
        <f>SUMIF(Data!$E:$E,$A243,Data!Q:Q)</f>
        <v>56</v>
      </c>
      <c r="E243" s="41">
        <f>SUMIF(Data!$E:$E,$A243,Data!R:R)</f>
        <v>0</v>
      </c>
      <c r="F243" s="41">
        <f>SUMIF(Data!$E:$E,$A243,Data!S:S)</f>
        <v>208</v>
      </c>
      <c r="G243" s="41">
        <f>SUMIF(Data!$E:$E,$A243,Data!T:T)</f>
        <v>208</v>
      </c>
      <c r="H243" s="41">
        <f>VLOOKUP($A243,'[1]2021'!$1:$1048576,H$1,FALSE)</f>
        <v>0</v>
      </c>
      <c r="I243" s="41">
        <f>VLOOKUP($A243,'[1]2021'!$1:$1048576,I$1,FALSE)</f>
        <v>56</v>
      </c>
      <c r="J243" s="41">
        <f>VLOOKUP($A243,'[1]2021'!$1:$1048576,J$1,FALSE)</f>
        <v>56</v>
      </c>
      <c r="K243" s="41">
        <f>VLOOKUP($A243,'[1]2021'!$1:$1048576,K$1,FALSE)</f>
        <v>0</v>
      </c>
      <c r="L243" s="41">
        <f>VLOOKUP($A243,'[1]2021'!$1:$1048576,L$1,FALSE)</f>
        <v>208</v>
      </c>
      <c r="M243" s="41">
        <f>VLOOKUP($A243,'[1]2021'!$1:$1048576,M$1,FALSE)</f>
        <v>208</v>
      </c>
      <c r="N243" s="41">
        <f t="shared" si="19"/>
        <v>0</v>
      </c>
      <c r="O243" s="41">
        <f t="shared" si="20"/>
        <v>0</v>
      </c>
      <c r="P243" s="41">
        <f t="shared" si="21"/>
        <v>0</v>
      </c>
      <c r="Q243" s="41">
        <f t="shared" si="22"/>
        <v>0</v>
      </c>
      <c r="R243" s="41">
        <f t="shared" si="23"/>
        <v>0</v>
      </c>
      <c r="S243" s="41">
        <f t="shared" si="24"/>
        <v>0</v>
      </c>
    </row>
    <row r="244" spans="1:19" x14ac:dyDescent="0.25">
      <c r="A244" s="41">
        <v>62015</v>
      </c>
      <c r="B244" s="41">
        <f>SUMIF(Data!$E:$E,$A244,Data!O:O)</f>
        <v>0</v>
      </c>
      <c r="C244" s="41">
        <f>SUMIF(Data!$E:$E,$A244,Data!P:P)</f>
        <v>12</v>
      </c>
      <c r="D244" s="41">
        <f>SUMIF(Data!$E:$E,$A244,Data!Q:Q)</f>
        <v>12</v>
      </c>
      <c r="E244" s="41">
        <f>SUMIF(Data!$E:$E,$A244,Data!R:R)</f>
        <v>0</v>
      </c>
      <c r="F244" s="41">
        <f>SUMIF(Data!$E:$E,$A244,Data!S:S)</f>
        <v>237</v>
      </c>
      <c r="G244" s="41">
        <f>SUMIF(Data!$E:$E,$A244,Data!T:T)</f>
        <v>237</v>
      </c>
      <c r="H244" s="41">
        <f>VLOOKUP($A244,'[1]2021'!$1:$1048576,H$1,FALSE)</f>
        <v>0</v>
      </c>
      <c r="I244" s="41">
        <f>VLOOKUP($A244,'[1]2021'!$1:$1048576,I$1,FALSE)</f>
        <v>12</v>
      </c>
      <c r="J244" s="41">
        <f>VLOOKUP($A244,'[1]2021'!$1:$1048576,J$1,FALSE)</f>
        <v>12</v>
      </c>
      <c r="K244" s="41">
        <f>VLOOKUP($A244,'[1]2021'!$1:$1048576,K$1,FALSE)</f>
        <v>0</v>
      </c>
      <c r="L244" s="41">
        <f>VLOOKUP($A244,'[1]2021'!$1:$1048576,L$1,FALSE)</f>
        <v>237</v>
      </c>
      <c r="M244" s="41">
        <f>VLOOKUP($A244,'[1]2021'!$1:$1048576,M$1,FALSE)</f>
        <v>237</v>
      </c>
      <c r="N244" s="41">
        <f t="shared" si="19"/>
        <v>0</v>
      </c>
      <c r="O244" s="41">
        <f t="shared" si="20"/>
        <v>0</v>
      </c>
      <c r="P244" s="41">
        <f t="shared" si="21"/>
        <v>0</v>
      </c>
      <c r="Q244" s="41">
        <f t="shared" si="22"/>
        <v>0</v>
      </c>
      <c r="R244" s="41">
        <f t="shared" si="23"/>
        <v>0</v>
      </c>
      <c r="S244" s="41">
        <f t="shared" si="24"/>
        <v>0</v>
      </c>
    </row>
    <row r="245" spans="1:19" x14ac:dyDescent="0.25">
      <c r="A245" s="41">
        <v>62016</v>
      </c>
      <c r="B245" s="41">
        <f>SUMIF(Data!$E:$E,$A245,Data!O:O)</f>
        <v>0</v>
      </c>
      <c r="C245" s="41">
        <f>SUMIF(Data!$E:$E,$A245,Data!P:P)</f>
        <v>8</v>
      </c>
      <c r="D245" s="41">
        <f>SUMIF(Data!$E:$E,$A245,Data!Q:Q)</f>
        <v>8</v>
      </c>
      <c r="E245" s="41">
        <f>SUMIF(Data!$E:$E,$A245,Data!R:R)</f>
        <v>0</v>
      </c>
      <c r="F245" s="41">
        <f>SUMIF(Data!$E:$E,$A245,Data!S:S)</f>
        <v>125</v>
      </c>
      <c r="G245" s="41">
        <f>SUMIF(Data!$E:$E,$A245,Data!T:T)</f>
        <v>125</v>
      </c>
      <c r="H245" s="41">
        <f>VLOOKUP($A245,'[1]2021'!$1:$1048576,H$1,FALSE)</f>
        <v>0</v>
      </c>
      <c r="I245" s="41">
        <f>VLOOKUP($A245,'[1]2021'!$1:$1048576,I$1,FALSE)</f>
        <v>8</v>
      </c>
      <c r="J245" s="41">
        <f>VLOOKUP($A245,'[1]2021'!$1:$1048576,J$1,FALSE)</f>
        <v>8</v>
      </c>
      <c r="K245" s="41">
        <f>VLOOKUP($A245,'[1]2021'!$1:$1048576,K$1,FALSE)</f>
        <v>0</v>
      </c>
      <c r="L245" s="41">
        <f>VLOOKUP($A245,'[1]2021'!$1:$1048576,L$1,FALSE)</f>
        <v>125</v>
      </c>
      <c r="M245" s="41">
        <f>VLOOKUP($A245,'[1]2021'!$1:$1048576,M$1,FALSE)</f>
        <v>125</v>
      </c>
      <c r="N245" s="41">
        <f t="shared" si="19"/>
        <v>0</v>
      </c>
      <c r="O245" s="41">
        <f t="shared" si="20"/>
        <v>0</v>
      </c>
      <c r="P245" s="41">
        <f t="shared" si="21"/>
        <v>0</v>
      </c>
      <c r="Q245" s="41">
        <f t="shared" si="22"/>
        <v>0</v>
      </c>
      <c r="R245" s="41">
        <f t="shared" si="23"/>
        <v>0</v>
      </c>
      <c r="S245" s="41">
        <f t="shared" si="24"/>
        <v>0</v>
      </c>
    </row>
    <row r="246" spans="1:19" x14ac:dyDescent="0.25">
      <c r="A246" s="41">
        <v>62017</v>
      </c>
      <c r="B246" s="41">
        <f>SUMIF(Data!$E:$E,$A246,Data!O:O)</f>
        <v>0</v>
      </c>
      <c r="C246" s="41">
        <f>SUMIF(Data!$E:$E,$A246,Data!P:P)</f>
        <v>34</v>
      </c>
      <c r="D246" s="41">
        <f>SUMIF(Data!$E:$E,$A246,Data!Q:Q)</f>
        <v>34</v>
      </c>
      <c r="E246" s="41">
        <f>SUMIF(Data!$E:$E,$A246,Data!R:R)</f>
        <v>0</v>
      </c>
      <c r="F246" s="41">
        <f>SUMIF(Data!$E:$E,$A246,Data!S:S)</f>
        <v>149</v>
      </c>
      <c r="G246" s="41">
        <f>SUMIF(Data!$E:$E,$A246,Data!T:T)</f>
        <v>149</v>
      </c>
      <c r="H246" s="41">
        <f>VLOOKUP($A246,'[1]2021'!$1:$1048576,H$1,FALSE)</f>
        <v>0</v>
      </c>
      <c r="I246" s="41">
        <f>VLOOKUP($A246,'[1]2021'!$1:$1048576,I$1,FALSE)</f>
        <v>34</v>
      </c>
      <c r="J246" s="41">
        <f>VLOOKUP($A246,'[1]2021'!$1:$1048576,J$1,FALSE)</f>
        <v>34</v>
      </c>
      <c r="K246" s="41">
        <f>VLOOKUP($A246,'[1]2021'!$1:$1048576,K$1,FALSE)</f>
        <v>0</v>
      </c>
      <c r="L246" s="41">
        <f>VLOOKUP($A246,'[1]2021'!$1:$1048576,L$1,FALSE)</f>
        <v>149</v>
      </c>
      <c r="M246" s="41">
        <f>VLOOKUP($A246,'[1]2021'!$1:$1048576,M$1,FALSE)</f>
        <v>149</v>
      </c>
      <c r="N246" s="41">
        <f t="shared" si="19"/>
        <v>0</v>
      </c>
      <c r="O246" s="41">
        <f t="shared" si="20"/>
        <v>0</v>
      </c>
      <c r="P246" s="41">
        <f t="shared" si="21"/>
        <v>0</v>
      </c>
      <c r="Q246" s="41">
        <f t="shared" si="22"/>
        <v>0</v>
      </c>
      <c r="R246" s="41">
        <f t="shared" si="23"/>
        <v>0</v>
      </c>
      <c r="S246" s="41">
        <f t="shared" si="24"/>
        <v>0</v>
      </c>
    </row>
    <row r="247" spans="1:19" x14ac:dyDescent="0.25">
      <c r="A247" s="41">
        <v>62019</v>
      </c>
      <c r="B247" s="41">
        <f>SUMIF(Data!$E:$E,$A247,Data!O:O)</f>
        <v>0</v>
      </c>
      <c r="C247" s="41">
        <f>SUMIF(Data!$E:$E,$A247,Data!P:P)</f>
        <v>0</v>
      </c>
      <c r="D247" s="41">
        <f>SUMIF(Data!$E:$E,$A247,Data!Q:Q)</f>
        <v>0</v>
      </c>
      <c r="E247" s="41">
        <f>SUMIF(Data!$E:$E,$A247,Data!R:R)</f>
        <v>0</v>
      </c>
      <c r="F247" s="41">
        <f>SUMIF(Data!$E:$E,$A247,Data!S:S)</f>
        <v>63</v>
      </c>
      <c r="G247" s="41">
        <f>SUMIF(Data!$E:$E,$A247,Data!T:T)</f>
        <v>63</v>
      </c>
      <c r="H247" s="41">
        <f>VLOOKUP($A247,'[1]2021'!$1:$1048576,H$1,FALSE)</f>
        <v>0</v>
      </c>
      <c r="I247" s="41">
        <f>VLOOKUP($A247,'[1]2021'!$1:$1048576,I$1,FALSE)</f>
        <v>0</v>
      </c>
      <c r="J247" s="41">
        <f>VLOOKUP($A247,'[1]2021'!$1:$1048576,J$1,FALSE)</f>
        <v>0</v>
      </c>
      <c r="K247" s="41">
        <f>VLOOKUP($A247,'[1]2021'!$1:$1048576,K$1,FALSE)</f>
        <v>0</v>
      </c>
      <c r="L247" s="41">
        <f>VLOOKUP($A247,'[1]2021'!$1:$1048576,L$1,FALSE)</f>
        <v>63</v>
      </c>
      <c r="M247" s="41">
        <f>VLOOKUP($A247,'[1]2021'!$1:$1048576,M$1,FALSE)</f>
        <v>63</v>
      </c>
      <c r="N247" s="41">
        <f t="shared" si="19"/>
        <v>0</v>
      </c>
      <c r="O247" s="41">
        <f t="shared" si="20"/>
        <v>0</v>
      </c>
      <c r="P247" s="41">
        <f t="shared" si="21"/>
        <v>0</v>
      </c>
      <c r="Q247" s="41">
        <f t="shared" si="22"/>
        <v>0</v>
      </c>
      <c r="R247" s="41">
        <f t="shared" si="23"/>
        <v>0</v>
      </c>
      <c r="S247" s="41">
        <f t="shared" si="24"/>
        <v>0</v>
      </c>
    </row>
    <row r="248" spans="1:19" x14ac:dyDescent="0.25">
      <c r="A248" s="41">
        <v>62022</v>
      </c>
      <c r="B248" s="41">
        <f>SUMIF(Data!$E:$E,$A248,Data!O:O)</f>
        <v>0</v>
      </c>
      <c r="C248" s="41">
        <f>SUMIF(Data!$E:$E,$A248,Data!P:P)</f>
        <v>0</v>
      </c>
      <c r="D248" s="41">
        <f>SUMIF(Data!$E:$E,$A248,Data!Q:Q)</f>
        <v>0</v>
      </c>
      <c r="E248" s="41">
        <f>SUMIF(Data!$E:$E,$A248,Data!R:R)</f>
        <v>0</v>
      </c>
      <c r="F248" s="41">
        <f>SUMIF(Data!$E:$E,$A248,Data!S:S)</f>
        <v>105</v>
      </c>
      <c r="G248" s="41">
        <f>SUMIF(Data!$E:$E,$A248,Data!T:T)</f>
        <v>105</v>
      </c>
      <c r="H248" s="41">
        <f>VLOOKUP($A248,'[1]2021'!$1:$1048576,H$1,FALSE)</f>
        <v>0</v>
      </c>
      <c r="I248" s="41">
        <f>VLOOKUP($A248,'[1]2021'!$1:$1048576,I$1,FALSE)</f>
        <v>0</v>
      </c>
      <c r="J248" s="41">
        <f>VLOOKUP($A248,'[1]2021'!$1:$1048576,J$1,FALSE)</f>
        <v>0</v>
      </c>
      <c r="K248" s="41">
        <f>VLOOKUP($A248,'[1]2021'!$1:$1048576,K$1,FALSE)</f>
        <v>0</v>
      </c>
      <c r="L248" s="41">
        <f>VLOOKUP($A248,'[1]2021'!$1:$1048576,L$1,FALSE)</f>
        <v>105</v>
      </c>
      <c r="M248" s="41">
        <f>VLOOKUP($A248,'[1]2021'!$1:$1048576,M$1,FALSE)</f>
        <v>105</v>
      </c>
      <c r="N248" s="41">
        <f t="shared" si="19"/>
        <v>0</v>
      </c>
      <c r="O248" s="41">
        <f t="shared" si="20"/>
        <v>0</v>
      </c>
      <c r="P248" s="41">
        <f t="shared" si="21"/>
        <v>0</v>
      </c>
      <c r="Q248" s="41">
        <f t="shared" si="22"/>
        <v>0</v>
      </c>
      <c r="R248" s="41">
        <f t="shared" si="23"/>
        <v>0</v>
      </c>
      <c r="S248" s="41">
        <f t="shared" si="24"/>
        <v>0</v>
      </c>
    </row>
    <row r="249" spans="1:19" x14ac:dyDescent="0.25">
      <c r="A249" s="41">
        <v>62026</v>
      </c>
      <c r="B249" s="41">
        <f>SUMIF(Data!$E:$E,$A249,Data!O:O)</f>
        <v>0</v>
      </c>
      <c r="C249" s="41">
        <f>SUMIF(Data!$E:$E,$A249,Data!P:P)</f>
        <v>40</v>
      </c>
      <c r="D249" s="41">
        <f>SUMIF(Data!$E:$E,$A249,Data!Q:Q)</f>
        <v>40</v>
      </c>
      <c r="E249" s="41">
        <f>SUMIF(Data!$E:$E,$A249,Data!R:R)</f>
        <v>0</v>
      </c>
      <c r="F249" s="41">
        <f>SUMIF(Data!$E:$E,$A249,Data!S:S)</f>
        <v>178</v>
      </c>
      <c r="G249" s="41">
        <f>SUMIF(Data!$E:$E,$A249,Data!T:T)</f>
        <v>178</v>
      </c>
      <c r="H249" s="41">
        <f>VLOOKUP($A249,'[1]2021'!$1:$1048576,H$1,FALSE)</f>
        <v>0</v>
      </c>
      <c r="I249" s="41">
        <f>VLOOKUP($A249,'[1]2021'!$1:$1048576,I$1,FALSE)</f>
        <v>40</v>
      </c>
      <c r="J249" s="41">
        <f>VLOOKUP($A249,'[1]2021'!$1:$1048576,J$1,FALSE)</f>
        <v>40</v>
      </c>
      <c r="K249" s="41">
        <f>VLOOKUP($A249,'[1]2021'!$1:$1048576,K$1,FALSE)</f>
        <v>0</v>
      </c>
      <c r="L249" s="41">
        <f>VLOOKUP($A249,'[1]2021'!$1:$1048576,L$1,FALSE)</f>
        <v>178</v>
      </c>
      <c r="M249" s="41">
        <f>VLOOKUP($A249,'[1]2021'!$1:$1048576,M$1,FALSE)</f>
        <v>178</v>
      </c>
      <c r="N249" s="41">
        <f t="shared" si="19"/>
        <v>0</v>
      </c>
      <c r="O249" s="41">
        <f t="shared" si="20"/>
        <v>0</v>
      </c>
      <c r="P249" s="41">
        <f t="shared" si="21"/>
        <v>0</v>
      </c>
      <c r="Q249" s="41">
        <f t="shared" si="22"/>
        <v>0</v>
      </c>
      <c r="R249" s="41">
        <f t="shared" si="23"/>
        <v>0</v>
      </c>
      <c r="S249" s="41">
        <f t="shared" si="24"/>
        <v>0</v>
      </c>
    </row>
    <row r="250" spans="1:19" x14ac:dyDescent="0.25">
      <c r="A250" s="41">
        <v>62027</v>
      </c>
      <c r="B250" s="41">
        <f>SUMIF(Data!$E:$E,$A250,Data!O:O)</f>
        <v>0</v>
      </c>
      <c r="C250" s="41">
        <f>SUMIF(Data!$E:$E,$A250,Data!P:P)</f>
        <v>25</v>
      </c>
      <c r="D250" s="41">
        <f>SUMIF(Data!$E:$E,$A250,Data!Q:Q)</f>
        <v>25</v>
      </c>
      <c r="E250" s="41">
        <f>SUMIF(Data!$E:$E,$A250,Data!R:R)</f>
        <v>0</v>
      </c>
      <c r="F250" s="41">
        <f>SUMIF(Data!$E:$E,$A250,Data!S:S)</f>
        <v>175</v>
      </c>
      <c r="G250" s="41">
        <f>SUMIF(Data!$E:$E,$A250,Data!T:T)</f>
        <v>175</v>
      </c>
      <c r="H250" s="41">
        <f>VLOOKUP($A250,'[1]2021'!$1:$1048576,H$1,FALSE)</f>
        <v>0</v>
      </c>
      <c r="I250" s="41">
        <f>VLOOKUP($A250,'[1]2021'!$1:$1048576,I$1,FALSE)</f>
        <v>25</v>
      </c>
      <c r="J250" s="41">
        <f>VLOOKUP($A250,'[1]2021'!$1:$1048576,J$1,FALSE)</f>
        <v>25</v>
      </c>
      <c r="K250" s="41">
        <f>VLOOKUP($A250,'[1]2021'!$1:$1048576,K$1,FALSE)</f>
        <v>0</v>
      </c>
      <c r="L250" s="41">
        <f>VLOOKUP($A250,'[1]2021'!$1:$1048576,L$1,FALSE)</f>
        <v>175</v>
      </c>
      <c r="M250" s="41">
        <f>VLOOKUP($A250,'[1]2021'!$1:$1048576,M$1,FALSE)</f>
        <v>175</v>
      </c>
      <c r="N250" s="41">
        <f t="shared" si="19"/>
        <v>0</v>
      </c>
      <c r="O250" s="41">
        <f t="shared" si="20"/>
        <v>0</v>
      </c>
      <c r="P250" s="41">
        <f t="shared" si="21"/>
        <v>0</v>
      </c>
      <c r="Q250" s="41">
        <f t="shared" si="22"/>
        <v>0</v>
      </c>
      <c r="R250" s="41">
        <f t="shared" si="23"/>
        <v>0</v>
      </c>
      <c r="S250" s="41">
        <f t="shared" si="24"/>
        <v>0</v>
      </c>
    </row>
    <row r="251" spans="1:19" x14ac:dyDescent="0.25">
      <c r="A251" s="41">
        <v>62028</v>
      </c>
      <c r="B251" s="41">
        <f>SUMIF(Data!$E:$E,$A251,Data!O:O)</f>
        <v>0</v>
      </c>
      <c r="C251" s="41">
        <f>SUMIF(Data!$E:$E,$A251,Data!P:P)</f>
        <v>1</v>
      </c>
      <c r="D251" s="41">
        <f>SUMIF(Data!$E:$E,$A251,Data!Q:Q)</f>
        <v>1</v>
      </c>
      <c r="E251" s="41">
        <f>SUMIF(Data!$E:$E,$A251,Data!R:R)</f>
        <v>0</v>
      </c>
      <c r="F251" s="41">
        <f>SUMIF(Data!$E:$E,$A251,Data!S:S)</f>
        <v>100</v>
      </c>
      <c r="G251" s="41">
        <f>SUMIF(Data!$E:$E,$A251,Data!T:T)</f>
        <v>100</v>
      </c>
      <c r="H251" s="41">
        <f>VLOOKUP($A251,'[1]2021'!$1:$1048576,H$1,FALSE)</f>
        <v>0</v>
      </c>
      <c r="I251" s="41">
        <f>VLOOKUP($A251,'[1]2021'!$1:$1048576,I$1,FALSE)</f>
        <v>1</v>
      </c>
      <c r="J251" s="41">
        <f>VLOOKUP($A251,'[1]2021'!$1:$1048576,J$1,FALSE)</f>
        <v>1</v>
      </c>
      <c r="K251" s="41">
        <f>VLOOKUP($A251,'[1]2021'!$1:$1048576,K$1,FALSE)</f>
        <v>0</v>
      </c>
      <c r="L251" s="41">
        <f>VLOOKUP($A251,'[1]2021'!$1:$1048576,L$1,FALSE)</f>
        <v>100</v>
      </c>
      <c r="M251" s="41">
        <f>VLOOKUP($A251,'[1]2021'!$1:$1048576,M$1,FALSE)</f>
        <v>100</v>
      </c>
      <c r="N251" s="41">
        <f t="shared" si="19"/>
        <v>0</v>
      </c>
      <c r="O251" s="41">
        <f t="shared" si="20"/>
        <v>0</v>
      </c>
      <c r="P251" s="41">
        <f t="shared" si="21"/>
        <v>0</v>
      </c>
      <c r="Q251" s="41">
        <f t="shared" si="22"/>
        <v>0</v>
      </c>
      <c r="R251" s="41">
        <f t="shared" si="23"/>
        <v>0</v>
      </c>
      <c r="S251" s="41">
        <f t="shared" si="24"/>
        <v>0</v>
      </c>
    </row>
    <row r="252" spans="1:19" x14ac:dyDescent="0.25">
      <c r="A252" s="41">
        <v>62030</v>
      </c>
      <c r="B252" s="41">
        <f>SUMIF(Data!$E:$E,$A252,Data!O:O)</f>
        <v>0</v>
      </c>
      <c r="C252" s="41">
        <f>SUMIF(Data!$E:$E,$A252,Data!P:P)</f>
        <v>0</v>
      </c>
      <c r="D252" s="41">
        <f>SUMIF(Data!$E:$E,$A252,Data!Q:Q)</f>
        <v>0</v>
      </c>
      <c r="E252" s="41">
        <f>SUMIF(Data!$E:$E,$A252,Data!R:R)</f>
        <v>0</v>
      </c>
      <c r="F252" s="41">
        <f>SUMIF(Data!$E:$E,$A252,Data!S:S)</f>
        <v>76</v>
      </c>
      <c r="G252" s="41">
        <f>SUMIF(Data!$E:$E,$A252,Data!T:T)</f>
        <v>76</v>
      </c>
      <c r="H252" s="41">
        <f>VLOOKUP($A252,'[1]2021'!$1:$1048576,H$1,FALSE)</f>
        <v>0</v>
      </c>
      <c r="I252" s="41">
        <f>VLOOKUP($A252,'[1]2021'!$1:$1048576,I$1,FALSE)</f>
        <v>0</v>
      </c>
      <c r="J252" s="41">
        <f>VLOOKUP($A252,'[1]2021'!$1:$1048576,J$1,FALSE)</f>
        <v>0</v>
      </c>
      <c r="K252" s="41">
        <f>VLOOKUP($A252,'[1]2021'!$1:$1048576,K$1,FALSE)</f>
        <v>0</v>
      </c>
      <c r="L252" s="41">
        <f>VLOOKUP($A252,'[1]2021'!$1:$1048576,L$1,FALSE)</f>
        <v>76</v>
      </c>
      <c r="M252" s="41">
        <f>VLOOKUP($A252,'[1]2021'!$1:$1048576,M$1,FALSE)</f>
        <v>76</v>
      </c>
      <c r="N252" s="41">
        <f t="shared" si="19"/>
        <v>0</v>
      </c>
      <c r="O252" s="41">
        <f t="shared" si="20"/>
        <v>0</v>
      </c>
      <c r="P252" s="41">
        <f t="shared" si="21"/>
        <v>0</v>
      </c>
      <c r="Q252" s="41">
        <f t="shared" si="22"/>
        <v>0</v>
      </c>
      <c r="R252" s="41">
        <f t="shared" si="23"/>
        <v>0</v>
      </c>
      <c r="S252" s="41">
        <f t="shared" si="24"/>
        <v>0</v>
      </c>
    </row>
    <row r="253" spans="1:19" x14ac:dyDescent="0.25">
      <c r="A253" s="41">
        <v>62031</v>
      </c>
      <c r="B253" s="41">
        <f>SUMIF(Data!$E:$E,$A253,Data!O:O)</f>
        <v>0</v>
      </c>
      <c r="C253" s="41">
        <f>SUMIF(Data!$E:$E,$A253,Data!P:P)</f>
        <v>0</v>
      </c>
      <c r="D253" s="41">
        <f>SUMIF(Data!$E:$E,$A253,Data!Q:Q)</f>
        <v>0</v>
      </c>
      <c r="E253" s="41">
        <f>SUMIF(Data!$E:$E,$A253,Data!R:R)</f>
        <v>0</v>
      </c>
      <c r="F253" s="41">
        <f>SUMIF(Data!$E:$E,$A253,Data!S:S)</f>
        <v>118</v>
      </c>
      <c r="G253" s="41">
        <f>SUMIF(Data!$E:$E,$A253,Data!T:T)</f>
        <v>118</v>
      </c>
      <c r="H253" s="41">
        <f>VLOOKUP($A253,'[1]2021'!$1:$1048576,H$1,FALSE)</f>
        <v>0</v>
      </c>
      <c r="I253" s="41">
        <f>VLOOKUP($A253,'[1]2021'!$1:$1048576,I$1,FALSE)</f>
        <v>0</v>
      </c>
      <c r="J253" s="41">
        <f>VLOOKUP($A253,'[1]2021'!$1:$1048576,J$1,FALSE)</f>
        <v>0</v>
      </c>
      <c r="K253" s="41">
        <f>VLOOKUP($A253,'[1]2021'!$1:$1048576,K$1,FALSE)</f>
        <v>0</v>
      </c>
      <c r="L253" s="41">
        <f>VLOOKUP($A253,'[1]2021'!$1:$1048576,L$1,FALSE)</f>
        <v>118</v>
      </c>
      <c r="M253" s="41">
        <f>VLOOKUP($A253,'[1]2021'!$1:$1048576,M$1,FALSE)</f>
        <v>118</v>
      </c>
      <c r="N253" s="41">
        <f t="shared" si="19"/>
        <v>0</v>
      </c>
      <c r="O253" s="41">
        <f t="shared" si="20"/>
        <v>0</v>
      </c>
      <c r="P253" s="41">
        <f t="shared" si="21"/>
        <v>0</v>
      </c>
      <c r="Q253" s="41">
        <f t="shared" si="22"/>
        <v>0</v>
      </c>
      <c r="R253" s="41">
        <f t="shared" si="23"/>
        <v>0</v>
      </c>
      <c r="S253" s="41">
        <f t="shared" si="24"/>
        <v>0</v>
      </c>
    </row>
    <row r="254" spans="1:19" x14ac:dyDescent="0.25">
      <c r="A254" s="41">
        <v>62032</v>
      </c>
      <c r="B254" s="41">
        <f>SUMIF(Data!$E:$E,$A254,Data!O:O)</f>
        <v>0</v>
      </c>
      <c r="C254" s="41">
        <f>SUMIF(Data!$E:$E,$A254,Data!P:P)</f>
        <v>0</v>
      </c>
      <c r="D254" s="41">
        <f>SUMIF(Data!$E:$E,$A254,Data!Q:Q)</f>
        <v>0</v>
      </c>
      <c r="E254" s="41">
        <f>SUMIF(Data!$E:$E,$A254,Data!R:R)</f>
        <v>0</v>
      </c>
      <c r="F254" s="41">
        <f>SUMIF(Data!$E:$E,$A254,Data!S:S)</f>
        <v>90</v>
      </c>
      <c r="G254" s="41">
        <f>SUMIF(Data!$E:$E,$A254,Data!T:T)</f>
        <v>90</v>
      </c>
      <c r="H254" s="41">
        <f>VLOOKUP($A254,'[1]2021'!$1:$1048576,H$1,FALSE)</f>
        <v>0</v>
      </c>
      <c r="I254" s="41">
        <f>VLOOKUP($A254,'[1]2021'!$1:$1048576,I$1,FALSE)</f>
        <v>0</v>
      </c>
      <c r="J254" s="41">
        <f>VLOOKUP($A254,'[1]2021'!$1:$1048576,J$1,FALSE)</f>
        <v>0</v>
      </c>
      <c r="K254" s="41">
        <f>VLOOKUP($A254,'[1]2021'!$1:$1048576,K$1,FALSE)</f>
        <v>0</v>
      </c>
      <c r="L254" s="41">
        <f>VLOOKUP($A254,'[1]2021'!$1:$1048576,L$1,FALSE)</f>
        <v>90</v>
      </c>
      <c r="M254" s="41">
        <f>VLOOKUP($A254,'[1]2021'!$1:$1048576,M$1,FALSE)</f>
        <v>90</v>
      </c>
      <c r="N254" s="41">
        <f t="shared" si="19"/>
        <v>0</v>
      </c>
      <c r="O254" s="41">
        <f t="shared" si="20"/>
        <v>0</v>
      </c>
      <c r="P254" s="41">
        <f t="shared" si="21"/>
        <v>0</v>
      </c>
      <c r="Q254" s="41">
        <f t="shared" si="22"/>
        <v>0</v>
      </c>
      <c r="R254" s="41">
        <f t="shared" si="23"/>
        <v>0</v>
      </c>
      <c r="S254" s="41">
        <f t="shared" si="24"/>
        <v>0</v>
      </c>
    </row>
    <row r="255" spans="1:19" x14ac:dyDescent="0.25">
      <c r="A255" s="41">
        <v>62034</v>
      </c>
      <c r="B255" s="41">
        <f>SUMIF(Data!$E:$E,$A255,Data!O:O)</f>
        <v>0</v>
      </c>
      <c r="C255" s="41">
        <f>SUMIF(Data!$E:$E,$A255,Data!P:P)</f>
        <v>0</v>
      </c>
      <c r="D255" s="41">
        <f>SUMIF(Data!$E:$E,$A255,Data!Q:Q)</f>
        <v>0</v>
      </c>
      <c r="E255" s="41">
        <f>SUMIF(Data!$E:$E,$A255,Data!R:R)</f>
        <v>0</v>
      </c>
      <c r="F255" s="41">
        <f>SUMIF(Data!$E:$E,$A255,Data!S:S)</f>
        <v>64</v>
      </c>
      <c r="G255" s="41">
        <f>SUMIF(Data!$E:$E,$A255,Data!T:T)</f>
        <v>64</v>
      </c>
      <c r="H255" s="41">
        <f>VLOOKUP($A255,'[1]2021'!$1:$1048576,H$1,FALSE)</f>
        <v>0</v>
      </c>
      <c r="I255" s="41">
        <f>VLOOKUP($A255,'[1]2021'!$1:$1048576,I$1,FALSE)</f>
        <v>0</v>
      </c>
      <c r="J255" s="41">
        <f>VLOOKUP($A255,'[1]2021'!$1:$1048576,J$1,FALSE)</f>
        <v>0</v>
      </c>
      <c r="K255" s="41">
        <f>VLOOKUP($A255,'[1]2021'!$1:$1048576,K$1,FALSE)</f>
        <v>0</v>
      </c>
      <c r="L255" s="41">
        <f>VLOOKUP($A255,'[1]2021'!$1:$1048576,L$1,FALSE)</f>
        <v>64</v>
      </c>
      <c r="M255" s="41">
        <f>VLOOKUP($A255,'[1]2021'!$1:$1048576,M$1,FALSE)</f>
        <v>64</v>
      </c>
      <c r="N255" s="41">
        <f t="shared" si="19"/>
        <v>0</v>
      </c>
      <c r="O255" s="41">
        <f t="shared" si="20"/>
        <v>0</v>
      </c>
      <c r="P255" s="41">
        <f t="shared" si="21"/>
        <v>0</v>
      </c>
      <c r="Q255" s="41">
        <f t="shared" si="22"/>
        <v>0</v>
      </c>
      <c r="R255" s="41">
        <f t="shared" si="23"/>
        <v>0</v>
      </c>
      <c r="S255" s="41">
        <f t="shared" si="24"/>
        <v>0</v>
      </c>
    </row>
    <row r="256" spans="1:19" x14ac:dyDescent="0.25">
      <c r="A256" s="41">
        <v>62037</v>
      </c>
      <c r="B256" s="41">
        <f>SUMIF(Data!$E:$E,$A256,Data!O:O)</f>
        <v>0</v>
      </c>
      <c r="C256" s="41">
        <f>SUMIF(Data!$E:$E,$A256,Data!P:P)</f>
        <v>0</v>
      </c>
      <c r="D256" s="41">
        <f>SUMIF(Data!$E:$E,$A256,Data!Q:Q)</f>
        <v>0</v>
      </c>
      <c r="E256" s="41">
        <f>SUMIF(Data!$E:$E,$A256,Data!R:R)</f>
        <v>0</v>
      </c>
      <c r="F256" s="41">
        <f>SUMIF(Data!$E:$E,$A256,Data!S:S)</f>
        <v>60</v>
      </c>
      <c r="G256" s="41">
        <f>SUMIF(Data!$E:$E,$A256,Data!T:T)</f>
        <v>60</v>
      </c>
      <c r="H256" s="41">
        <f>VLOOKUP($A256,'[1]2021'!$1:$1048576,H$1,FALSE)</f>
        <v>0</v>
      </c>
      <c r="I256" s="41">
        <f>VLOOKUP($A256,'[1]2021'!$1:$1048576,I$1,FALSE)</f>
        <v>0</v>
      </c>
      <c r="J256" s="41">
        <f>VLOOKUP($A256,'[1]2021'!$1:$1048576,J$1,FALSE)</f>
        <v>0</v>
      </c>
      <c r="K256" s="41">
        <f>VLOOKUP($A256,'[1]2021'!$1:$1048576,K$1,FALSE)</f>
        <v>0</v>
      </c>
      <c r="L256" s="41">
        <f>VLOOKUP($A256,'[1]2021'!$1:$1048576,L$1,FALSE)</f>
        <v>60</v>
      </c>
      <c r="M256" s="41">
        <f>VLOOKUP($A256,'[1]2021'!$1:$1048576,M$1,FALSE)</f>
        <v>60</v>
      </c>
      <c r="N256" s="41">
        <f t="shared" si="19"/>
        <v>0</v>
      </c>
      <c r="O256" s="41">
        <f t="shared" si="20"/>
        <v>0</v>
      </c>
      <c r="P256" s="41">
        <f t="shared" si="21"/>
        <v>0</v>
      </c>
      <c r="Q256" s="41">
        <f t="shared" si="22"/>
        <v>0</v>
      </c>
      <c r="R256" s="41">
        <f t="shared" si="23"/>
        <v>0</v>
      </c>
      <c r="S256" s="41">
        <f t="shared" si="24"/>
        <v>0</v>
      </c>
    </row>
    <row r="257" spans="1:19" x14ac:dyDescent="0.25">
      <c r="A257" s="41">
        <v>62040</v>
      </c>
      <c r="B257" s="41">
        <f>SUMIF(Data!$E:$E,$A257,Data!O:O)</f>
        <v>0</v>
      </c>
      <c r="C257" s="41">
        <f>SUMIF(Data!$E:$E,$A257,Data!P:P)</f>
        <v>0</v>
      </c>
      <c r="D257" s="41">
        <f>SUMIF(Data!$E:$E,$A257,Data!Q:Q)</f>
        <v>0</v>
      </c>
      <c r="E257" s="41">
        <f>SUMIF(Data!$E:$E,$A257,Data!R:R)</f>
        <v>0</v>
      </c>
      <c r="F257" s="41">
        <f>SUMIF(Data!$E:$E,$A257,Data!S:S)</f>
        <v>45</v>
      </c>
      <c r="G257" s="41">
        <f>SUMIF(Data!$E:$E,$A257,Data!T:T)</f>
        <v>45</v>
      </c>
      <c r="H257" s="41">
        <f>VLOOKUP($A257,'[1]2021'!$1:$1048576,H$1,FALSE)</f>
        <v>0</v>
      </c>
      <c r="I257" s="41">
        <f>VLOOKUP($A257,'[1]2021'!$1:$1048576,I$1,FALSE)</f>
        <v>0</v>
      </c>
      <c r="J257" s="41">
        <f>VLOOKUP($A257,'[1]2021'!$1:$1048576,J$1,FALSE)</f>
        <v>0</v>
      </c>
      <c r="K257" s="41">
        <f>VLOOKUP($A257,'[1]2021'!$1:$1048576,K$1,FALSE)</f>
        <v>0</v>
      </c>
      <c r="L257" s="41">
        <f>VLOOKUP($A257,'[1]2021'!$1:$1048576,L$1,FALSE)</f>
        <v>45</v>
      </c>
      <c r="M257" s="41">
        <f>VLOOKUP($A257,'[1]2021'!$1:$1048576,M$1,FALSE)</f>
        <v>45</v>
      </c>
      <c r="N257" s="41">
        <f t="shared" si="19"/>
        <v>0</v>
      </c>
      <c r="O257" s="41">
        <f t="shared" si="20"/>
        <v>0</v>
      </c>
      <c r="P257" s="41">
        <f t="shared" si="21"/>
        <v>0</v>
      </c>
      <c r="Q257" s="41">
        <f t="shared" si="22"/>
        <v>0</v>
      </c>
      <c r="R257" s="41">
        <f t="shared" si="23"/>
        <v>0</v>
      </c>
      <c r="S257" s="41">
        <f t="shared" si="24"/>
        <v>0</v>
      </c>
    </row>
    <row r="258" spans="1:19" x14ac:dyDescent="0.25">
      <c r="A258" s="41">
        <v>62041</v>
      </c>
      <c r="B258" s="41">
        <f>SUMIF(Data!$E:$E,$A258,Data!O:O)</f>
        <v>0</v>
      </c>
      <c r="C258" s="41">
        <f>SUMIF(Data!$E:$E,$A258,Data!P:P)</f>
        <v>0</v>
      </c>
      <c r="D258" s="41">
        <f>SUMIF(Data!$E:$E,$A258,Data!Q:Q)</f>
        <v>0</v>
      </c>
      <c r="E258" s="41">
        <f>SUMIF(Data!$E:$E,$A258,Data!R:R)</f>
        <v>0</v>
      </c>
      <c r="F258" s="41">
        <f>SUMIF(Data!$E:$E,$A258,Data!S:S)</f>
        <v>60</v>
      </c>
      <c r="G258" s="41">
        <f>SUMIF(Data!$E:$E,$A258,Data!T:T)</f>
        <v>60</v>
      </c>
      <c r="H258" s="41">
        <f>VLOOKUP($A258,'[1]2021'!$1:$1048576,H$1,FALSE)</f>
        <v>0</v>
      </c>
      <c r="I258" s="41">
        <f>VLOOKUP($A258,'[1]2021'!$1:$1048576,I$1,FALSE)</f>
        <v>0</v>
      </c>
      <c r="J258" s="41">
        <f>VLOOKUP($A258,'[1]2021'!$1:$1048576,J$1,FALSE)</f>
        <v>0</v>
      </c>
      <c r="K258" s="41">
        <f>VLOOKUP($A258,'[1]2021'!$1:$1048576,K$1,FALSE)</f>
        <v>0</v>
      </c>
      <c r="L258" s="41">
        <f>VLOOKUP($A258,'[1]2021'!$1:$1048576,L$1,FALSE)</f>
        <v>60</v>
      </c>
      <c r="M258" s="41">
        <f>VLOOKUP($A258,'[1]2021'!$1:$1048576,M$1,FALSE)</f>
        <v>60</v>
      </c>
      <c r="N258" s="41">
        <f t="shared" si="19"/>
        <v>0</v>
      </c>
      <c r="O258" s="41">
        <f t="shared" si="20"/>
        <v>0</v>
      </c>
      <c r="P258" s="41">
        <f t="shared" si="21"/>
        <v>0</v>
      </c>
      <c r="Q258" s="41">
        <f t="shared" si="22"/>
        <v>0</v>
      </c>
      <c r="R258" s="41">
        <f t="shared" si="23"/>
        <v>0</v>
      </c>
      <c r="S258" s="41">
        <f t="shared" si="24"/>
        <v>0</v>
      </c>
    </row>
    <row r="259" spans="1:19" x14ac:dyDescent="0.25">
      <c r="A259" s="41">
        <v>62042</v>
      </c>
      <c r="B259" s="41">
        <f>SUMIF(Data!$E:$E,$A259,Data!O:O)</f>
        <v>0</v>
      </c>
      <c r="C259" s="41">
        <f>SUMIF(Data!$E:$E,$A259,Data!P:P)</f>
        <v>0</v>
      </c>
      <c r="D259" s="41">
        <f>SUMIF(Data!$E:$E,$A259,Data!Q:Q)</f>
        <v>0</v>
      </c>
      <c r="E259" s="41">
        <f>SUMIF(Data!$E:$E,$A259,Data!R:R)</f>
        <v>0</v>
      </c>
      <c r="F259" s="41">
        <f>SUMIF(Data!$E:$E,$A259,Data!S:S)</f>
        <v>50</v>
      </c>
      <c r="G259" s="41">
        <f>SUMIF(Data!$E:$E,$A259,Data!T:T)</f>
        <v>50</v>
      </c>
      <c r="H259" s="41">
        <f>VLOOKUP($A259,'[1]2021'!$1:$1048576,H$1,FALSE)</f>
        <v>0</v>
      </c>
      <c r="I259" s="41">
        <f>VLOOKUP($A259,'[1]2021'!$1:$1048576,I$1,FALSE)</f>
        <v>0</v>
      </c>
      <c r="J259" s="41">
        <f>VLOOKUP($A259,'[1]2021'!$1:$1048576,J$1,FALSE)</f>
        <v>0</v>
      </c>
      <c r="K259" s="41">
        <f>VLOOKUP($A259,'[1]2021'!$1:$1048576,K$1,FALSE)</f>
        <v>0</v>
      </c>
      <c r="L259" s="41">
        <f>VLOOKUP($A259,'[1]2021'!$1:$1048576,L$1,FALSE)</f>
        <v>50</v>
      </c>
      <c r="M259" s="41">
        <f>VLOOKUP($A259,'[1]2021'!$1:$1048576,M$1,FALSE)</f>
        <v>50</v>
      </c>
      <c r="N259" s="41">
        <f t="shared" ref="N259:N322" si="25">+B259-H259</f>
        <v>0</v>
      </c>
      <c r="O259" s="41">
        <f t="shared" ref="O259:O322" si="26">+C259-I259</f>
        <v>0</v>
      </c>
      <c r="P259" s="41">
        <f t="shared" ref="P259:P322" si="27">+D259-J259</f>
        <v>0</v>
      </c>
      <c r="Q259" s="41">
        <f t="shared" ref="Q259:Q322" si="28">+E259-K259</f>
        <v>0</v>
      </c>
      <c r="R259" s="41">
        <f t="shared" ref="R259:R322" si="29">+F259-L259</f>
        <v>0</v>
      </c>
      <c r="S259" s="41">
        <f t="shared" ref="S259:S322" si="30">+G259-M259</f>
        <v>0</v>
      </c>
    </row>
    <row r="260" spans="1:19" x14ac:dyDescent="0.25">
      <c r="A260" s="41">
        <v>64001</v>
      </c>
      <c r="B260" s="41">
        <f>SUMIF(Data!$E:$E,$A260,Data!O:O)</f>
        <v>0</v>
      </c>
      <c r="C260" s="41">
        <f>SUMIF(Data!$E:$E,$A260,Data!P:P)</f>
        <v>0</v>
      </c>
      <c r="D260" s="41">
        <f>SUMIF(Data!$E:$E,$A260,Data!Q:Q)</f>
        <v>0</v>
      </c>
      <c r="E260" s="41">
        <f>SUMIF(Data!$E:$E,$A260,Data!R:R)</f>
        <v>0</v>
      </c>
      <c r="F260" s="41">
        <f>SUMIF(Data!$E:$E,$A260,Data!S:S)</f>
        <v>44</v>
      </c>
      <c r="G260" s="41">
        <f>SUMIF(Data!$E:$E,$A260,Data!T:T)</f>
        <v>44</v>
      </c>
      <c r="H260" s="41">
        <f>VLOOKUP($A260,'[1]2021'!$1:$1048576,H$1,FALSE)</f>
        <v>0</v>
      </c>
      <c r="I260" s="41">
        <f>VLOOKUP($A260,'[1]2021'!$1:$1048576,I$1,FALSE)</f>
        <v>0</v>
      </c>
      <c r="J260" s="41">
        <f>VLOOKUP($A260,'[1]2021'!$1:$1048576,J$1,FALSE)</f>
        <v>0</v>
      </c>
      <c r="K260" s="41">
        <f>VLOOKUP($A260,'[1]2021'!$1:$1048576,K$1,FALSE)</f>
        <v>0</v>
      </c>
      <c r="L260" s="41">
        <f>VLOOKUP($A260,'[1]2021'!$1:$1048576,L$1,FALSE)</f>
        <v>44</v>
      </c>
      <c r="M260" s="41">
        <f>VLOOKUP($A260,'[1]2021'!$1:$1048576,M$1,FALSE)</f>
        <v>44</v>
      </c>
      <c r="N260" s="41">
        <f t="shared" si="25"/>
        <v>0</v>
      </c>
      <c r="O260" s="41">
        <f t="shared" si="26"/>
        <v>0</v>
      </c>
      <c r="P260" s="41">
        <f t="shared" si="27"/>
        <v>0</v>
      </c>
      <c r="Q260" s="41">
        <f t="shared" si="28"/>
        <v>0</v>
      </c>
      <c r="R260" s="41">
        <f t="shared" si="29"/>
        <v>0</v>
      </c>
      <c r="S260" s="41">
        <f t="shared" si="30"/>
        <v>0</v>
      </c>
    </row>
    <row r="261" spans="1:19" x14ac:dyDescent="0.25">
      <c r="A261" s="41">
        <v>64002</v>
      </c>
      <c r="B261" s="41">
        <f>SUMIF(Data!$E:$E,$A261,Data!O:O)</f>
        <v>0</v>
      </c>
      <c r="C261" s="41">
        <f>SUMIF(Data!$E:$E,$A261,Data!P:P)</f>
        <v>0</v>
      </c>
      <c r="D261" s="41">
        <f>SUMIF(Data!$E:$E,$A261,Data!Q:Q)</f>
        <v>0</v>
      </c>
      <c r="E261" s="41">
        <f>SUMIF(Data!$E:$E,$A261,Data!R:R)</f>
        <v>0</v>
      </c>
      <c r="F261" s="41">
        <f>SUMIF(Data!$E:$E,$A261,Data!S:S)</f>
        <v>35</v>
      </c>
      <c r="G261" s="41">
        <f>SUMIF(Data!$E:$E,$A261,Data!T:T)</f>
        <v>35</v>
      </c>
      <c r="H261" s="41">
        <f>VLOOKUP($A261,'[1]2021'!$1:$1048576,H$1,FALSE)</f>
        <v>0</v>
      </c>
      <c r="I261" s="41">
        <f>VLOOKUP($A261,'[1]2021'!$1:$1048576,I$1,FALSE)</f>
        <v>0</v>
      </c>
      <c r="J261" s="41">
        <f>VLOOKUP($A261,'[1]2021'!$1:$1048576,J$1,FALSE)</f>
        <v>0</v>
      </c>
      <c r="K261" s="41">
        <f>VLOOKUP($A261,'[1]2021'!$1:$1048576,K$1,FALSE)</f>
        <v>0</v>
      </c>
      <c r="L261" s="41">
        <f>VLOOKUP($A261,'[1]2021'!$1:$1048576,L$1,FALSE)</f>
        <v>35</v>
      </c>
      <c r="M261" s="41">
        <f>VLOOKUP($A261,'[1]2021'!$1:$1048576,M$1,FALSE)</f>
        <v>35</v>
      </c>
      <c r="N261" s="41">
        <f t="shared" si="25"/>
        <v>0</v>
      </c>
      <c r="O261" s="41">
        <f t="shared" si="26"/>
        <v>0</v>
      </c>
      <c r="P261" s="41">
        <f t="shared" si="27"/>
        <v>0</v>
      </c>
      <c r="Q261" s="41">
        <f t="shared" si="28"/>
        <v>0</v>
      </c>
      <c r="R261" s="41">
        <f t="shared" si="29"/>
        <v>0</v>
      </c>
      <c r="S261" s="41">
        <f t="shared" si="30"/>
        <v>0</v>
      </c>
    </row>
    <row r="262" spans="1:19" x14ac:dyDescent="0.25">
      <c r="A262" s="41">
        <v>64003</v>
      </c>
      <c r="B262" s="41">
        <f>SUMIF(Data!$E:$E,$A262,Data!O:O)</f>
        <v>0</v>
      </c>
      <c r="C262" s="41">
        <f>SUMIF(Data!$E:$E,$A262,Data!P:P)</f>
        <v>0</v>
      </c>
      <c r="D262" s="41">
        <f>SUMIF(Data!$E:$E,$A262,Data!Q:Q)</f>
        <v>0</v>
      </c>
      <c r="E262" s="41">
        <f>SUMIF(Data!$E:$E,$A262,Data!R:R)</f>
        <v>0</v>
      </c>
      <c r="F262" s="41">
        <f>SUMIF(Data!$E:$E,$A262,Data!S:S)</f>
        <v>30</v>
      </c>
      <c r="G262" s="41">
        <f>SUMIF(Data!$E:$E,$A262,Data!T:T)</f>
        <v>30</v>
      </c>
      <c r="H262" s="41">
        <f>VLOOKUP($A262,'[1]2021'!$1:$1048576,H$1,FALSE)</f>
        <v>0</v>
      </c>
      <c r="I262" s="41">
        <f>VLOOKUP($A262,'[1]2021'!$1:$1048576,I$1,FALSE)</f>
        <v>0</v>
      </c>
      <c r="J262" s="41">
        <f>VLOOKUP($A262,'[1]2021'!$1:$1048576,J$1,FALSE)</f>
        <v>0</v>
      </c>
      <c r="K262" s="41">
        <f>VLOOKUP($A262,'[1]2021'!$1:$1048576,K$1,FALSE)</f>
        <v>0</v>
      </c>
      <c r="L262" s="41">
        <f>VLOOKUP($A262,'[1]2021'!$1:$1048576,L$1,FALSE)</f>
        <v>30</v>
      </c>
      <c r="M262" s="41">
        <f>VLOOKUP($A262,'[1]2021'!$1:$1048576,M$1,FALSE)</f>
        <v>30</v>
      </c>
      <c r="N262" s="41">
        <f t="shared" si="25"/>
        <v>0</v>
      </c>
      <c r="O262" s="41">
        <f t="shared" si="26"/>
        <v>0</v>
      </c>
      <c r="P262" s="41">
        <f t="shared" si="27"/>
        <v>0</v>
      </c>
      <c r="Q262" s="41">
        <f t="shared" si="28"/>
        <v>0</v>
      </c>
      <c r="R262" s="41">
        <f t="shared" si="29"/>
        <v>0</v>
      </c>
      <c r="S262" s="41">
        <f t="shared" si="30"/>
        <v>0</v>
      </c>
    </row>
    <row r="263" spans="1:19" x14ac:dyDescent="0.25">
      <c r="A263" s="41">
        <v>64004</v>
      </c>
      <c r="B263" s="41">
        <f>SUMIF(Data!$E:$E,$A263,Data!O:O)</f>
        <v>0</v>
      </c>
      <c r="C263" s="41">
        <f>SUMIF(Data!$E:$E,$A263,Data!P:P)</f>
        <v>0</v>
      </c>
      <c r="D263" s="41">
        <f>SUMIF(Data!$E:$E,$A263,Data!Q:Q)</f>
        <v>0</v>
      </c>
      <c r="E263" s="41">
        <f>SUMIF(Data!$E:$E,$A263,Data!R:R)</f>
        <v>0</v>
      </c>
      <c r="F263" s="41">
        <f>SUMIF(Data!$E:$E,$A263,Data!S:S)</f>
        <v>43</v>
      </c>
      <c r="G263" s="41">
        <f>SUMIF(Data!$E:$E,$A263,Data!T:T)</f>
        <v>43</v>
      </c>
      <c r="H263" s="41">
        <f>VLOOKUP($A263,'[1]2021'!$1:$1048576,H$1,FALSE)</f>
        <v>0</v>
      </c>
      <c r="I263" s="41">
        <f>VLOOKUP($A263,'[1]2021'!$1:$1048576,I$1,FALSE)</f>
        <v>0</v>
      </c>
      <c r="J263" s="41">
        <f>VLOOKUP($A263,'[1]2021'!$1:$1048576,J$1,FALSE)</f>
        <v>0</v>
      </c>
      <c r="K263" s="41">
        <f>VLOOKUP($A263,'[1]2021'!$1:$1048576,K$1,FALSE)</f>
        <v>0</v>
      </c>
      <c r="L263" s="41">
        <f>VLOOKUP($A263,'[1]2021'!$1:$1048576,L$1,FALSE)</f>
        <v>43</v>
      </c>
      <c r="M263" s="41">
        <f>VLOOKUP($A263,'[1]2021'!$1:$1048576,M$1,FALSE)</f>
        <v>43</v>
      </c>
      <c r="N263" s="41">
        <f t="shared" si="25"/>
        <v>0</v>
      </c>
      <c r="O263" s="41">
        <f t="shared" si="26"/>
        <v>0</v>
      </c>
      <c r="P263" s="41">
        <f t="shared" si="27"/>
        <v>0</v>
      </c>
      <c r="Q263" s="41">
        <f t="shared" si="28"/>
        <v>0</v>
      </c>
      <c r="R263" s="41">
        <f t="shared" si="29"/>
        <v>0</v>
      </c>
      <c r="S263" s="41">
        <f t="shared" si="30"/>
        <v>0</v>
      </c>
    </row>
    <row r="264" spans="1:19" x14ac:dyDescent="0.25">
      <c r="A264" s="41">
        <v>64005</v>
      </c>
      <c r="B264" s="41">
        <f>SUMIF(Data!$E:$E,$A264,Data!O:O)</f>
        <v>0</v>
      </c>
      <c r="C264" s="41">
        <f>SUMIF(Data!$E:$E,$A264,Data!P:P)</f>
        <v>5</v>
      </c>
      <c r="D264" s="41">
        <f>SUMIF(Data!$E:$E,$A264,Data!Q:Q)</f>
        <v>5</v>
      </c>
      <c r="E264" s="41">
        <f>SUMIF(Data!$E:$E,$A264,Data!R:R)</f>
        <v>0</v>
      </c>
      <c r="F264" s="41">
        <f>SUMIF(Data!$E:$E,$A264,Data!S:S)</f>
        <v>55</v>
      </c>
      <c r="G264" s="41">
        <f>SUMIF(Data!$E:$E,$A264,Data!T:T)</f>
        <v>55</v>
      </c>
      <c r="H264" s="41">
        <f>VLOOKUP($A264,'[1]2021'!$1:$1048576,H$1,FALSE)</f>
        <v>0</v>
      </c>
      <c r="I264" s="41">
        <f>VLOOKUP($A264,'[1]2021'!$1:$1048576,I$1,FALSE)</f>
        <v>5</v>
      </c>
      <c r="J264" s="41">
        <f>VLOOKUP($A264,'[1]2021'!$1:$1048576,J$1,FALSE)</f>
        <v>5</v>
      </c>
      <c r="K264" s="41">
        <f>VLOOKUP($A264,'[1]2021'!$1:$1048576,K$1,FALSE)</f>
        <v>0</v>
      </c>
      <c r="L264" s="41">
        <f>VLOOKUP($A264,'[1]2021'!$1:$1048576,L$1,FALSE)</f>
        <v>55</v>
      </c>
      <c r="M264" s="41">
        <f>VLOOKUP($A264,'[1]2021'!$1:$1048576,M$1,FALSE)</f>
        <v>55</v>
      </c>
      <c r="N264" s="41">
        <f t="shared" si="25"/>
        <v>0</v>
      </c>
      <c r="O264" s="41">
        <f t="shared" si="26"/>
        <v>0</v>
      </c>
      <c r="P264" s="41">
        <f t="shared" si="27"/>
        <v>0</v>
      </c>
      <c r="Q264" s="41">
        <f t="shared" si="28"/>
        <v>0</v>
      </c>
      <c r="R264" s="41">
        <f t="shared" si="29"/>
        <v>0</v>
      </c>
      <c r="S264" s="41">
        <f t="shared" si="30"/>
        <v>0</v>
      </c>
    </row>
    <row r="265" spans="1:19" x14ac:dyDescent="0.25">
      <c r="A265" s="41">
        <v>65001</v>
      </c>
      <c r="B265" s="41">
        <f>SUMIF(Data!$E:$E,$A265,Data!O:O)</f>
        <v>0</v>
      </c>
      <c r="C265" s="41">
        <f>SUMIF(Data!$E:$E,$A265,Data!P:P)</f>
        <v>11</v>
      </c>
      <c r="D265" s="41">
        <f>SUMIF(Data!$E:$E,$A265,Data!Q:Q)</f>
        <v>11</v>
      </c>
      <c r="E265" s="41">
        <f>SUMIF(Data!$E:$E,$A265,Data!R:R)</f>
        <v>0</v>
      </c>
      <c r="F265" s="41">
        <f>SUMIF(Data!$E:$E,$A265,Data!S:S)</f>
        <v>56</v>
      </c>
      <c r="G265" s="41">
        <f>SUMIF(Data!$E:$E,$A265,Data!T:T)</f>
        <v>56</v>
      </c>
      <c r="H265" s="41">
        <f>VLOOKUP($A265,'[1]2021'!$1:$1048576,H$1,FALSE)</f>
        <v>0</v>
      </c>
      <c r="I265" s="41">
        <f>VLOOKUP($A265,'[1]2021'!$1:$1048576,I$1,FALSE)</f>
        <v>11</v>
      </c>
      <c r="J265" s="41">
        <f>VLOOKUP($A265,'[1]2021'!$1:$1048576,J$1,FALSE)</f>
        <v>11</v>
      </c>
      <c r="K265" s="41">
        <f>VLOOKUP($A265,'[1]2021'!$1:$1048576,K$1,FALSE)</f>
        <v>0</v>
      </c>
      <c r="L265" s="41">
        <f>VLOOKUP($A265,'[1]2021'!$1:$1048576,L$1,FALSE)</f>
        <v>56</v>
      </c>
      <c r="M265" s="41">
        <f>VLOOKUP($A265,'[1]2021'!$1:$1048576,M$1,FALSE)</f>
        <v>56</v>
      </c>
      <c r="N265" s="41">
        <f t="shared" si="25"/>
        <v>0</v>
      </c>
      <c r="O265" s="41">
        <f t="shared" si="26"/>
        <v>0</v>
      </c>
      <c r="P265" s="41">
        <f t="shared" si="27"/>
        <v>0</v>
      </c>
      <c r="Q265" s="41">
        <f t="shared" si="28"/>
        <v>0</v>
      </c>
      <c r="R265" s="41">
        <f t="shared" si="29"/>
        <v>0</v>
      </c>
      <c r="S265" s="41">
        <f t="shared" si="30"/>
        <v>0</v>
      </c>
    </row>
    <row r="266" spans="1:19" x14ac:dyDescent="0.25">
      <c r="A266" s="41">
        <v>65002</v>
      </c>
      <c r="B266" s="41">
        <f>SUMIF(Data!$E:$E,$A266,Data!O:O)</f>
        <v>0</v>
      </c>
      <c r="C266" s="41">
        <f>SUMIF(Data!$E:$E,$A266,Data!P:P)</f>
        <v>15</v>
      </c>
      <c r="D266" s="41">
        <f>SUMIF(Data!$E:$E,$A266,Data!Q:Q)</f>
        <v>15</v>
      </c>
      <c r="E266" s="41">
        <f>SUMIF(Data!$E:$E,$A266,Data!R:R)</f>
        <v>0</v>
      </c>
      <c r="F266" s="41">
        <f>SUMIF(Data!$E:$E,$A266,Data!S:S)</f>
        <v>70</v>
      </c>
      <c r="G266" s="41">
        <f>SUMIF(Data!$E:$E,$A266,Data!T:T)</f>
        <v>70</v>
      </c>
      <c r="H266" s="41">
        <f>VLOOKUP($A266,'[1]2021'!$1:$1048576,H$1,FALSE)</f>
        <v>0</v>
      </c>
      <c r="I266" s="41">
        <f>VLOOKUP($A266,'[1]2021'!$1:$1048576,I$1,FALSE)</f>
        <v>15</v>
      </c>
      <c r="J266" s="41">
        <f>VLOOKUP($A266,'[1]2021'!$1:$1048576,J$1,FALSE)</f>
        <v>15</v>
      </c>
      <c r="K266" s="41">
        <f>VLOOKUP($A266,'[1]2021'!$1:$1048576,K$1,FALSE)</f>
        <v>0</v>
      </c>
      <c r="L266" s="41">
        <f>VLOOKUP($A266,'[1]2021'!$1:$1048576,L$1,FALSE)</f>
        <v>70</v>
      </c>
      <c r="M266" s="41">
        <f>VLOOKUP($A266,'[1]2021'!$1:$1048576,M$1,FALSE)</f>
        <v>70</v>
      </c>
      <c r="N266" s="41">
        <f t="shared" si="25"/>
        <v>0</v>
      </c>
      <c r="O266" s="41">
        <f t="shared" si="26"/>
        <v>0</v>
      </c>
      <c r="P266" s="41">
        <f t="shared" si="27"/>
        <v>0</v>
      </c>
      <c r="Q266" s="41">
        <f t="shared" si="28"/>
        <v>0</v>
      </c>
      <c r="R266" s="41">
        <f t="shared" si="29"/>
        <v>0</v>
      </c>
      <c r="S266" s="41">
        <f t="shared" si="30"/>
        <v>0</v>
      </c>
    </row>
    <row r="267" spans="1:19" x14ac:dyDescent="0.25">
      <c r="A267" s="41">
        <v>65003</v>
      </c>
      <c r="B267" s="41">
        <f>SUMIF(Data!$E:$E,$A267,Data!O:O)</f>
        <v>0</v>
      </c>
      <c r="C267" s="41">
        <f>SUMIF(Data!$E:$E,$A267,Data!P:P)</f>
        <v>6</v>
      </c>
      <c r="D267" s="41">
        <f>SUMIF(Data!$E:$E,$A267,Data!Q:Q)</f>
        <v>6</v>
      </c>
      <c r="E267" s="41">
        <f>SUMIF(Data!$E:$E,$A267,Data!R:R)</f>
        <v>0</v>
      </c>
      <c r="F267" s="41">
        <f>SUMIF(Data!$E:$E,$A267,Data!S:S)</f>
        <v>46</v>
      </c>
      <c r="G267" s="41">
        <f>SUMIF(Data!$E:$E,$A267,Data!T:T)</f>
        <v>46</v>
      </c>
      <c r="H267" s="41">
        <f>VLOOKUP($A267,'[1]2021'!$1:$1048576,H$1,FALSE)</f>
        <v>0</v>
      </c>
      <c r="I267" s="41">
        <f>VLOOKUP($A267,'[1]2021'!$1:$1048576,I$1,FALSE)</f>
        <v>6</v>
      </c>
      <c r="J267" s="41">
        <f>VLOOKUP($A267,'[1]2021'!$1:$1048576,J$1,FALSE)</f>
        <v>6</v>
      </c>
      <c r="K267" s="41">
        <f>VLOOKUP($A267,'[1]2021'!$1:$1048576,K$1,FALSE)</f>
        <v>0</v>
      </c>
      <c r="L267" s="41">
        <f>VLOOKUP($A267,'[1]2021'!$1:$1048576,L$1,FALSE)</f>
        <v>46</v>
      </c>
      <c r="M267" s="41">
        <f>VLOOKUP($A267,'[1]2021'!$1:$1048576,M$1,FALSE)</f>
        <v>46</v>
      </c>
      <c r="N267" s="41">
        <f t="shared" si="25"/>
        <v>0</v>
      </c>
      <c r="O267" s="41">
        <f t="shared" si="26"/>
        <v>0</v>
      </c>
      <c r="P267" s="41">
        <f t="shared" si="27"/>
        <v>0</v>
      </c>
      <c r="Q267" s="41">
        <f t="shared" si="28"/>
        <v>0</v>
      </c>
      <c r="R267" s="41">
        <f t="shared" si="29"/>
        <v>0</v>
      </c>
      <c r="S267" s="41">
        <f t="shared" si="30"/>
        <v>0</v>
      </c>
    </row>
    <row r="268" spans="1:19" x14ac:dyDescent="0.25">
      <c r="A268" s="41">
        <v>65004</v>
      </c>
      <c r="B268" s="41">
        <f>SUMIF(Data!$E:$E,$A268,Data!O:O)</f>
        <v>0</v>
      </c>
      <c r="C268" s="41">
        <f>SUMIF(Data!$E:$E,$A268,Data!P:P)</f>
        <v>0</v>
      </c>
      <c r="D268" s="41">
        <f>SUMIF(Data!$E:$E,$A268,Data!Q:Q)</f>
        <v>0</v>
      </c>
      <c r="E268" s="41">
        <f>SUMIF(Data!$E:$E,$A268,Data!R:R)</f>
        <v>0</v>
      </c>
      <c r="F268" s="41">
        <f>SUMIF(Data!$E:$E,$A268,Data!S:S)</f>
        <v>49</v>
      </c>
      <c r="G268" s="41">
        <f>SUMIF(Data!$E:$E,$A268,Data!T:T)</f>
        <v>49</v>
      </c>
      <c r="H268" s="41">
        <f>VLOOKUP($A268,'[1]2021'!$1:$1048576,H$1,FALSE)</f>
        <v>0</v>
      </c>
      <c r="I268" s="41">
        <f>VLOOKUP($A268,'[1]2021'!$1:$1048576,I$1,FALSE)</f>
        <v>0</v>
      </c>
      <c r="J268" s="41">
        <f>VLOOKUP($A268,'[1]2021'!$1:$1048576,J$1,FALSE)</f>
        <v>0</v>
      </c>
      <c r="K268" s="41">
        <f>VLOOKUP($A268,'[1]2021'!$1:$1048576,K$1,FALSE)</f>
        <v>0</v>
      </c>
      <c r="L268" s="41">
        <f>VLOOKUP($A268,'[1]2021'!$1:$1048576,L$1,FALSE)</f>
        <v>49</v>
      </c>
      <c r="M268" s="41">
        <f>VLOOKUP($A268,'[1]2021'!$1:$1048576,M$1,FALSE)</f>
        <v>49</v>
      </c>
      <c r="N268" s="41">
        <f t="shared" si="25"/>
        <v>0</v>
      </c>
      <c r="O268" s="41">
        <f t="shared" si="26"/>
        <v>0</v>
      </c>
      <c r="P268" s="41">
        <f t="shared" si="27"/>
        <v>0</v>
      </c>
      <c r="Q268" s="41">
        <f t="shared" si="28"/>
        <v>0</v>
      </c>
      <c r="R268" s="41">
        <f t="shared" si="29"/>
        <v>0</v>
      </c>
      <c r="S268" s="41">
        <f t="shared" si="30"/>
        <v>0</v>
      </c>
    </row>
    <row r="269" spans="1:19" x14ac:dyDescent="0.25">
      <c r="A269" s="41">
        <v>65005</v>
      </c>
      <c r="B269" s="41">
        <f>SUMIF(Data!$E:$E,$A269,Data!O:O)</f>
        <v>0</v>
      </c>
      <c r="C269" s="41">
        <f>SUMIF(Data!$E:$E,$A269,Data!P:P)</f>
        <v>21</v>
      </c>
      <c r="D269" s="41">
        <f>SUMIF(Data!$E:$E,$A269,Data!Q:Q)</f>
        <v>21</v>
      </c>
      <c r="E269" s="41">
        <f>SUMIF(Data!$E:$E,$A269,Data!R:R)</f>
        <v>0</v>
      </c>
      <c r="F269" s="41">
        <f>SUMIF(Data!$E:$E,$A269,Data!S:S)</f>
        <v>50</v>
      </c>
      <c r="G269" s="41">
        <f>SUMIF(Data!$E:$E,$A269,Data!T:T)</f>
        <v>50</v>
      </c>
      <c r="H269" s="41">
        <f>VLOOKUP($A269,'[1]2021'!$1:$1048576,H$1,FALSE)</f>
        <v>0</v>
      </c>
      <c r="I269" s="41">
        <f>VLOOKUP($A269,'[1]2021'!$1:$1048576,I$1,FALSE)</f>
        <v>21</v>
      </c>
      <c r="J269" s="41">
        <f>VLOOKUP($A269,'[1]2021'!$1:$1048576,J$1,FALSE)</f>
        <v>21</v>
      </c>
      <c r="K269" s="41">
        <f>VLOOKUP($A269,'[1]2021'!$1:$1048576,K$1,FALSE)</f>
        <v>0</v>
      </c>
      <c r="L269" s="41">
        <f>VLOOKUP($A269,'[1]2021'!$1:$1048576,L$1,FALSE)</f>
        <v>50</v>
      </c>
      <c r="M269" s="41">
        <f>VLOOKUP($A269,'[1]2021'!$1:$1048576,M$1,FALSE)</f>
        <v>50</v>
      </c>
      <c r="N269" s="41">
        <f t="shared" si="25"/>
        <v>0</v>
      </c>
      <c r="O269" s="41">
        <f t="shared" si="26"/>
        <v>0</v>
      </c>
      <c r="P269" s="41">
        <f t="shared" si="27"/>
        <v>0</v>
      </c>
      <c r="Q269" s="41">
        <f t="shared" si="28"/>
        <v>0</v>
      </c>
      <c r="R269" s="41">
        <f t="shared" si="29"/>
        <v>0</v>
      </c>
      <c r="S269" s="41">
        <f t="shared" si="30"/>
        <v>0</v>
      </c>
    </row>
    <row r="270" spans="1:19" x14ac:dyDescent="0.25">
      <c r="A270" s="41">
        <v>66001</v>
      </c>
      <c r="B270" s="41">
        <f>SUMIF(Data!$E:$E,$A270,Data!O:O)</f>
        <v>0</v>
      </c>
      <c r="C270" s="41">
        <f>SUMIF(Data!$E:$E,$A270,Data!P:P)</f>
        <v>9</v>
      </c>
      <c r="D270" s="41">
        <f>SUMIF(Data!$E:$E,$A270,Data!Q:Q)</f>
        <v>9</v>
      </c>
      <c r="E270" s="41">
        <f>SUMIF(Data!$E:$E,$A270,Data!R:R)</f>
        <v>0</v>
      </c>
      <c r="F270" s="41">
        <f>SUMIF(Data!$E:$E,$A270,Data!S:S)</f>
        <v>101</v>
      </c>
      <c r="G270" s="41">
        <f>SUMIF(Data!$E:$E,$A270,Data!T:T)</f>
        <v>101</v>
      </c>
      <c r="H270" s="41">
        <f>VLOOKUP($A270,'[1]2021'!$1:$1048576,H$1,FALSE)</f>
        <v>0</v>
      </c>
      <c r="I270" s="41">
        <f>VLOOKUP($A270,'[1]2021'!$1:$1048576,I$1,FALSE)</f>
        <v>9</v>
      </c>
      <c r="J270" s="41">
        <f>VLOOKUP($A270,'[1]2021'!$1:$1048576,J$1,FALSE)</f>
        <v>9</v>
      </c>
      <c r="K270" s="41">
        <f>VLOOKUP($A270,'[1]2021'!$1:$1048576,K$1,FALSE)</f>
        <v>0</v>
      </c>
      <c r="L270" s="41">
        <f>VLOOKUP($A270,'[1]2021'!$1:$1048576,L$1,FALSE)</f>
        <v>101</v>
      </c>
      <c r="M270" s="41">
        <f>VLOOKUP($A270,'[1]2021'!$1:$1048576,M$1,FALSE)</f>
        <v>101</v>
      </c>
      <c r="N270" s="41">
        <f t="shared" si="25"/>
        <v>0</v>
      </c>
      <c r="O270" s="41">
        <f t="shared" si="26"/>
        <v>0</v>
      </c>
      <c r="P270" s="41">
        <f t="shared" si="27"/>
        <v>0</v>
      </c>
      <c r="Q270" s="41">
        <f t="shared" si="28"/>
        <v>0</v>
      </c>
      <c r="R270" s="41">
        <f t="shared" si="29"/>
        <v>0</v>
      </c>
      <c r="S270" s="41">
        <f t="shared" si="30"/>
        <v>0</v>
      </c>
    </row>
    <row r="271" spans="1:19" x14ac:dyDescent="0.25">
      <c r="A271" s="41">
        <v>66002</v>
      </c>
      <c r="B271" s="41">
        <f>SUMIF(Data!$E:$E,$A271,Data!O:O)</f>
        <v>0</v>
      </c>
      <c r="C271" s="41">
        <f>SUMIF(Data!$E:$E,$A271,Data!P:P)</f>
        <v>19</v>
      </c>
      <c r="D271" s="41">
        <f>SUMIF(Data!$E:$E,$A271,Data!Q:Q)</f>
        <v>19</v>
      </c>
      <c r="E271" s="41">
        <f>SUMIF(Data!$E:$E,$A271,Data!R:R)</f>
        <v>0</v>
      </c>
      <c r="F271" s="41">
        <f>SUMIF(Data!$E:$E,$A271,Data!S:S)</f>
        <v>109</v>
      </c>
      <c r="G271" s="41">
        <f>SUMIF(Data!$E:$E,$A271,Data!T:T)</f>
        <v>109</v>
      </c>
      <c r="H271" s="41">
        <f>VLOOKUP($A271,'[1]2021'!$1:$1048576,H$1,FALSE)</f>
        <v>0</v>
      </c>
      <c r="I271" s="41">
        <f>VLOOKUP($A271,'[1]2021'!$1:$1048576,I$1,FALSE)</f>
        <v>19</v>
      </c>
      <c r="J271" s="41">
        <f>VLOOKUP($A271,'[1]2021'!$1:$1048576,J$1,FALSE)</f>
        <v>19</v>
      </c>
      <c r="K271" s="41">
        <f>VLOOKUP($A271,'[1]2021'!$1:$1048576,K$1,FALSE)</f>
        <v>0</v>
      </c>
      <c r="L271" s="41">
        <f>VLOOKUP($A271,'[1]2021'!$1:$1048576,L$1,FALSE)</f>
        <v>109</v>
      </c>
      <c r="M271" s="41">
        <f>VLOOKUP($A271,'[1]2021'!$1:$1048576,M$1,FALSE)</f>
        <v>109</v>
      </c>
      <c r="N271" s="41">
        <f t="shared" si="25"/>
        <v>0</v>
      </c>
      <c r="O271" s="41">
        <f t="shared" si="26"/>
        <v>0</v>
      </c>
      <c r="P271" s="41">
        <f t="shared" si="27"/>
        <v>0</v>
      </c>
      <c r="Q271" s="41">
        <f t="shared" si="28"/>
        <v>0</v>
      </c>
      <c r="R271" s="41">
        <f t="shared" si="29"/>
        <v>0</v>
      </c>
      <c r="S271" s="41">
        <f t="shared" si="30"/>
        <v>0</v>
      </c>
    </row>
    <row r="272" spans="1:19" x14ac:dyDescent="0.25">
      <c r="A272" s="41">
        <v>66003</v>
      </c>
      <c r="B272" s="41">
        <f>SUMIF(Data!$E:$E,$A272,Data!O:O)</f>
        <v>0</v>
      </c>
      <c r="C272" s="41">
        <f>SUMIF(Data!$E:$E,$A272,Data!P:P)</f>
        <v>0</v>
      </c>
      <c r="D272" s="41">
        <f>SUMIF(Data!$E:$E,$A272,Data!Q:Q)</f>
        <v>0</v>
      </c>
      <c r="E272" s="41">
        <f>SUMIF(Data!$E:$E,$A272,Data!R:R)</f>
        <v>0</v>
      </c>
      <c r="F272" s="41">
        <f>SUMIF(Data!$E:$E,$A272,Data!S:S)</f>
        <v>42</v>
      </c>
      <c r="G272" s="41">
        <f>SUMIF(Data!$E:$E,$A272,Data!T:T)</f>
        <v>42</v>
      </c>
      <c r="H272" s="41">
        <f>VLOOKUP($A272,'[1]2021'!$1:$1048576,H$1,FALSE)</f>
        <v>0</v>
      </c>
      <c r="I272" s="41">
        <f>VLOOKUP($A272,'[1]2021'!$1:$1048576,I$1,FALSE)</f>
        <v>0</v>
      </c>
      <c r="J272" s="41">
        <f>VLOOKUP($A272,'[1]2021'!$1:$1048576,J$1,FALSE)</f>
        <v>0</v>
      </c>
      <c r="K272" s="41">
        <f>VLOOKUP($A272,'[1]2021'!$1:$1048576,K$1,FALSE)</f>
        <v>0</v>
      </c>
      <c r="L272" s="41">
        <f>VLOOKUP($A272,'[1]2021'!$1:$1048576,L$1,FALSE)</f>
        <v>42</v>
      </c>
      <c r="M272" s="41">
        <f>VLOOKUP($A272,'[1]2021'!$1:$1048576,M$1,FALSE)</f>
        <v>42</v>
      </c>
      <c r="N272" s="41">
        <f t="shared" si="25"/>
        <v>0</v>
      </c>
      <c r="O272" s="41">
        <f t="shared" si="26"/>
        <v>0</v>
      </c>
      <c r="P272" s="41">
        <f t="shared" si="27"/>
        <v>0</v>
      </c>
      <c r="Q272" s="41">
        <f t="shared" si="28"/>
        <v>0</v>
      </c>
      <c r="R272" s="41">
        <f t="shared" si="29"/>
        <v>0</v>
      </c>
      <c r="S272" s="41">
        <f t="shared" si="30"/>
        <v>0</v>
      </c>
    </row>
    <row r="273" spans="1:19" x14ac:dyDescent="0.25">
      <c r="A273" s="41">
        <v>66004</v>
      </c>
      <c r="B273" s="41">
        <f>SUMIF(Data!$E:$E,$A273,Data!O:O)</f>
        <v>0</v>
      </c>
      <c r="C273" s="41">
        <f>SUMIF(Data!$E:$E,$A273,Data!P:P)</f>
        <v>0</v>
      </c>
      <c r="D273" s="41">
        <f>SUMIF(Data!$E:$E,$A273,Data!Q:Q)</f>
        <v>0</v>
      </c>
      <c r="E273" s="41">
        <f>SUMIF(Data!$E:$E,$A273,Data!R:R)</f>
        <v>0</v>
      </c>
      <c r="F273" s="41">
        <f>SUMIF(Data!$E:$E,$A273,Data!S:S)</f>
        <v>65</v>
      </c>
      <c r="G273" s="41">
        <f>SUMIF(Data!$E:$E,$A273,Data!T:T)</f>
        <v>65</v>
      </c>
      <c r="H273" s="41">
        <f>VLOOKUP($A273,'[1]2021'!$1:$1048576,H$1,FALSE)</f>
        <v>0</v>
      </c>
      <c r="I273" s="41">
        <f>VLOOKUP($A273,'[1]2021'!$1:$1048576,I$1,FALSE)</f>
        <v>0</v>
      </c>
      <c r="J273" s="41">
        <f>VLOOKUP($A273,'[1]2021'!$1:$1048576,J$1,FALSE)</f>
        <v>0</v>
      </c>
      <c r="K273" s="41">
        <f>VLOOKUP($A273,'[1]2021'!$1:$1048576,K$1,FALSE)</f>
        <v>0</v>
      </c>
      <c r="L273" s="41">
        <f>VLOOKUP($A273,'[1]2021'!$1:$1048576,L$1,FALSE)</f>
        <v>65</v>
      </c>
      <c r="M273" s="41">
        <f>VLOOKUP($A273,'[1]2021'!$1:$1048576,M$1,FALSE)</f>
        <v>65</v>
      </c>
      <c r="N273" s="41">
        <f t="shared" si="25"/>
        <v>0</v>
      </c>
      <c r="O273" s="41">
        <f t="shared" si="26"/>
        <v>0</v>
      </c>
      <c r="P273" s="41">
        <f t="shared" si="27"/>
        <v>0</v>
      </c>
      <c r="Q273" s="41">
        <f t="shared" si="28"/>
        <v>0</v>
      </c>
      <c r="R273" s="41">
        <f t="shared" si="29"/>
        <v>0</v>
      </c>
      <c r="S273" s="41">
        <f t="shared" si="30"/>
        <v>0</v>
      </c>
    </row>
    <row r="274" spans="1:19" x14ac:dyDescent="0.25">
      <c r="A274" s="41">
        <v>67001</v>
      </c>
      <c r="B274" s="41">
        <f>SUMIF(Data!$E:$E,$A274,Data!O:O)</f>
        <v>0</v>
      </c>
      <c r="C274" s="41">
        <f>SUMIF(Data!$E:$E,$A274,Data!P:P)</f>
        <v>0</v>
      </c>
      <c r="D274" s="41">
        <f>SUMIF(Data!$E:$E,$A274,Data!Q:Q)</f>
        <v>0</v>
      </c>
      <c r="E274" s="41">
        <f>SUMIF(Data!$E:$E,$A274,Data!R:R)</f>
        <v>0</v>
      </c>
      <c r="F274" s="41">
        <f>SUMIF(Data!$E:$E,$A274,Data!S:S)</f>
        <v>51</v>
      </c>
      <c r="G274" s="41">
        <f>SUMIF(Data!$E:$E,$A274,Data!T:T)</f>
        <v>51</v>
      </c>
      <c r="H274" s="41">
        <f>VLOOKUP($A274,'[1]2021'!$1:$1048576,H$1,FALSE)</f>
        <v>0</v>
      </c>
      <c r="I274" s="41">
        <f>VLOOKUP($A274,'[1]2021'!$1:$1048576,I$1,FALSE)</f>
        <v>0</v>
      </c>
      <c r="J274" s="41">
        <f>VLOOKUP($A274,'[1]2021'!$1:$1048576,J$1,FALSE)</f>
        <v>0</v>
      </c>
      <c r="K274" s="41">
        <f>VLOOKUP($A274,'[1]2021'!$1:$1048576,K$1,FALSE)</f>
        <v>0</v>
      </c>
      <c r="L274" s="41">
        <f>VLOOKUP($A274,'[1]2021'!$1:$1048576,L$1,FALSE)</f>
        <v>51</v>
      </c>
      <c r="M274" s="41">
        <f>VLOOKUP($A274,'[1]2021'!$1:$1048576,M$1,FALSE)</f>
        <v>51</v>
      </c>
      <c r="N274" s="41">
        <f t="shared" si="25"/>
        <v>0</v>
      </c>
      <c r="O274" s="41">
        <f t="shared" si="26"/>
        <v>0</v>
      </c>
      <c r="P274" s="41">
        <f t="shared" si="27"/>
        <v>0</v>
      </c>
      <c r="Q274" s="41">
        <f t="shared" si="28"/>
        <v>0</v>
      </c>
      <c r="R274" s="41">
        <f t="shared" si="29"/>
        <v>0</v>
      </c>
      <c r="S274" s="41">
        <f t="shared" si="30"/>
        <v>0</v>
      </c>
    </row>
    <row r="275" spans="1:19" x14ac:dyDescent="0.25">
      <c r="A275" s="41">
        <v>67002</v>
      </c>
      <c r="B275" s="41">
        <f>SUMIF(Data!$E:$E,$A275,Data!O:O)</f>
        <v>0</v>
      </c>
      <c r="C275" s="41">
        <f>SUMIF(Data!$E:$E,$A275,Data!P:P)</f>
        <v>0</v>
      </c>
      <c r="D275" s="41">
        <f>SUMIF(Data!$E:$E,$A275,Data!Q:Q)</f>
        <v>0</v>
      </c>
      <c r="E275" s="41">
        <f>SUMIF(Data!$E:$E,$A275,Data!R:R)</f>
        <v>0</v>
      </c>
      <c r="F275" s="41">
        <f>SUMIF(Data!$E:$E,$A275,Data!S:S)</f>
        <v>50</v>
      </c>
      <c r="G275" s="41">
        <f>SUMIF(Data!$E:$E,$A275,Data!T:T)</f>
        <v>50</v>
      </c>
      <c r="H275" s="41">
        <f>VLOOKUP($A275,'[1]2021'!$1:$1048576,H$1,FALSE)</f>
        <v>0</v>
      </c>
      <c r="I275" s="41">
        <f>VLOOKUP($A275,'[1]2021'!$1:$1048576,I$1,FALSE)</f>
        <v>0</v>
      </c>
      <c r="J275" s="41">
        <f>VLOOKUP($A275,'[1]2021'!$1:$1048576,J$1,FALSE)</f>
        <v>0</v>
      </c>
      <c r="K275" s="41">
        <f>VLOOKUP($A275,'[1]2021'!$1:$1048576,K$1,FALSE)</f>
        <v>0</v>
      </c>
      <c r="L275" s="41">
        <f>VLOOKUP($A275,'[1]2021'!$1:$1048576,L$1,FALSE)</f>
        <v>50</v>
      </c>
      <c r="M275" s="41">
        <f>VLOOKUP($A275,'[1]2021'!$1:$1048576,M$1,FALSE)</f>
        <v>50</v>
      </c>
      <c r="N275" s="41">
        <f t="shared" si="25"/>
        <v>0</v>
      </c>
      <c r="O275" s="41">
        <f t="shared" si="26"/>
        <v>0</v>
      </c>
      <c r="P275" s="41">
        <f t="shared" si="27"/>
        <v>0</v>
      </c>
      <c r="Q275" s="41">
        <f t="shared" si="28"/>
        <v>0</v>
      </c>
      <c r="R275" s="41">
        <f t="shared" si="29"/>
        <v>0</v>
      </c>
      <c r="S275" s="41">
        <f t="shared" si="30"/>
        <v>0</v>
      </c>
    </row>
    <row r="276" spans="1:19" x14ac:dyDescent="0.25">
      <c r="A276" s="41">
        <v>68001</v>
      </c>
      <c r="B276" s="41">
        <f>SUMIF(Data!$E:$E,$A276,Data!O:O)</f>
        <v>0</v>
      </c>
      <c r="C276" s="41">
        <f>SUMIF(Data!$E:$E,$A276,Data!P:P)</f>
        <v>0</v>
      </c>
      <c r="D276" s="41">
        <f>SUMIF(Data!$E:$E,$A276,Data!Q:Q)</f>
        <v>0</v>
      </c>
      <c r="E276" s="41">
        <f>SUMIF(Data!$E:$E,$A276,Data!R:R)</f>
        <v>0</v>
      </c>
      <c r="F276" s="41">
        <f>SUMIF(Data!$E:$E,$A276,Data!S:S)</f>
        <v>40</v>
      </c>
      <c r="G276" s="41">
        <f>SUMIF(Data!$E:$E,$A276,Data!T:T)</f>
        <v>40</v>
      </c>
      <c r="H276" s="41">
        <f>VLOOKUP($A276,'[1]2021'!$1:$1048576,H$1,FALSE)</f>
        <v>0</v>
      </c>
      <c r="I276" s="41">
        <f>VLOOKUP($A276,'[1]2021'!$1:$1048576,I$1,FALSE)</f>
        <v>0</v>
      </c>
      <c r="J276" s="41">
        <f>VLOOKUP($A276,'[1]2021'!$1:$1048576,J$1,FALSE)</f>
        <v>0</v>
      </c>
      <c r="K276" s="41">
        <f>VLOOKUP($A276,'[1]2021'!$1:$1048576,K$1,FALSE)</f>
        <v>0</v>
      </c>
      <c r="L276" s="41">
        <f>VLOOKUP($A276,'[1]2021'!$1:$1048576,L$1,FALSE)</f>
        <v>40</v>
      </c>
      <c r="M276" s="41">
        <f>VLOOKUP($A276,'[1]2021'!$1:$1048576,M$1,FALSE)</f>
        <v>40</v>
      </c>
      <c r="N276" s="41">
        <f t="shared" si="25"/>
        <v>0</v>
      </c>
      <c r="O276" s="41">
        <f t="shared" si="26"/>
        <v>0</v>
      </c>
      <c r="P276" s="41">
        <f t="shared" si="27"/>
        <v>0</v>
      </c>
      <c r="Q276" s="41">
        <f t="shared" si="28"/>
        <v>0</v>
      </c>
      <c r="R276" s="41">
        <f t="shared" si="29"/>
        <v>0</v>
      </c>
      <c r="S276" s="41">
        <f t="shared" si="30"/>
        <v>0</v>
      </c>
    </row>
    <row r="277" spans="1:19" x14ac:dyDescent="0.25">
      <c r="A277" s="41">
        <v>68002</v>
      </c>
      <c r="B277" s="41">
        <f>SUMIF(Data!$E:$E,$A277,Data!O:O)</f>
        <v>0</v>
      </c>
      <c r="C277" s="41">
        <f>SUMIF(Data!$E:$E,$A277,Data!P:P)</f>
        <v>0</v>
      </c>
      <c r="D277" s="41">
        <f>SUMIF(Data!$E:$E,$A277,Data!Q:Q)</f>
        <v>0</v>
      </c>
      <c r="E277" s="41">
        <f>SUMIF(Data!$E:$E,$A277,Data!R:R)</f>
        <v>0</v>
      </c>
      <c r="F277" s="41">
        <f>SUMIF(Data!$E:$E,$A277,Data!S:S)</f>
        <v>50</v>
      </c>
      <c r="G277" s="41">
        <f>SUMIF(Data!$E:$E,$A277,Data!T:T)</f>
        <v>50</v>
      </c>
      <c r="H277" s="41">
        <f>VLOOKUP($A277,'[1]2021'!$1:$1048576,H$1,FALSE)</f>
        <v>0</v>
      </c>
      <c r="I277" s="41">
        <f>VLOOKUP($A277,'[1]2021'!$1:$1048576,I$1,FALSE)</f>
        <v>0</v>
      </c>
      <c r="J277" s="41">
        <f>VLOOKUP($A277,'[1]2021'!$1:$1048576,J$1,FALSE)</f>
        <v>0</v>
      </c>
      <c r="K277" s="41">
        <f>VLOOKUP($A277,'[1]2021'!$1:$1048576,K$1,FALSE)</f>
        <v>0</v>
      </c>
      <c r="L277" s="41">
        <f>VLOOKUP($A277,'[1]2021'!$1:$1048576,L$1,FALSE)</f>
        <v>50</v>
      </c>
      <c r="M277" s="41">
        <f>VLOOKUP($A277,'[1]2021'!$1:$1048576,M$1,FALSE)</f>
        <v>50</v>
      </c>
      <c r="N277" s="41">
        <f t="shared" si="25"/>
        <v>0</v>
      </c>
      <c r="O277" s="41">
        <f t="shared" si="26"/>
        <v>0</v>
      </c>
      <c r="P277" s="41">
        <f t="shared" si="27"/>
        <v>0</v>
      </c>
      <c r="Q277" s="41">
        <f t="shared" si="28"/>
        <v>0</v>
      </c>
      <c r="R277" s="41">
        <f t="shared" si="29"/>
        <v>0</v>
      </c>
      <c r="S277" s="41">
        <f t="shared" si="30"/>
        <v>0</v>
      </c>
    </row>
    <row r="278" spans="1:19" x14ac:dyDescent="0.25">
      <c r="A278" s="41">
        <v>68003</v>
      </c>
      <c r="B278" s="41">
        <f>SUMIF(Data!$E:$E,$A278,Data!O:O)</f>
        <v>0</v>
      </c>
      <c r="C278" s="41">
        <f>SUMIF(Data!$E:$E,$A278,Data!P:P)</f>
        <v>0</v>
      </c>
      <c r="D278" s="41">
        <f>SUMIF(Data!$E:$E,$A278,Data!Q:Q)</f>
        <v>0</v>
      </c>
      <c r="E278" s="41">
        <f>SUMIF(Data!$E:$E,$A278,Data!R:R)</f>
        <v>0</v>
      </c>
      <c r="F278" s="41">
        <f>SUMIF(Data!$E:$E,$A278,Data!S:S)</f>
        <v>49</v>
      </c>
      <c r="G278" s="41">
        <f>SUMIF(Data!$E:$E,$A278,Data!T:T)</f>
        <v>49</v>
      </c>
      <c r="H278" s="41">
        <f>VLOOKUP($A278,'[1]2021'!$1:$1048576,H$1,FALSE)</f>
        <v>0</v>
      </c>
      <c r="I278" s="41">
        <f>VLOOKUP($A278,'[1]2021'!$1:$1048576,I$1,FALSE)</f>
        <v>0</v>
      </c>
      <c r="J278" s="41">
        <f>VLOOKUP($A278,'[1]2021'!$1:$1048576,J$1,FALSE)</f>
        <v>0</v>
      </c>
      <c r="K278" s="41">
        <f>VLOOKUP($A278,'[1]2021'!$1:$1048576,K$1,FALSE)</f>
        <v>0</v>
      </c>
      <c r="L278" s="41">
        <f>VLOOKUP($A278,'[1]2021'!$1:$1048576,L$1,FALSE)</f>
        <v>49</v>
      </c>
      <c r="M278" s="41">
        <f>VLOOKUP($A278,'[1]2021'!$1:$1048576,M$1,FALSE)</f>
        <v>49</v>
      </c>
      <c r="N278" s="41">
        <f t="shared" si="25"/>
        <v>0</v>
      </c>
      <c r="O278" s="41">
        <f t="shared" si="26"/>
        <v>0</v>
      </c>
      <c r="P278" s="41">
        <f t="shared" si="27"/>
        <v>0</v>
      </c>
      <c r="Q278" s="41">
        <f t="shared" si="28"/>
        <v>0</v>
      </c>
      <c r="R278" s="41">
        <f t="shared" si="29"/>
        <v>0</v>
      </c>
      <c r="S278" s="41">
        <f t="shared" si="30"/>
        <v>0</v>
      </c>
    </row>
    <row r="279" spans="1:19" x14ac:dyDescent="0.25">
      <c r="A279" s="41">
        <v>69001</v>
      </c>
      <c r="B279" s="41">
        <f>SUMIF(Data!$E:$E,$A279,Data!O:O)</f>
        <v>0</v>
      </c>
      <c r="C279" s="41">
        <f>SUMIF(Data!$E:$E,$A279,Data!P:P)</f>
        <v>12</v>
      </c>
      <c r="D279" s="41">
        <f>SUMIF(Data!$E:$E,$A279,Data!Q:Q)</f>
        <v>12</v>
      </c>
      <c r="E279" s="41">
        <f>SUMIF(Data!$E:$E,$A279,Data!R:R)</f>
        <v>0</v>
      </c>
      <c r="F279" s="41">
        <f>SUMIF(Data!$E:$E,$A279,Data!S:S)</f>
        <v>102</v>
      </c>
      <c r="G279" s="41">
        <f>SUMIF(Data!$E:$E,$A279,Data!T:T)</f>
        <v>102</v>
      </c>
      <c r="H279" s="41">
        <f>VLOOKUP($A279,'[1]2021'!$1:$1048576,H$1,FALSE)</f>
        <v>0</v>
      </c>
      <c r="I279" s="41">
        <f>VLOOKUP($A279,'[1]2021'!$1:$1048576,I$1,FALSE)</f>
        <v>12</v>
      </c>
      <c r="J279" s="41">
        <f>VLOOKUP($A279,'[1]2021'!$1:$1048576,J$1,FALSE)</f>
        <v>12</v>
      </c>
      <c r="K279" s="41">
        <f>VLOOKUP($A279,'[1]2021'!$1:$1048576,K$1,FALSE)</f>
        <v>0</v>
      </c>
      <c r="L279" s="41">
        <f>VLOOKUP($A279,'[1]2021'!$1:$1048576,L$1,FALSE)</f>
        <v>102</v>
      </c>
      <c r="M279" s="41">
        <f>VLOOKUP($A279,'[1]2021'!$1:$1048576,M$1,FALSE)</f>
        <v>102</v>
      </c>
      <c r="N279" s="41">
        <f t="shared" si="25"/>
        <v>0</v>
      </c>
      <c r="O279" s="41">
        <f t="shared" si="26"/>
        <v>0</v>
      </c>
      <c r="P279" s="41">
        <f t="shared" si="27"/>
        <v>0</v>
      </c>
      <c r="Q279" s="41">
        <f t="shared" si="28"/>
        <v>0</v>
      </c>
      <c r="R279" s="41">
        <f t="shared" si="29"/>
        <v>0</v>
      </c>
      <c r="S279" s="41">
        <f t="shared" si="30"/>
        <v>0</v>
      </c>
    </row>
    <row r="280" spans="1:19" x14ac:dyDescent="0.25">
      <c r="A280" s="41">
        <v>69002</v>
      </c>
      <c r="B280" s="41">
        <f>SUMIF(Data!$E:$E,$A280,Data!O:O)</f>
        <v>0</v>
      </c>
      <c r="C280" s="41">
        <f>SUMIF(Data!$E:$E,$A280,Data!P:P)</f>
        <v>10</v>
      </c>
      <c r="D280" s="41">
        <f>SUMIF(Data!$E:$E,$A280,Data!Q:Q)</f>
        <v>10</v>
      </c>
      <c r="E280" s="41">
        <f>SUMIF(Data!$E:$E,$A280,Data!R:R)</f>
        <v>0</v>
      </c>
      <c r="F280" s="41">
        <f>SUMIF(Data!$E:$E,$A280,Data!S:S)</f>
        <v>170</v>
      </c>
      <c r="G280" s="41">
        <f>SUMIF(Data!$E:$E,$A280,Data!T:T)</f>
        <v>170</v>
      </c>
      <c r="H280" s="41">
        <f>VLOOKUP($A280,'[1]2021'!$1:$1048576,H$1,FALSE)</f>
        <v>0</v>
      </c>
      <c r="I280" s="41">
        <f>VLOOKUP($A280,'[1]2021'!$1:$1048576,I$1,FALSE)</f>
        <v>10</v>
      </c>
      <c r="J280" s="41">
        <f>VLOOKUP($A280,'[1]2021'!$1:$1048576,J$1,FALSE)</f>
        <v>10</v>
      </c>
      <c r="K280" s="41">
        <f>VLOOKUP($A280,'[1]2021'!$1:$1048576,K$1,FALSE)</f>
        <v>0</v>
      </c>
      <c r="L280" s="41">
        <f>VLOOKUP($A280,'[1]2021'!$1:$1048576,L$1,FALSE)</f>
        <v>170</v>
      </c>
      <c r="M280" s="41">
        <f>VLOOKUP($A280,'[1]2021'!$1:$1048576,M$1,FALSE)</f>
        <v>170</v>
      </c>
      <c r="N280" s="41">
        <f t="shared" si="25"/>
        <v>0</v>
      </c>
      <c r="O280" s="41">
        <f t="shared" si="26"/>
        <v>0</v>
      </c>
      <c r="P280" s="41">
        <f t="shared" si="27"/>
        <v>0</v>
      </c>
      <c r="Q280" s="41">
        <f t="shared" si="28"/>
        <v>0</v>
      </c>
      <c r="R280" s="41">
        <f t="shared" si="29"/>
        <v>0</v>
      </c>
      <c r="S280" s="41">
        <f t="shared" si="30"/>
        <v>0</v>
      </c>
    </row>
    <row r="281" spans="1:19" x14ac:dyDescent="0.25">
      <c r="A281" s="41">
        <v>69003</v>
      </c>
      <c r="B281" s="41">
        <f>SUMIF(Data!$E:$E,$A281,Data!O:O)</f>
        <v>0</v>
      </c>
      <c r="C281" s="41">
        <f>SUMIF(Data!$E:$E,$A281,Data!P:P)</f>
        <v>0</v>
      </c>
      <c r="D281" s="41">
        <f>SUMIF(Data!$E:$E,$A281,Data!Q:Q)</f>
        <v>0</v>
      </c>
      <c r="E281" s="41">
        <f>SUMIF(Data!$E:$E,$A281,Data!R:R)</f>
        <v>0</v>
      </c>
      <c r="F281" s="41">
        <f>SUMIF(Data!$E:$E,$A281,Data!S:S)</f>
        <v>83</v>
      </c>
      <c r="G281" s="41">
        <f>SUMIF(Data!$E:$E,$A281,Data!T:T)</f>
        <v>83</v>
      </c>
      <c r="H281" s="41">
        <f>VLOOKUP($A281,'[1]2021'!$1:$1048576,H$1,FALSE)</f>
        <v>0</v>
      </c>
      <c r="I281" s="41">
        <f>VLOOKUP($A281,'[1]2021'!$1:$1048576,I$1,FALSE)</f>
        <v>0</v>
      </c>
      <c r="J281" s="41">
        <f>VLOOKUP($A281,'[1]2021'!$1:$1048576,J$1,FALSE)</f>
        <v>0</v>
      </c>
      <c r="K281" s="41">
        <f>VLOOKUP($A281,'[1]2021'!$1:$1048576,K$1,FALSE)</f>
        <v>0</v>
      </c>
      <c r="L281" s="41">
        <f>VLOOKUP($A281,'[1]2021'!$1:$1048576,L$1,FALSE)</f>
        <v>83</v>
      </c>
      <c r="M281" s="41">
        <f>VLOOKUP($A281,'[1]2021'!$1:$1048576,M$1,FALSE)</f>
        <v>83</v>
      </c>
      <c r="N281" s="41">
        <f t="shared" si="25"/>
        <v>0</v>
      </c>
      <c r="O281" s="41">
        <f t="shared" si="26"/>
        <v>0</v>
      </c>
      <c r="P281" s="41">
        <f t="shared" si="27"/>
        <v>0</v>
      </c>
      <c r="Q281" s="41">
        <f t="shared" si="28"/>
        <v>0</v>
      </c>
      <c r="R281" s="41">
        <f t="shared" si="29"/>
        <v>0</v>
      </c>
      <c r="S281" s="41">
        <f t="shared" si="30"/>
        <v>0</v>
      </c>
    </row>
    <row r="282" spans="1:19" x14ac:dyDescent="0.25">
      <c r="A282" s="41">
        <v>69004</v>
      </c>
      <c r="B282" s="41">
        <f>SUMIF(Data!$E:$E,$A282,Data!O:O)</f>
        <v>0</v>
      </c>
      <c r="C282" s="41">
        <f>SUMIF(Data!$E:$E,$A282,Data!P:P)</f>
        <v>0</v>
      </c>
      <c r="D282" s="41">
        <f>SUMIF(Data!$E:$E,$A282,Data!Q:Q)</f>
        <v>0</v>
      </c>
      <c r="E282" s="41">
        <f>SUMIF(Data!$E:$E,$A282,Data!R:R)</f>
        <v>0</v>
      </c>
      <c r="F282" s="41">
        <f>SUMIF(Data!$E:$E,$A282,Data!S:S)</f>
        <v>33</v>
      </c>
      <c r="G282" s="41">
        <f>SUMIF(Data!$E:$E,$A282,Data!T:T)</f>
        <v>33</v>
      </c>
      <c r="H282" s="41">
        <f>VLOOKUP($A282,'[1]2021'!$1:$1048576,H$1,FALSE)</f>
        <v>0</v>
      </c>
      <c r="I282" s="41">
        <f>VLOOKUP($A282,'[1]2021'!$1:$1048576,I$1,FALSE)</f>
        <v>0</v>
      </c>
      <c r="J282" s="41">
        <f>VLOOKUP($A282,'[1]2021'!$1:$1048576,J$1,FALSE)</f>
        <v>0</v>
      </c>
      <c r="K282" s="41">
        <f>VLOOKUP($A282,'[1]2021'!$1:$1048576,K$1,FALSE)</f>
        <v>0</v>
      </c>
      <c r="L282" s="41">
        <f>VLOOKUP($A282,'[1]2021'!$1:$1048576,L$1,FALSE)</f>
        <v>33</v>
      </c>
      <c r="M282" s="41">
        <f>VLOOKUP($A282,'[1]2021'!$1:$1048576,M$1,FALSE)</f>
        <v>33</v>
      </c>
      <c r="N282" s="41">
        <f t="shared" si="25"/>
        <v>0</v>
      </c>
      <c r="O282" s="41">
        <f t="shared" si="26"/>
        <v>0</v>
      </c>
      <c r="P282" s="41">
        <f t="shared" si="27"/>
        <v>0</v>
      </c>
      <c r="Q282" s="41">
        <f t="shared" si="28"/>
        <v>0</v>
      </c>
      <c r="R282" s="41">
        <f t="shared" si="29"/>
        <v>0</v>
      </c>
      <c r="S282" s="41">
        <f t="shared" si="30"/>
        <v>0</v>
      </c>
    </row>
    <row r="283" spans="1:19" x14ac:dyDescent="0.25">
      <c r="A283" s="41">
        <v>69005</v>
      </c>
      <c r="B283" s="41">
        <f>SUMIF(Data!$E:$E,$A283,Data!O:O)</f>
        <v>0</v>
      </c>
      <c r="C283" s="41">
        <f>SUMIF(Data!$E:$E,$A283,Data!P:P)</f>
        <v>0</v>
      </c>
      <c r="D283" s="41">
        <f>SUMIF(Data!$E:$E,$A283,Data!Q:Q)</f>
        <v>0</v>
      </c>
      <c r="E283" s="41">
        <f>SUMIF(Data!$E:$E,$A283,Data!R:R)</f>
        <v>0</v>
      </c>
      <c r="F283" s="41">
        <f>SUMIF(Data!$E:$E,$A283,Data!S:S)</f>
        <v>60</v>
      </c>
      <c r="G283" s="41">
        <f>SUMIF(Data!$E:$E,$A283,Data!T:T)</f>
        <v>60</v>
      </c>
      <c r="H283" s="41">
        <f>VLOOKUP($A283,'[1]2021'!$1:$1048576,H$1,FALSE)</f>
        <v>0</v>
      </c>
      <c r="I283" s="41">
        <f>VLOOKUP($A283,'[1]2021'!$1:$1048576,I$1,FALSE)</f>
        <v>0</v>
      </c>
      <c r="J283" s="41">
        <f>VLOOKUP($A283,'[1]2021'!$1:$1048576,J$1,FALSE)</f>
        <v>0</v>
      </c>
      <c r="K283" s="41">
        <f>VLOOKUP($A283,'[1]2021'!$1:$1048576,K$1,FALSE)</f>
        <v>0</v>
      </c>
      <c r="L283" s="41">
        <f>VLOOKUP($A283,'[1]2021'!$1:$1048576,L$1,FALSE)</f>
        <v>60</v>
      </c>
      <c r="M283" s="41">
        <f>VLOOKUP($A283,'[1]2021'!$1:$1048576,M$1,FALSE)</f>
        <v>60</v>
      </c>
      <c r="N283" s="41">
        <f t="shared" si="25"/>
        <v>0</v>
      </c>
      <c r="O283" s="41">
        <f t="shared" si="26"/>
        <v>0</v>
      </c>
      <c r="P283" s="41">
        <f t="shared" si="27"/>
        <v>0</v>
      </c>
      <c r="Q283" s="41">
        <f t="shared" si="28"/>
        <v>0</v>
      </c>
      <c r="R283" s="41">
        <f t="shared" si="29"/>
        <v>0</v>
      </c>
      <c r="S283" s="41">
        <f t="shared" si="30"/>
        <v>0</v>
      </c>
    </row>
    <row r="284" spans="1:19" x14ac:dyDescent="0.25">
      <c r="A284" s="41">
        <v>69006</v>
      </c>
      <c r="B284" s="41">
        <f>SUMIF(Data!$E:$E,$A284,Data!O:O)</f>
        <v>0</v>
      </c>
      <c r="C284" s="41">
        <f>SUMIF(Data!$E:$E,$A284,Data!P:P)</f>
        <v>0</v>
      </c>
      <c r="D284" s="41">
        <f>SUMIF(Data!$E:$E,$A284,Data!Q:Q)</f>
        <v>0</v>
      </c>
      <c r="E284" s="41">
        <f>SUMIF(Data!$E:$E,$A284,Data!R:R)</f>
        <v>0</v>
      </c>
      <c r="F284" s="41">
        <f>SUMIF(Data!$E:$E,$A284,Data!S:S)</f>
        <v>34</v>
      </c>
      <c r="G284" s="41">
        <f>SUMIF(Data!$E:$E,$A284,Data!T:T)</f>
        <v>34</v>
      </c>
      <c r="H284" s="41">
        <f>VLOOKUP($A284,'[1]2021'!$1:$1048576,H$1,FALSE)</f>
        <v>0</v>
      </c>
      <c r="I284" s="41">
        <f>VLOOKUP($A284,'[1]2021'!$1:$1048576,I$1,FALSE)</f>
        <v>0</v>
      </c>
      <c r="J284" s="41">
        <f>VLOOKUP($A284,'[1]2021'!$1:$1048576,J$1,FALSE)</f>
        <v>0</v>
      </c>
      <c r="K284" s="41">
        <f>VLOOKUP($A284,'[1]2021'!$1:$1048576,K$1,FALSE)</f>
        <v>0</v>
      </c>
      <c r="L284" s="41">
        <f>VLOOKUP($A284,'[1]2021'!$1:$1048576,L$1,FALSE)</f>
        <v>34</v>
      </c>
      <c r="M284" s="41">
        <f>VLOOKUP($A284,'[1]2021'!$1:$1048576,M$1,FALSE)</f>
        <v>34</v>
      </c>
      <c r="N284" s="41">
        <f t="shared" si="25"/>
        <v>0</v>
      </c>
      <c r="O284" s="41">
        <f t="shared" si="26"/>
        <v>0</v>
      </c>
      <c r="P284" s="41">
        <f t="shared" si="27"/>
        <v>0</v>
      </c>
      <c r="Q284" s="41">
        <f t="shared" si="28"/>
        <v>0</v>
      </c>
      <c r="R284" s="41">
        <f t="shared" si="29"/>
        <v>0</v>
      </c>
      <c r="S284" s="41">
        <f t="shared" si="30"/>
        <v>0</v>
      </c>
    </row>
    <row r="285" spans="1:19" x14ac:dyDescent="0.25">
      <c r="A285" s="41">
        <v>69007</v>
      </c>
      <c r="B285" s="41">
        <f>SUMIF(Data!$E:$E,$A285,Data!O:O)</f>
        <v>0</v>
      </c>
      <c r="C285" s="41">
        <f>SUMIF(Data!$E:$E,$A285,Data!P:P)</f>
        <v>0</v>
      </c>
      <c r="D285" s="41">
        <f>SUMIF(Data!$E:$E,$A285,Data!Q:Q)</f>
        <v>0</v>
      </c>
      <c r="E285" s="41">
        <f>SUMIF(Data!$E:$E,$A285,Data!R:R)</f>
        <v>0</v>
      </c>
      <c r="F285" s="41">
        <f>SUMIF(Data!$E:$E,$A285,Data!S:S)</f>
        <v>70</v>
      </c>
      <c r="G285" s="41">
        <f>SUMIF(Data!$E:$E,$A285,Data!T:T)</f>
        <v>70</v>
      </c>
      <c r="H285" s="41">
        <f>VLOOKUP($A285,'[1]2021'!$1:$1048576,H$1,FALSE)</f>
        <v>0</v>
      </c>
      <c r="I285" s="41">
        <f>VLOOKUP($A285,'[1]2021'!$1:$1048576,I$1,FALSE)</f>
        <v>0</v>
      </c>
      <c r="J285" s="41">
        <f>VLOOKUP($A285,'[1]2021'!$1:$1048576,J$1,FALSE)</f>
        <v>0</v>
      </c>
      <c r="K285" s="41">
        <f>VLOOKUP($A285,'[1]2021'!$1:$1048576,K$1,FALSE)</f>
        <v>0</v>
      </c>
      <c r="L285" s="41">
        <f>VLOOKUP($A285,'[1]2021'!$1:$1048576,L$1,FALSE)</f>
        <v>70</v>
      </c>
      <c r="M285" s="41">
        <f>VLOOKUP($A285,'[1]2021'!$1:$1048576,M$1,FALSE)</f>
        <v>70</v>
      </c>
      <c r="N285" s="41">
        <f t="shared" si="25"/>
        <v>0</v>
      </c>
      <c r="O285" s="41">
        <f t="shared" si="26"/>
        <v>0</v>
      </c>
      <c r="P285" s="41">
        <f t="shared" si="27"/>
        <v>0</v>
      </c>
      <c r="Q285" s="41">
        <f t="shared" si="28"/>
        <v>0</v>
      </c>
      <c r="R285" s="41">
        <f t="shared" si="29"/>
        <v>0</v>
      </c>
      <c r="S285" s="41">
        <f t="shared" si="30"/>
        <v>0</v>
      </c>
    </row>
    <row r="286" spans="1:19" x14ac:dyDescent="0.25">
      <c r="A286" s="41">
        <v>69008</v>
      </c>
      <c r="B286" s="41">
        <f>SUMIF(Data!$E:$E,$A286,Data!O:O)</f>
        <v>0</v>
      </c>
      <c r="C286" s="41">
        <f>SUMIF(Data!$E:$E,$A286,Data!P:P)</f>
        <v>0</v>
      </c>
      <c r="D286" s="41">
        <f>SUMIF(Data!$E:$E,$A286,Data!Q:Q)</f>
        <v>0</v>
      </c>
      <c r="E286" s="41">
        <f>SUMIF(Data!$E:$E,$A286,Data!R:R)</f>
        <v>0</v>
      </c>
      <c r="F286" s="41">
        <f>SUMIF(Data!$E:$E,$A286,Data!S:S)</f>
        <v>44</v>
      </c>
      <c r="G286" s="41">
        <f>SUMIF(Data!$E:$E,$A286,Data!T:T)</f>
        <v>44</v>
      </c>
      <c r="H286" s="41">
        <f>VLOOKUP($A286,'[1]2021'!$1:$1048576,H$1,FALSE)</f>
        <v>0</v>
      </c>
      <c r="I286" s="41">
        <f>VLOOKUP($A286,'[1]2021'!$1:$1048576,I$1,FALSE)</f>
        <v>0</v>
      </c>
      <c r="J286" s="41">
        <f>VLOOKUP($A286,'[1]2021'!$1:$1048576,J$1,FALSE)</f>
        <v>0</v>
      </c>
      <c r="K286" s="41">
        <f>VLOOKUP($A286,'[1]2021'!$1:$1048576,K$1,FALSE)</f>
        <v>0</v>
      </c>
      <c r="L286" s="41">
        <f>VLOOKUP($A286,'[1]2021'!$1:$1048576,L$1,FALSE)</f>
        <v>44</v>
      </c>
      <c r="M286" s="41">
        <f>VLOOKUP($A286,'[1]2021'!$1:$1048576,M$1,FALSE)</f>
        <v>44</v>
      </c>
      <c r="N286" s="41">
        <f t="shared" si="25"/>
        <v>0</v>
      </c>
      <c r="O286" s="41">
        <f t="shared" si="26"/>
        <v>0</v>
      </c>
      <c r="P286" s="41">
        <f t="shared" si="27"/>
        <v>0</v>
      </c>
      <c r="Q286" s="41">
        <f t="shared" si="28"/>
        <v>0</v>
      </c>
      <c r="R286" s="41">
        <f t="shared" si="29"/>
        <v>0</v>
      </c>
      <c r="S286" s="41">
        <f t="shared" si="30"/>
        <v>0</v>
      </c>
    </row>
    <row r="287" spans="1:19" x14ac:dyDescent="0.25">
      <c r="A287" s="41">
        <v>69009</v>
      </c>
      <c r="B287" s="41">
        <f>SUMIF(Data!$E:$E,$A287,Data!O:O)</f>
        <v>0</v>
      </c>
      <c r="C287" s="41">
        <f>SUMIF(Data!$E:$E,$A287,Data!P:P)</f>
        <v>0</v>
      </c>
      <c r="D287" s="41">
        <f>SUMIF(Data!$E:$E,$A287,Data!Q:Q)</f>
        <v>0</v>
      </c>
      <c r="E287" s="41">
        <f>SUMIF(Data!$E:$E,$A287,Data!R:R)</f>
        <v>0</v>
      </c>
      <c r="F287" s="41">
        <f>SUMIF(Data!$E:$E,$A287,Data!S:S)</f>
        <v>47</v>
      </c>
      <c r="G287" s="41">
        <f>SUMIF(Data!$E:$E,$A287,Data!T:T)</f>
        <v>47</v>
      </c>
      <c r="H287" s="41">
        <f>VLOOKUP($A287,'[1]2021'!$1:$1048576,H$1,FALSE)</f>
        <v>0</v>
      </c>
      <c r="I287" s="41">
        <f>VLOOKUP($A287,'[1]2021'!$1:$1048576,I$1,FALSE)</f>
        <v>0</v>
      </c>
      <c r="J287" s="41">
        <f>VLOOKUP($A287,'[1]2021'!$1:$1048576,J$1,FALSE)</f>
        <v>0</v>
      </c>
      <c r="K287" s="41">
        <f>VLOOKUP($A287,'[1]2021'!$1:$1048576,K$1,FALSE)</f>
        <v>0</v>
      </c>
      <c r="L287" s="41">
        <f>VLOOKUP($A287,'[1]2021'!$1:$1048576,L$1,FALSE)</f>
        <v>47</v>
      </c>
      <c r="M287" s="41">
        <f>VLOOKUP($A287,'[1]2021'!$1:$1048576,M$1,FALSE)</f>
        <v>47</v>
      </c>
      <c r="N287" s="41">
        <f t="shared" si="25"/>
        <v>0</v>
      </c>
      <c r="O287" s="41">
        <f t="shared" si="26"/>
        <v>0</v>
      </c>
      <c r="P287" s="41">
        <f t="shared" si="27"/>
        <v>0</v>
      </c>
      <c r="Q287" s="41">
        <f t="shared" si="28"/>
        <v>0</v>
      </c>
      <c r="R287" s="41">
        <f t="shared" si="29"/>
        <v>0</v>
      </c>
      <c r="S287" s="41">
        <f t="shared" si="30"/>
        <v>0</v>
      </c>
    </row>
    <row r="288" spans="1:19" x14ac:dyDescent="0.25">
      <c r="A288" s="41">
        <v>69010</v>
      </c>
      <c r="B288" s="41">
        <f>SUMIF(Data!$E:$E,$A288,Data!O:O)</f>
        <v>0</v>
      </c>
      <c r="C288" s="41">
        <f>SUMIF(Data!$E:$E,$A288,Data!P:P)</f>
        <v>1</v>
      </c>
      <c r="D288" s="41">
        <f>SUMIF(Data!$E:$E,$A288,Data!Q:Q)</f>
        <v>1</v>
      </c>
      <c r="E288" s="41">
        <f>SUMIF(Data!$E:$E,$A288,Data!R:R)</f>
        <v>0</v>
      </c>
      <c r="F288" s="41">
        <f>SUMIF(Data!$E:$E,$A288,Data!S:S)</f>
        <v>106</v>
      </c>
      <c r="G288" s="41">
        <f>SUMIF(Data!$E:$E,$A288,Data!T:T)</f>
        <v>106</v>
      </c>
      <c r="H288" s="41">
        <f>VLOOKUP($A288,'[1]2021'!$1:$1048576,H$1,FALSE)</f>
        <v>0</v>
      </c>
      <c r="I288" s="41">
        <f>VLOOKUP($A288,'[1]2021'!$1:$1048576,I$1,FALSE)</f>
        <v>1</v>
      </c>
      <c r="J288" s="41">
        <f>VLOOKUP($A288,'[1]2021'!$1:$1048576,J$1,FALSE)</f>
        <v>1</v>
      </c>
      <c r="K288" s="41">
        <f>VLOOKUP($A288,'[1]2021'!$1:$1048576,K$1,FALSE)</f>
        <v>0</v>
      </c>
      <c r="L288" s="41">
        <f>VLOOKUP($A288,'[1]2021'!$1:$1048576,L$1,FALSE)</f>
        <v>106</v>
      </c>
      <c r="M288" s="41">
        <f>VLOOKUP($A288,'[1]2021'!$1:$1048576,M$1,FALSE)</f>
        <v>106</v>
      </c>
      <c r="N288" s="41">
        <f t="shared" si="25"/>
        <v>0</v>
      </c>
      <c r="O288" s="41">
        <f t="shared" si="26"/>
        <v>0</v>
      </c>
      <c r="P288" s="41">
        <f t="shared" si="27"/>
        <v>0</v>
      </c>
      <c r="Q288" s="41">
        <f t="shared" si="28"/>
        <v>0</v>
      </c>
      <c r="R288" s="41">
        <f t="shared" si="29"/>
        <v>0</v>
      </c>
      <c r="S288" s="41">
        <f t="shared" si="30"/>
        <v>0</v>
      </c>
    </row>
    <row r="289" spans="1:19" x14ac:dyDescent="0.25">
      <c r="A289" s="41">
        <v>69011</v>
      </c>
      <c r="B289" s="41">
        <f>SUMIF(Data!$E:$E,$A289,Data!O:O)</f>
        <v>0</v>
      </c>
      <c r="C289" s="41">
        <f>SUMIF(Data!$E:$E,$A289,Data!P:P)</f>
        <v>0</v>
      </c>
      <c r="D289" s="41">
        <f>SUMIF(Data!$E:$E,$A289,Data!Q:Q)</f>
        <v>0</v>
      </c>
      <c r="E289" s="41">
        <f>SUMIF(Data!$E:$E,$A289,Data!R:R)</f>
        <v>0</v>
      </c>
      <c r="F289" s="41">
        <f>SUMIF(Data!$E:$E,$A289,Data!S:S)</f>
        <v>80</v>
      </c>
      <c r="G289" s="41">
        <f>SUMIF(Data!$E:$E,$A289,Data!T:T)</f>
        <v>80</v>
      </c>
      <c r="H289" s="41">
        <f>VLOOKUP($A289,'[1]2021'!$1:$1048576,H$1,FALSE)</f>
        <v>0</v>
      </c>
      <c r="I289" s="41">
        <f>VLOOKUP($A289,'[1]2021'!$1:$1048576,I$1,FALSE)</f>
        <v>0</v>
      </c>
      <c r="J289" s="41">
        <f>VLOOKUP($A289,'[1]2021'!$1:$1048576,J$1,FALSE)</f>
        <v>0</v>
      </c>
      <c r="K289" s="41">
        <f>VLOOKUP($A289,'[1]2021'!$1:$1048576,K$1,FALSE)</f>
        <v>0</v>
      </c>
      <c r="L289" s="41">
        <f>VLOOKUP($A289,'[1]2021'!$1:$1048576,L$1,FALSE)</f>
        <v>80</v>
      </c>
      <c r="M289" s="41">
        <f>VLOOKUP($A289,'[1]2021'!$1:$1048576,M$1,FALSE)</f>
        <v>80</v>
      </c>
      <c r="N289" s="41">
        <f t="shared" si="25"/>
        <v>0</v>
      </c>
      <c r="O289" s="41">
        <f t="shared" si="26"/>
        <v>0</v>
      </c>
      <c r="P289" s="41">
        <f t="shared" si="27"/>
        <v>0</v>
      </c>
      <c r="Q289" s="41">
        <f t="shared" si="28"/>
        <v>0</v>
      </c>
      <c r="R289" s="41">
        <f t="shared" si="29"/>
        <v>0</v>
      </c>
      <c r="S289" s="41">
        <f t="shared" si="30"/>
        <v>0</v>
      </c>
    </row>
    <row r="290" spans="1:19" x14ac:dyDescent="0.25">
      <c r="A290" s="41">
        <v>69015</v>
      </c>
      <c r="B290" s="41">
        <f>SUMIF(Data!$E:$E,$A290,Data!O:O)</f>
        <v>0</v>
      </c>
      <c r="C290" s="41">
        <f>SUMIF(Data!$E:$E,$A290,Data!P:P)</f>
        <v>7</v>
      </c>
      <c r="D290" s="41">
        <f>SUMIF(Data!$E:$E,$A290,Data!Q:Q)</f>
        <v>7</v>
      </c>
      <c r="E290" s="41">
        <f>SUMIF(Data!$E:$E,$A290,Data!R:R)</f>
        <v>0</v>
      </c>
      <c r="F290" s="41">
        <f>SUMIF(Data!$E:$E,$A290,Data!S:S)</f>
        <v>49</v>
      </c>
      <c r="G290" s="41">
        <f>SUMIF(Data!$E:$E,$A290,Data!T:T)</f>
        <v>49</v>
      </c>
      <c r="H290" s="41">
        <f>VLOOKUP($A290,'[1]2021'!$1:$1048576,H$1,FALSE)</f>
        <v>0</v>
      </c>
      <c r="I290" s="41">
        <f>VLOOKUP($A290,'[1]2021'!$1:$1048576,I$1,FALSE)</f>
        <v>7</v>
      </c>
      <c r="J290" s="41">
        <f>VLOOKUP($A290,'[1]2021'!$1:$1048576,J$1,FALSE)</f>
        <v>7</v>
      </c>
      <c r="K290" s="41">
        <f>VLOOKUP($A290,'[1]2021'!$1:$1048576,K$1,FALSE)</f>
        <v>0</v>
      </c>
      <c r="L290" s="41">
        <f>VLOOKUP($A290,'[1]2021'!$1:$1048576,L$1,FALSE)</f>
        <v>49</v>
      </c>
      <c r="M290" s="41">
        <f>VLOOKUP($A290,'[1]2021'!$1:$1048576,M$1,FALSE)</f>
        <v>49</v>
      </c>
      <c r="N290" s="41">
        <f t="shared" si="25"/>
        <v>0</v>
      </c>
      <c r="O290" s="41">
        <f t="shared" si="26"/>
        <v>0</v>
      </c>
      <c r="P290" s="41">
        <f t="shared" si="27"/>
        <v>0</v>
      </c>
      <c r="Q290" s="41">
        <f t="shared" si="28"/>
        <v>0</v>
      </c>
      <c r="R290" s="41">
        <f t="shared" si="29"/>
        <v>0</v>
      </c>
      <c r="S290" s="41">
        <f t="shared" si="30"/>
        <v>0</v>
      </c>
    </row>
    <row r="291" spans="1:19" x14ac:dyDescent="0.25">
      <c r="A291" s="41">
        <v>69017</v>
      </c>
      <c r="B291" s="41">
        <f>SUMIF(Data!$E:$E,$A291,Data!O:O)</f>
        <v>0</v>
      </c>
      <c r="C291" s="41">
        <f>SUMIF(Data!$E:$E,$A291,Data!P:P)</f>
        <v>19</v>
      </c>
      <c r="D291" s="41">
        <f>SUMIF(Data!$E:$E,$A291,Data!Q:Q)</f>
        <v>19</v>
      </c>
      <c r="E291" s="41">
        <f>SUMIF(Data!$E:$E,$A291,Data!R:R)</f>
        <v>0</v>
      </c>
      <c r="F291" s="41">
        <f>SUMIF(Data!$E:$E,$A291,Data!S:S)</f>
        <v>89</v>
      </c>
      <c r="G291" s="41">
        <f>SUMIF(Data!$E:$E,$A291,Data!T:T)</f>
        <v>89</v>
      </c>
      <c r="H291" s="41">
        <f>VLOOKUP($A291,'[1]2021'!$1:$1048576,H$1,FALSE)</f>
        <v>0</v>
      </c>
      <c r="I291" s="41">
        <f>VLOOKUP($A291,'[1]2021'!$1:$1048576,I$1,FALSE)</f>
        <v>19</v>
      </c>
      <c r="J291" s="41">
        <f>VLOOKUP($A291,'[1]2021'!$1:$1048576,J$1,FALSE)</f>
        <v>19</v>
      </c>
      <c r="K291" s="41">
        <f>VLOOKUP($A291,'[1]2021'!$1:$1048576,K$1,FALSE)</f>
        <v>0</v>
      </c>
      <c r="L291" s="41">
        <f>VLOOKUP($A291,'[1]2021'!$1:$1048576,L$1,FALSE)</f>
        <v>89</v>
      </c>
      <c r="M291" s="41">
        <f>VLOOKUP($A291,'[1]2021'!$1:$1048576,M$1,FALSE)</f>
        <v>89</v>
      </c>
      <c r="N291" s="41">
        <f t="shared" si="25"/>
        <v>0</v>
      </c>
      <c r="O291" s="41">
        <f t="shared" si="26"/>
        <v>0</v>
      </c>
      <c r="P291" s="41">
        <f t="shared" si="27"/>
        <v>0</v>
      </c>
      <c r="Q291" s="41">
        <f t="shared" si="28"/>
        <v>0</v>
      </c>
      <c r="R291" s="41">
        <f t="shared" si="29"/>
        <v>0</v>
      </c>
      <c r="S291" s="41">
        <f t="shared" si="30"/>
        <v>0</v>
      </c>
    </row>
    <row r="292" spans="1:19" x14ac:dyDescent="0.25">
      <c r="A292" s="41">
        <v>69018</v>
      </c>
      <c r="B292" s="41">
        <f>SUMIF(Data!$E:$E,$A292,Data!O:O)</f>
        <v>0</v>
      </c>
      <c r="C292" s="41">
        <f>SUMIF(Data!$E:$E,$A292,Data!P:P)</f>
        <v>0</v>
      </c>
      <c r="D292" s="41">
        <f>SUMIF(Data!$E:$E,$A292,Data!Q:Q)</f>
        <v>0</v>
      </c>
      <c r="E292" s="41">
        <f>SUMIF(Data!$E:$E,$A292,Data!R:R)</f>
        <v>0</v>
      </c>
      <c r="F292" s="41">
        <f>SUMIF(Data!$E:$E,$A292,Data!S:S)</f>
        <v>77</v>
      </c>
      <c r="G292" s="41">
        <f>SUMIF(Data!$E:$E,$A292,Data!T:T)</f>
        <v>77</v>
      </c>
      <c r="H292" s="41">
        <f>VLOOKUP($A292,'[1]2021'!$1:$1048576,H$1,FALSE)</f>
        <v>0</v>
      </c>
      <c r="I292" s="41">
        <f>VLOOKUP($A292,'[1]2021'!$1:$1048576,I$1,FALSE)</f>
        <v>0</v>
      </c>
      <c r="J292" s="41">
        <f>VLOOKUP($A292,'[1]2021'!$1:$1048576,J$1,FALSE)</f>
        <v>0</v>
      </c>
      <c r="K292" s="41">
        <f>VLOOKUP($A292,'[1]2021'!$1:$1048576,K$1,FALSE)</f>
        <v>0</v>
      </c>
      <c r="L292" s="41">
        <f>VLOOKUP($A292,'[1]2021'!$1:$1048576,L$1,FALSE)</f>
        <v>77</v>
      </c>
      <c r="M292" s="41">
        <f>VLOOKUP($A292,'[1]2021'!$1:$1048576,M$1,FALSE)</f>
        <v>77</v>
      </c>
      <c r="N292" s="41">
        <f t="shared" si="25"/>
        <v>0</v>
      </c>
      <c r="O292" s="41">
        <f t="shared" si="26"/>
        <v>0</v>
      </c>
      <c r="P292" s="41">
        <f t="shared" si="27"/>
        <v>0</v>
      </c>
      <c r="Q292" s="41">
        <f t="shared" si="28"/>
        <v>0</v>
      </c>
      <c r="R292" s="41">
        <f t="shared" si="29"/>
        <v>0</v>
      </c>
      <c r="S292" s="41">
        <f t="shared" si="30"/>
        <v>0</v>
      </c>
    </row>
    <row r="293" spans="1:19" x14ac:dyDescent="0.25">
      <c r="A293" s="41">
        <v>69019</v>
      </c>
      <c r="B293" s="41">
        <f>SUMIF(Data!$E:$E,$A293,Data!O:O)</f>
        <v>0</v>
      </c>
      <c r="C293" s="41">
        <f>SUMIF(Data!$E:$E,$A293,Data!P:P)</f>
        <v>0</v>
      </c>
      <c r="D293" s="41">
        <f>SUMIF(Data!$E:$E,$A293,Data!Q:Q)</f>
        <v>0</v>
      </c>
      <c r="E293" s="41">
        <f>SUMIF(Data!$E:$E,$A293,Data!R:R)</f>
        <v>0</v>
      </c>
      <c r="F293" s="41">
        <f>SUMIF(Data!$E:$E,$A293,Data!S:S)</f>
        <v>92</v>
      </c>
      <c r="G293" s="41">
        <f>SUMIF(Data!$E:$E,$A293,Data!T:T)</f>
        <v>92</v>
      </c>
      <c r="H293" s="41">
        <f>VLOOKUP($A293,'[1]2021'!$1:$1048576,H$1,FALSE)</f>
        <v>0</v>
      </c>
      <c r="I293" s="41">
        <f>VLOOKUP($A293,'[1]2021'!$1:$1048576,I$1,FALSE)</f>
        <v>0</v>
      </c>
      <c r="J293" s="41">
        <f>VLOOKUP($A293,'[1]2021'!$1:$1048576,J$1,FALSE)</f>
        <v>0</v>
      </c>
      <c r="K293" s="41">
        <f>VLOOKUP($A293,'[1]2021'!$1:$1048576,K$1,FALSE)</f>
        <v>0</v>
      </c>
      <c r="L293" s="41">
        <f>VLOOKUP($A293,'[1]2021'!$1:$1048576,L$1,FALSE)</f>
        <v>92</v>
      </c>
      <c r="M293" s="41">
        <f>VLOOKUP($A293,'[1]2021'!$1:$1048576,M$1,FALSE)</f>
        <v>92</v>
      </c>
      <c r="N293" s="41">
        <f t="shared" si="25"/>
        <v>0</v>
      </c>
      <c r="O293" s="41">
        <f t="shared" si="26"/>
        <v>0</v>
      </c>
      <c r="P293" s="41">
        <f t="shared" si="27"/>
        <v>0</v>
      </c>
      <c r="Q293" s="41">
        <f t="shared" si="28"/>
        <v>0</v>
      </c>
      <c r="R293" s="41">
        <f t="shared" si="29"/>
        <v>0</v>
      </c>
      <c r="S293" s="41">
        <f t="shared" si="30"/>
        <v>0</v>
      </c>
    </row>
    <row r="294" spans="1:19" x14ac:dyDescent="0.25">
      <c r="A294" s="41">
        <v>69020</v>
      </c>
      <c r="B294" s="41">
        <f>SUMIF(Data!$E:$E,$A294,Data!O:O)</f>
        <v>0</v>
      </c>
      <c r="C294" s="41">
        <f>SUMIF(Data!$E:$E,$A294,Data!P:P)</f>
        <v>0</v>
      </c>
      <c r="D294" s="41">
        <f>SUMIF(Data!$E:$E,$A294,Data!Q:Q)</f>
        <v>0</v>
      </c>
      <c r="E294" s="41">
        <f>SUMIF(Data!$E:$E,$A294,Data!R:R)</f>
        <v>0</v>
      </c>
      <c r="F294" s="41">
        <f>SUMIF(Data!$E:$E,$A294,Data!S:S)</f>
        <v>96</v>
      </c>
      <c r="G294" s="41">
        <f>SUMIF(Data!$E:$E,$A294,Data!T:T)</f>
        <v>96</v>
      </c>
      <c r="H294" s="41">
        <f>VLOOKUP($A294,'[1]2021'!$1:$1048576,H$1,FALSE)</f>
        <v>0</v>
      </c>
      <c r="I294" s="41">
        <f>VLOOKUP($A294,'[1]2021'!$1:$1048576,I$1,FALSE)</f>
        <v>0</v>
      </c>
      <c r="J294" s="41">
        <f>VLOOKUP($A294,'[1]2021'!$1:$1048576,J$1,FALSE)</f>
        <v>0</v>
      </c>
      <c r="K294" s="41">
        <f>VLOOKUP($A294,'[1]2021'!$1:$1048576,K$1,FALSE)</f>
        <v>0</v>
      </c>
      <c r="L294" s="41">
        <f>VLOOKUP($A294,'[1]2021'!$1:$1048576,L$1,FALSE)</f>
        <v>96</v>
      </c>
      <c r="M294" s="41">
        <f>VLOOKUP($A294,'[1]2021'!$1:$1048576,M$1,FALSE)</f>
        <v>96</v>
      </c>
      <c r="N294" s="41">
        <f t="shared" si="25"/>
        <v>0</v>
      </c>
      <c r="O294" s="41">
        <f t="shared" si="26"/>
        <v>0</v>
      </c>
      <c r="P294" s="41">
        <f t="shared" si="27"/>
        <v>0</v>
      </c>
      <c r="Q294" s="41">
        <f t="shared" si="28"/>
        <v>0</v>
      </c>
      <c r="R294" s="41">
        <f t="shared" si="29"/>
        <v>0</v>
      </c>
      <c r="S294" s="41">
        <f t="shared" si="30"/>
        <v>0</v>
      </c>
    </row>
    <row r="295" spans="1:19" x14ac:dyDescent="0.25">
      <c r="A295" s="41">
        <v>69021</v>
      </c>
      <c r="B295" s="41">
        <f>SUMIF(Data!$E:$E,$A295,Data!O:O)</f>
        <v>0</v>
      </c>
      <c r="C295" s="41">
        <f>SUMIF(Data!$E:$E,$A295,Data!P:P)</f>
        <v>0</v>
      </c>
      <c r="D295" s="41">
        <f>SUMIF(Data!$E:$E,$A295,Data!Q:Q)</f>
        <v>0</v>
      </c>
      <c r="E295" s="41">
        <f>SUMIF(Data!$E:$E,$A295,Data!R:R)</f>
        <v>54</v>
      </c>
      <c r="F295" s="41">
        <f>SUMIF(Data!$E:$E,$A295,Data!S:S)</f>
        <v>0</v>
      </c>
      <c r="G295" s="41">
        <f>SUMIF(Data!$E:$E,$A295,Data!T:T)</f>
        <v>54</v>
      </c>
      <c r="H295" s="41">
        <f>VLOOKUP($A295,'[1]2021'!$1:$1048576,H$1,FALSE)</f>
        <v>0</v>
      </c>
      <c r="I295" s="41">
        <f>VLOOKUP($A295,'[1]2021'!$1:$1048576,I$1,FALSE)</f>
        <v>0</v>
      </c>
      <c r="J295" s="41">
        <f>VLOOKUP($A295,'[1]2021'!$1:$1048576,J$1,FALSE)</f>
        <v>0</v>
      </c>
      <c r="K295" s="41">
        <f>VLOOKUP($A295,'[1]2021'!$1:$1048576,K$1,FALSE)</f>
        <v>54</v>
      </c>
      <c r="L295" s="41">
        <f>VLOOKUP($A295,'[1]2021'!$1:$1048576,L$1,FALSE)</f>
        <v>0</v>
      </c>
      <c r="M295" s="41">
        <f>VLOOKUP($A295,'[1]2021'!$1:$1048576,M$1,FALSE)</f>
        <v>54</v>
      </c>
      <c r="N295" s="41">
        <f t="shared" si="25"/>
        <v>0</v>
      </c>
      <c r="O295" s="41">
        <f t="shared" si="26"/>
        <v>0</v>
      </c>
      <c r="P295" s="41">
        <f t="shared" si="27"/>
        <v>0</v>
      </c>
      <c r="Q295" s="41">
        <f t="shared" si="28"/>
        <v>0</v>
      </c>
      <c r="R295" s="41">
        <f t="shared" si="29"/>
        <v>0</v>
      </c>
      <c r="S295" s="41">
        <f t="shared" si="30"/>
        <v>0</v>
      </c>
    </row>
    <row r="296" spans="1:19" x14ac:dyDescent="0.25">
      <c r="A296" s="41">
        <v>69022</v>
      </c>
      <c r="B296" s="41">
        <f>SUMIF(Data!$E:$E,$A296,Data!O:O)</f>
        <v>0</v>
      </c>
      <c r="C296" s="41">
        <f>SUMIF(Data!$E:$E,$A296,Data!P:P)</f>
        <v>0</v>
      </c>
      <c r="D296" s="41">
        <f>SUMIF(Data!$E:$E,$A296,Data!Q:Q)</f>
        <v>0</v>
      </c>
      <c r="E296" s="41">
        <f>SUMIF(Data!$E:$E,$A296,Data!R:R)</f>
        <v>0</v>
      </c>
      <c r="F296" s="41">
        <f>SUMIF(Data!$E:$E,$A296,Data!S:S)</f>
        <v>28</v>
      </c>
      <c r="G296" s="41">
        <f>SUMIF(Data!$E:$E,$A296,Data!T:T)</f>
        <v>28</v>
      </c>
      <c r="H296" s="41">
        <f>VLOOKUP($A296,'[1]2021'!$1:$1048576,H$1,FALSE)</f>
        <v>0</v>
      </c>
      <c r="I296" s="41">
        <f>VLOOKUP($A296,'[1]2021'!$1:$1048576,I$1,FALSE)</f>
        <v>0</v>
      </c>
      <c r="J296" s="41">
        <f>VLOOKUP($A296,'[1]2021'!$1:$1048576,J$1,FALSE)</f>
        <v>0</v>
      </c>
      <c r="K296" s="41">
        <f>VLOOKUP($A296,'[1]2021'!$1:$1048576,K$1,FALSE)</f>
        <v>0</v>
      </c>
      <c r="L296" s="41">
        <f>VLOOKUP($A296,'[1]2021'!$1:$1048576,L$1,FALSE)</f>
        <v>28</v>
      </c>
      <c r="M296" s="41">
        <f>VLOOKUP($A296,'[1]2021'!$1:$1048576,M$1,FALSE)</f>
        <v>28</v>
      </c>
      <c r="N296" s="41">
        <f t="shared" si="25"/>
        <v>0</v>
      </c>
      <c r="O296" s="41">
        <f t="shared" si="26"/>
        <v>0</v>
      </c>
      <c r="P296" s="41">
        <f t="shared" si="27"/>
        <v>0</v>
      </c>
      <c r="Q296" s="41">
        <f t="shared" si="28"/>
        <v>0</v>
      </c>
      <c r="R296" s="41">
        <f t="shared" si="29"/>
        <v>0</v>
      </c>
      <c r="S296" s="41">
        <f t="shared" si="30"/>
        <v>0</v>
      </c>
    </row>
    <row r="297" spans="1:19" x14ac:dyDescent="0.25">
      <c r="A297" s="41">
        <v>70001</v>
      </c>
      <c r="B297" s="41">
        <f>SUMIF(Data!$E:$E,$A297,Data!O:O)</f>
        <v>0</v>
      </c>
      <c r="C297" s="41">
        <f>SUMIF(Data!$E:$E,$A297,Data!P:P)</f>
        <v>0</v>
      </c>
      <c r="D297" s="41">
        <f>SUMIF(Data!$E:$E,$A297,Data!Q:Q)</f>
        <v>0</v>
      </c>
      <c r="E297" s="41">
        <f>SUMIF(Data!$E:$E,$A297,Data!R:R)</f>
        <v>0</v>
      </c>
      <c r="F297" s="41">
        <f>SUMIF(Data!$E:$E,$A297,Data!S:S)</f>
        <v>97</v>
      </c>
      <c r="G297" s="41">
        <f>SUMIF(Data!$E:$E,$A297,Data!T:T)</f>
        <v>97</v>
      </c>
      <c r="H297" s="41">
        <f>VLOOKUP($A297,'[1]2021'!$1:$1048576,H$1,FALSE)</f>
        <v>0</v>
      </c>
      <c r="I297" s="41">
        <f>VLOOKUP($A297,'[1]2021'!$1:$1048576,I$1,FALSE)</f>
        <v>0</v>
      </c>
      <c r="J297" s="41">
        <f>VLOOKUP($A297,'[1]2021'!$1:$1048576,J$1,FALSE)</f>
        <v>0</v>
      </c>
      <c r="K297" s="41">
        <f>VLOOKUP($A297,'[1]2021'!$1:$1048576,K$1,FALSE)</f>
        <v>0</v>
      </c>
      <c r="L297" s="41">
        <f>VLOOKUP($A297,'[1]2021'!$1:$1048576,L$1,FALSE)</f>
        <v>97</v>
      </c>
      <c r="M297" s="41">
        <f>VLOOKUP($A297,'[1]2021'!$1:$1048576,M$1,FALSE)</f>
        <v>97</v>
      </c>
      <c r="N297" s="41">
        <f t="shared" si="25"/>
        <v>0</v>
      </c>
      <c r="O297" s="41">
        <f t="shared" si="26"/>
        <v>0</v>
      </c>
      <c r="P297" s="41">
        <f t="shared" si="27"/>
        <v>0</v>
      </c>
      <c r="Q297" s="41">
        <f t="shared" si="28"/>
        <v>0</v>
      </c>
      <c r="R297" s="41">
        <f t="shared" si="29"/>
        <v>0</v>
      </c>
      <c r="S297" s="41">
        <f t="shared" si="30"/>
        <v>0</v>
      </c>
    </row>
    <row r="298" spans="1:19" x14ac:dyDescent="0.25">
      <c r="A298" s="41">
        <v>70002</v>
      </c>
      <c r="B298" s="41">
        <f>SUMIF(Data!$E:$E,$A298,Data!O:O)</f>
        <v>0</v>
      </c>
      <c r="C298" s="41">
        <f>SUMIF(Data!$E:$E,$A298,Data!P:P)</f>
        <v>6</v>
      </c>
      <c r="D298" s="41">
        <f>SUMIF(Data!$E:$E,$A298,Data!Q:Q)</f>
        <v>6</v>
      </c>
      <c r="E298" s="41">
        <f>SUMIF(Data!$E:$E,$A298,Data!R:R)</f>
        <v>0</v>
      </c>
      <c r="F298" s="41">
        <f>SUMIF(Data!$E:$E,$A298,Data!S:S)</f>
        <v>90</v>
      </c>
      <c r="G298" s="41">
        <f>SUMIF(Data!$E:$E,$A298,Data!T:T)</f>
        <v>90</v>
      </c>
      <c r="H298" s="41">
        <f>VLOOKUP($A298,'[1]2021'!$1:$1048576,H$1,FALSE)</f>
        <v>0</v>
      </c>
      <c r="I298" s="41">
        <f>VLOOKUP($A298,'[1]2021'!$1:$1048576,I$1,FALSE)</f>
        <v>6</v>
      </c>
      <c r="J298" s="41">
        <f>VLOOKUP($A298,'[1]2021'!$1:$1048576,J$1,FALSE)</f>
        <v>6</v>
      </c>
      <c r="K298" s="41">
        <f>VLOOKUP($A298,'[1]2021'!$1:$1048576,K$1,FALSE)</f>
        <v>0</v>
      </c>
      <c r="L298" s="41">
        <f>VLOOKUP($A298,'[1]2021'!$1:$1048576,L$1,FALSE)</f>
        <v>90</v>
      </c>
      <c r="M298" s="41">
        <f>VLOOKUP($A298,'[1]2021'!$1:$1048576,M$1,FALSE)</f>
        <v>90</v>
      </c>
      <c r="N298" s="41">
        <f t="shared" si="25"/>
        <v>0</v>
      </c>
      <c r="O298" s="41">
        <f t="shared" si="26"/>
        <v>0</v>
      </c>
      <c r="P298" s="41">
        <f t="shared" si="27"/>
        <v>0</v>
      </c>
      <c r="Q298" s="41">
        <f t="shared" si="28"/>
        <v>0</v>
      </c>
      <c r="R298" s="41">
        <f t="shared" si="29"/>
        <v>0</v>
      </c>
      <c r="S298" s="41">
        <f t="shared" si="30"/>
        <v>0</v>
      </c>
    </row>
    <row r="299" spans="1:19" x14ac:dyDescent="0.25">
      <c r="A299" s="41">
        <v>70003</v>
      </c>
      <c r="B299" s="41">
        <f>SUMIF(Data!$E:$E,$A299,Data!O:O)</f>
        <v>0</v>
      </c>
      <c r="C299" s="41">
        <f>SUMIF(Data!$E:$E,$A299,Data!P:P)</f>
        <v>0</v>
      </c>
      <c r="D299" s="41">
        <f>SUMIF(Data!$E:$E,$A299,Data!Q:Q)</f>
        <v>0</v>
      </c>
      <c r="E299" s="41">
        <f>SUMIF(Data!$E:$E,$A299,Data!R:R)</f>
        <v>0</v>
      </c>
      <c r="F299" s="41">
        <f>SUMIF(Data!$E:$E,$A299,Data!S:S)</f>
        <v>105</v>
      </c>
      <c r="G299" s="41">
        <f>SUMIF(Data!$E:$E,$A299,Data!T:T)</f>
        <v>105</v>
      </c>
      <c r="H299" s="41">
        <f>VLOOKUP($A299,'[1]2021'!$1:$1048576,H$1,FALSE)</f>
        <v>0</v>
      </c>
      <c r="I299" s="41">
        <f>VLOOKUP($A299,'[1]2021'!$1:$1048576,I$1,FALSE)</f>
        <v>0</v>
      </c>
      <c r="J299" s="41">
        <f>VLOOKUP($A299,'[1]2021'!$1:$1048576,J$1,FALSE)</f>
        <v>0</v>
      </c>
      <c r="K299" s="41">
        <f>VLOOKUP($A299,'[1]2021'!$1:$1048576,K$1,FALSE)</f>
        <v>0</v>
      </c>
      <c r="L299" s="41">
        <f>VLOOKUP($A299,'[1]2021'!$1:$1048576,L$1,FALSE)</f>
        <v>105</v>
      </c>
      <c r="M299" s="41">
        <f>VLOOKUP($A299,'[1]2021'!$1:$1048576,M$1,FALSE)</f>
        <v>105</v>
      </c>
      <c r="N299" s="41">
        <f t="shared" si="25"/>
        <v>0</v>
      </c>
      <c r="O299" s="41">
        <f t="shared" si="26"/>
        <v>0</v>
      </c>
      <c r="P299" s="41">
        <f t="shared" si="27"/>
        <v>0</v>
      </c>
      <c r="Q299" s="41">
        <f t="shared" si="28"/>
        <v>0</v>
      </c>
      <c r="R299" s="41">
        <f t="shared" si="29"/>
        <v>0</v>
      </c>
      <c r="S299" s="41">
        <f t="shared" si="30"/>
        <v>0</v>
      </c>
    </row>
    <row r="300" spans="1:19" x14ac:dyDescent="0.25">
      <c r="A300" s="41">
        <v>70004</v>
      </c>
      <c r="B300" s="41">
        <f>SUMIF(Data!$E:$E,$A300,Data!O:O)</f>
        <v>0</v>
      </c>
      <c r="C300" s="41">
        <f>SUMIF(Data!$E:$E,$A300,Data!P:P)</f>
        <v>0</v>
      </c>
      <c r="D300" s="41">
        <f>SUMIF(Data!$E:$E,$A300,Data!Q:Q)</f>
        <v>0</v>
      </c>
      <c r="E300" s="41">
        <f>SUMIF(Data!$E:$E,$A300,Data!R:R)</f>
        <v>0</v>
      </c>
      <c r="F300" s="41">
        <f>SUMIF(Data!$E:$E,$A300,Data!S:S)</f>
        <v>80</v>
      </c>
      <c r="G300" s="41">
        <f>SUMIF(Data!$E:$E,$A300,Data!T:T)</f>
        <v>80</v>
      </c>
      <c r="H300" s="41">
        <f>VLOOKUP($A300,'[1]2021'!$1:$1048576,H$1,FALSE)</f>
        <v>0</v>
      </c>
      <c r="I300" s="41">
        <f>VLOOKUP($A300,'[1]2021'!$1:$1048576,I$1,FALSE)</f>
        <v>0</v>
      </c>
      <c r="J300" s="41">
        <f>VLOOKUP($A300,'[1]2021'!$1:$1048576,J$1,FALSE)</f>
        <v>0</v>
      </c>
      <c r="K300" s="41">
        <f>VLOOKUP($A300,'[1]2021'!$1:$1048576,K$1,FALSE)</f>
        <v>0</v>
      </c>
      <c r="L300" s="41">
        <f>VLOOKUP($A300,'[1]2021'!$1:$1048576,L$1,FALSE)</f>
        <v>80</v>
      </c>
      <c r="M300" s="41">
        <f>VLOOKUP($A300,'[1]2021'!$1:$1048576,M$1,FALSE)</f>
        <v>80</v>
      </c>
      <c r="N300" s="41">
        <f t="shared" si="25"/>
        <v>0</v>
      </c>
      <c r="O300" s="41">
        <f t="shared" si="26"/>
        <v>0</v>
      </c>
      <c r="P300" s="41">
        <f t="shared" si="27"/>
        <v>0</v>
      </c>
      <c r="Q300" s="41">
        <f t="shared" si="28"/>
        <v>0</v>
      </c>
      <c r="R300" s="41">
        <f t="shared" si="29"/>
        <v>0</v>
      </c>
      <c r="S300" s="41">
        <f t="shared" si="30"/>
        <v>0</v>
      </c>
    </row>
    <row r="301" spans="1:19" x14ac:dyDescent="0.25">
      <c r="A301" s="41">
        <v>71001</v>
      </c>
      <c r="B301" s="41">
        <f>SUMIF(Data!$E:$E,$A301,Data!O:O)</f>
        <v>0</v>
      </c>
      <c r="C301" s="41">
        <f>SUMIF(Data!$E:$E,$A301,Data!P:P)</f>
        <v>0</v>
      </c>
      <c r="D301" s="41">
        <f>SUMIF(Data!$E:$E,$A301,Data!Q:Q)</f>
        <v>0</v>
      </c>
      <c r="E301" s="41">
        <f>SUMIF(Data!$E:$E,$A301,Data!R:R)</f>
        <v>0</v>
      </c>
      <c r="F301" s="41">
        <f>SUMIF(Data!$E:$E,$A301,Data!S:S)</f>
        <v>120</v>
      </c>
      <c r="G301" s="41">
        <f>SUMIF(Data!$E:$E,$A301,Data!T:T)</f>
        <v>120</v>
      </c>
      <c r="H301" s="41">
        <f>VLOOKUP($A301,'[1]2021'!$1:$1048576,H$1,FALSE)</f>
        <v>0</v>
      </c>
      <c r="I301" s="41">
        <f>VLOOKUP($A301,'[1]2021'!$1:$1048576,I$1,FALSE)</f>
        <v>0</v>
      </c>
      <c r="J301" s="41">
        <f>VLOOKUP($A301,'[1]2021'!$1:$1048576,J$1,FALSE)</f>
        <v>0</v>
      </c>
      <c r="K301" s="41">
        <f>VLOOKUP($A301,'[1]2021'!$1:$1048576,K$1,FALSE)</f>
        <v>0</v>
      </c>
      <c r="L301" s="41">
        <f>VLOOKUP($A301,'[1]2021'!$1:$1048576,L$1,FALSE)</f>
        <v>120</v>
      </c>
      <c r="M301" s="41">
        <f>VLOOKUP($A301,'[1]2021'!$1:$1048576,M$1,FALSE)</f>
        <v>120</v>
      </c>
      <c r="N301" s="41">
        <f t="shared" si="25"/>
        <v>0</v>
      </c>
      <c r="O301" s="41">
        <f t="shared" si="26"/>
        <v>0</v>
      </c>
      <c r="P301" s="41">
        <f t="shared" si="27"/>
        <v>0</v>
      </c>
      <c r="Q301" s="41">
        <f t="shared" si="28"/>
        <v>0</v>
      </c>
      <c r="R301" s="41">
        <f t="shared" si="29"/>
        <v>0</v>
      </c>
      <c r="S301" s="41">
        <f t="shared" si="30"/>
        <v>0</v>
      </c>
    </row>
    <row r="302" spans="1:19" x14ac:dyDescent="0.25">
      <c r="A302" s="41">
        <v>71002</v>
      </c>
      <c r="B302" s="41">
        <f>SUMIF(Data!$E:$E,$A302,Data!O:O)</f>
        <v>0</v>
      </c>
      <c r="C302" s="41">
        <f>SUMIF(Data!$E:$E,$A302,Data!P:P)</f>
        <v>0</v>
      </c>
      <c r="D302" s="41">
        <f>SUMIF(Data!$E:$E,$A302,Data!Q:Q)</f>
        <v>0</v>
      </c>
      <c r="E302" s="41">
        <f>SUMIF(Data!$E:$E,$A302,Data!R:R)</f>
        <v>0</v>
      </c>
      <c r="F302" s="41">
        <f>SUMIF(Data!$E:$E,$A302,Data!S:S)</f>
        <v>77</v>
      </c>
      <c r="G302" s="41">
        <f>SUMIF(Data!$E:$E,$A302,Data!T:T)</f>
        <v>77</v>
      </c>
      <c r="H302" s="41">
        <f>VLOOKUP($A302,'[1]2021'!$1:$1048576,H$1,FALSE)</f>
        <v>0</v>
      </c>
      <c r="I302" s="41">
        <f>VLOOKUP($A302,'[1]2021'!$1:$1048576,I$1,FALSE)</f>
        <v>0</v>
      </c>
      <c r="J302" s="41">
        <f>VLOOKUP($A302,'[1]2021'!$1:$1048576,J$1,FALSE)</f>
        <v>0</v>
      </c>
      <c r="K302" s="41">
        <f>VLOOKUP($A302,'[1]2021'!$1:$1048576,K$1,FALSE)</f>
        <v>0</v>
      </c>
      <c r="L302" s="41">
        <f>VLOOKUP($A302,'[1]2021'!$1:$1048576,L$1,FALSE)</f>
        <v>77</v>
      </c>
      <c r="M302" s="41">
        <f>VLOOKUP($A302,'[1]2021'!$1:$1048576,M$1,FALSE)</f>
        <v>77</v>
      </c>
      <c r="N302" s="41">
        <f t="shared" si="25"/>
        <v>0</v>
      </c>
      <c r="O302" s="41">
        <f t="shared" si="26"/>
        <v>0</v>
      </c>
      <c r="P302" s="41">
        <f t="shared" si="27"/>
        <v>0</v>
      </c>
      <c r="Q302" s="41">
        <f t="shared" si="28"/>
        <v>0</v>
      </c>
      <c r="R302" s="41">
        <f t="shared" si="29"/>
        <v>0</v>
      </c>
      <c r="S302" s="41">
        <f t="shared" si="30"/>
        <v>0</v>
      </c>
    </row>
    <row r="303" spans="1:19" x14ac:dyDescent="0.25">
      <c r="A303" s="41">
        <v>71004</v>
      </c>
      <c r="B303" s="41">
        <f>SUMIF(Data!$E:$E,$A303,Data!O:O)</f>
        <v>0</v>
      </c>
      <c r="C303" s="41">
        <f>SUMIF(Data!$E:$E,$A303,Data!P:P)</f>
        <v>24</v>
      </c>
      <c r="D303" s="41">
        <f>SUMIF(Data!$E:$E,$A303,Data!Q:Q)</f>
        <v>24</v>
      </c>
      <c r="E303" s="41">
        <f>SUMIF(Data!$E:$E,$A303,Data!R:R)</f>
        <v>0</v>
      </c>
      <c r="F303" s="41">
        <f>SUMIF(Data!$E:$E,$A303,Data!S:S)</f>
        <v>198</v>
      </c>
      <c r="G303" s="41">
        <f>SUMIF(Data!$E:$E,$A303,Data!T:T)</f>
        <v>198</v>
      </c>
      <c r="H303" s="41">
        <f>VLOOKUP($A303,'[1]2021'!$1:$1048576,H$1,FALSE)</f>
        <v>0</v>
      </c>
      <c r="I303" s="41">
        <f>VLOOKUP($A303,'[1]2021'!$1:$1048576,I$1,FALSE)</f>
        <v>24</v>
      </c>
      <c r="J303" s="41">
        <f>VLOOKUP($A303,'[1]2021'!$1:$1048576,J$1,FALSE)</f>
        <v>24</v>
      </c>
      <c r="K303" s="41">
        <f>VLOOKUP($A303,'[1]2021'!$1:$1048576,K$1,FALSE)</f>
        <v>0</v>
      </c>
      <c r="L303" s="41">
        <f>VLOOKUP($A303,'[1]2021'!$1:$1048576,L$1,FALSE)</f>
        <v>198</v>
      </c>
      <c r="M303" s="41">
        <f>VLOOKUP($A303,'[1]2021'!$1:$1048576,M$1,FALSE)</f>
        <v>198</v>
      </c>
      <c r="N303" s="41">
        <f t="shared" si="25"/>
        <v>0</v>
      </c>
      <c r="O303" s="41">
        <f t="shared" si="26"/>
        <v>0</v>
      </c>
      <c r="P303" s="41">
        <f t="shared" si="27"/>
        <v>0</v>
      </c>
      <c r="Q303" s="41">
        <f t="shared" si="28"/>
        <v>0</v>
      </c>
      <c r="R303" s="41">
        <f t="shared" si="29"/>
        <v>0</v>
      </c>
      <c r="S303" s="41">
        <f t="shared" si="30"/>
        <v>0</v>
      </c>
    </row>
    <row r="304" spans="1:19" x14ac:dyDescent="0.25">
      <c r="A304" s="41">
        <v>72001</v>
      </c>
      <c r="B304" s="41">
        <f>SUMIF(Data!$E:$E,$A304,Data!O:O)</f>
        <v>0</v>
      </c>
      <c r="C304" s="41">
        <f>SUMIF(Data!$E:$E,$A304,Data!P:P)</f>
        <v>10</v>
      </c>
      <c r="D304" s="41">
        <f>SUMIF(Data!$E:$E,$A304,Data!Q:Q)</f>
        <v>10</v>
      </c>
      <c r="E304" s="41">
        <f>SUMIF(Data!$E:$E,$A304,Data!R:R)</f>
        <v>0</v>
      </c>
      <c r="F304" s="41">
        <f>SUMIF(Data!$E:$E,$A304,Data!S:S)</f>
        <v>52</v>
      </c>
      <c r="G304" s="41">
        <f>SUMIF(Data!$E:$E,$A304,Data!T:T)</f>
        <v>52</v>
      </c>
      <c r="H304" s="41">
        <f>VLOOKUP($A304,'[1]2021'!$1:$1048576,H$1,FALSE)</f>
        <v>0</v>
      </c>
      <c r="I304" s="41">
        <f>VLOOKUP($A304,'[1]2021'!$1:$1048576,I$1,FALSE)</f>
        <v>10</v>
      </c>
      <c r="J304" s="41">
        <f>VLOOKUP($A304,'[1]2021'!$1:$1048576,J$1,FALSE)</f>
        <v>10</v>
      </c>
      <c r="K304" s="41">
        <f>VLOOKUP($A304,'[1]2021'!$1:$1048576,K$1,FALSE)</f>
        <v>0</v>
      </c>
      <c r="L304" s="41">
        <f>VLOOKUP($A304,'[1]2021'!$1:$1048576,L$1,FALSE)</f>
        <v>52</v>
      </c>
      <c r="M304" s="41">
        <f>VLOOKUP($A304,'[1]2021'!$1:$1048576,M$1,FALSE)</f>
        <v>52</v>
      </c>
      <c r="N304" s="41">
        <f t="shared" si="25"/>
        <v>0</v>
      </c>
      <c r="O304" s="41">
        <f t="shared" si="26"/>
        <v>0</v>
      </c>
      <c r="P304" s="41">
        <f t="shared" si="27"/>
        <v>0</v>
      </c>
      <c r="Q304" s="41">
        <f t="shared" si="28"/>
        <v>0</v>
      </c>
      <c r="R304" s="41">
        <f t="shared" si="29"/>
        <v>0</v>
      </c>
      <c r="S304" s="41">
        <f t="shared" si="30"/>
        <v>0</v>
      </c>
    </row>
    <row r="305" spans="1:19" x14ac:dyDescent="0.25">
      <c r="A305" s="41">
        <v>72002</v>
      </c>
      <c r="B305" s="41">
        <f>SUMIF(Data!$E:$E,$A305,Data!O:O)</f>
        <v>0</v>
      </c>
      <c r="C305" s="41">
        <f>SUMIF(Data!$E:$E,$A305,Data!P:P)</f>
        <v>0</v>
      </c>
      <c r="D305" s="41">
        <f>SUMIF(Data!$E:$E,$A305,Data!Q:Q)</f>
        <v>0</v>
      </c>
      <c r="E305" s="41">
        <f>SUMIF(Data!$E:$E,$A305,Data!R:R)</f>
        <v>0</v>
      </c>
      <c r="F305" s="41">
        <f>SUMIF(Data!$E:$E,$A305,Data!S:S)</f>
        <v>32</v>
      </c>
      <c r="G305" s="41">
        <f>SUMIF(Data!$E:$E,$A305,Data!T:T)</f>
        <v>32</v>
      </c>
      <c r="H305" s="41">
        <f>VLOOKUP($A305,'[1]2021'!$1:$1048576,H$1,FALSE)</f>
        <v>0</v>
      </c>
      <c r="I305" s="41">
        <f>VLOOKUP($A305,'[1]2021'!$1:$1048576,I$1,FALSE)</f>
        <v>0</v>
      </c>
      <c r="J305" s="41">
        <f>VLOOKUP($A305,'[1]2021'!$1:$1048576,J$1,FALSE)</f>
        <v>0</v>
      </c>
      <c r="K305" s="41">
        <f>VLOOKUP($A305,'[1]2021'!$1:$1048576,K$1,FALSE)</f>
        <v>0</v>
      </c>
      <c r="L305" s="41">
        <f>VLOOKUP($A305,'[1]2021'!$1:$1048576,L$1,FALSE)</f>
        <v>32</v>
      </c>
      <c r="M305" s="41">
        <f>VLOOKUP($A305,'[1]2021'!$1:$1048576,M$1,FALSE)</f>
        <v>32</v>
      </c>
      <c r="N305" s="41">
        <f t="shared" si="25"/>
        <v>0</v>
      </c>
      <c r="O305" s="41">
        <f t="shared" si="26"/>
        <v>0</v>
      </c>
      <c r="P305" s="41">
        <f t="shared" si="27"/>
        <v>0</v>
      </c>
      <c r="Q305" s="41">
        <f t="shared" si="28"/>
        <v>0</v>
      </c>
      <c r="R305" s="41">
        <f t="shared" si="29"/>
        <v>0</v>
      </c>
      <c r="S305" s="41">
        <f t="shared" si="30"/>
        <v>0</v>
      </c>
    </row>
    <row r="306" spans="1:19" x14ac:dyDescent="0.25">
      <c r="A306" s="41">
        <v>72003</v>
      </c>
      <c r="B306" s="41">
        <f>SUMIF(Data!$E:$E,$A306,Data!O:O)</f>
        <v>0</v>
      </c>
      <c r="C306" s="41">
        <f>SUMIF(Data!$E:$E,$A306,Data!P:P)</f>
        <v>0</v>
      </c>
      <c r="D306" s="41">
        <f>SUMIF(Data!$E:$E,$A306,Data!Q:Q)</f>
        <v>0</v>
      </c>
      <c r="E306" s="41">
        <f>SUMIF(Data!$E:$E,$A306,Data!R:R)</f>
        <v>0</v>
      </c>
      <c r="F306" s="41">
        <f>SUMIF(Data!$E:$E,$A306,Data!S:S)</f>
        <v>27</v>
      </c>
      <c r="G306" s="41">
        <f>SUMIF(Data!$E:$E,$A306,Data!T:T)</f>
        <v>27</v>
      </c>
      <c r="H306" s="41">
        <f>VLOOKUP($A306,'[1]2021'!$1:$1048576,H$1,FALSE)</f>
        <v>0</v>
      </c>
      <c r="I306" s="41">
        <f>VLOOKUP($A306,'[1]2021'!$1:$1048576,I$1,FALSE)</f>
        <v>0</v>
      </c>
      <c r="J306" s="41">
        <f>VLOOKUP($A306,'[1]2021'!$1:$1048576,J$1,FALSE)</f>
        <v>0</v>
      </c>
      <c r="K306" s="41">
        <f>VLOOKUP($A306,'[1]2021'!$1:$1048576,K$1,FALSE)</f>
        <v>0</v>
      </c>
      <c r="L306" s="41">
        <f>VLOOKUP($A306,'[1]2021'!$1:$1048576,L$1,FALSE)</f>
        <v>27</v>
      </c>
      <c r="M306" s="41">
        <f>VLOOKUP($A306,'[1]2021'!$1:$1048576,M$1,FALSE)</f>
        <v>27</v>
      </c>
      <c r="N306" s="41">
        <f t="shared" si="25"/>
        <v>0</v>
      </c>
      <c r="O306" s="41">
        <f t="shared" si="26"/>
        <v>0</v>
      </c>
      <c r="P306" s="41">
        <f t="shared" si="27"/>
        <v>0</v>
      </c>
      <c r="Q306" s="41">
        <f t="shared" si="28"/>
        <v>0</v>
      </c>
      <c r="R306" s="41">
        <f t="shared" si="29"/>
        <v>0</v>
      </c>
      <c r="S306" s="41">
        <f t="shared" si="30"/>
        <v>0</v>
      </c>
    </row>
    <row r="307" spans="1:19" x14ac:dyDescent="0.25">
      <c r="A307" s="41">
        <v>73001</v>
      </c>
      <c r="B307" s="41">
        <f>SUMIF(Data!$E:$E,$A307,Data!O:O)</f>
        <v>0</v>
      </c>
      <c r="C307" s="41">
        <f>SUMIF(Data!$E:$E,$A307,Data!P:P)</f>
        <v>5</v>
      </c>
      <c r="D307" s="41">
        <f>SUMIF(Data!$E:$E,$A307,Data!Q:Q)</f>
        <v>5</v>
      </c>
      <c r="E307" s="41">
        <f>SUMIF(Data!$E:$E,$A307,Data!R:R)</f>
        <v>0</v>
      </c>
      <c r="F307" s="41">
        <f>SUMIF(Data!$E:$E,$A307,Data!S:S)</f>
        <v>49</v>
      </c>
      <c r="G307" s="41">
        <f>SUMIF(Data!$E:$E,$A307,Data!T:T)</f>
        <v>49</v>
      </c>
      <c r="H307" s="41">
        <f>VLOOKUP($A307,'[1]2021'!$1:$1048576,H$1,FALSE)</f>
        <v>0</v>
      </c>
      <c r="I307" s="41">
        <f>VLOOKUP($A307,'[1]2021'!$1:$1048576,I$1,FALSE)</f>
        <v>5</v>
      </c>
      <c r="J307" s="41">
        <f>VLOOKUP($A307,'[1]2021'!$1:$1048576,J$1,FALSE)</f>
        <v>5</v>
      </c>
      <c r="K307" s="41">
        <f>VLOOKUP($A307,'[1]2021'!$1:$1048576,K$1,FALSE)</f>
        <v>0</v>
      </c>
      <c r="L307" s="41">
        <f>VLOOKUP($A307,'[1]2021'!$1:$1048576,L$1,FALSE)</f>
        <v>49</v>
      </c>
      <c r="M307" s="41">
        <f>VLOOKUP($A307,'[1]2021'!$1:$1048576,M$1,FALSE)</f>
        <v>49</v>
      </c>
      <c r="N307" s="41">
        <f t="shared" si="25"/>
        <v>0</v>
      </c>
      <c r="O307" s="41">
        <f t="shared" si="26"/>
        <v>0</v>
      </c>
      <c r="P307" s="41">
        <f t="shared" si="27"/>
        <v>0</v>
      </c>
      <c r="Q307" s="41">
        <f t="shared" si="28"/>
        <v>0</v>
      </c>
      <c r="R307" s="41">
        <f t="shared" si="29"/>
        <v>0</v>
      </c>
      <c r="S307" s="41">
        <f t="shared" si="30"/>
        <v>0</v>
      </c>
    </row>
    <row r="308" spans="1:19" x14ac:dyDescent="0.25">
      <c r="A308" s="41">
        <v>73002</v>
      </c>
      <c r="B308" s="41">
        <f>SUMIF(Data!$E:$E,$A308,Data!O:O)</f>
        <v>0</v>
      </c>
      <c r="C308" s="41">
        <f>SUMIF(Data!$E:$E,$A308,Data!P:P)</f>
        <v>6</v>
      </c>
      <c r="D308" s="41">
        <f>SUMIF(Data!$E:$E,$A308,Data!Q:Q)</f>
        <v>6</v>
      </c>
      <c r="E308" s="41">
        <f>SUMIF(Data!$E:$E,$A308,Data!R:R)</f>
        <v>0</v>
      </c>
      <c r="F308" s="41">
        <f>SUMIF(Data!$E:$E,$A308,Data!S:S)</f>
        <v>82</v>
      </c>
      <c r="G308" s="41">
        <f>SUMIF(Data!$E:$E,$A308,Data!T:T)</f>
        <v>82</v>
      </c>
      <c r="H308" s="41">
        <f>VLOOKUP($A308,'[1]2021'!$1:$1048576,H$1,FALSE)</f>
        <v>0</v>
      </c>
      <c r="I308" s="41">
        <f>VLOOKUP($A308,'[1]2021'!$1:$1048576,I$1,FALSE)</f>
        <v>6</v>
      </c>
      <c r="J308" s="41">
        <f>VLOOKUP($A308,'[1]2021'!$1:$1048576,J$1,FALSE)</f>
        <v>6</v>
      </c>
      <c r="K308" s="41">
        <f>VLOOKUP($A308,'[1]2021'!$1:$1048576,K$1,FALSE)</f>
        <v>0</v>
      </c>
      <c r="L308" s="41">
        <f>VLOOKUP($A308,'[1]2021'!$1:$1048576,L$1,FALSE)</f>
        <v>82</v>
      </c>
      <c r="M308" s="41">
        <f>VLOOKUP($A308,'[1]2021'!$1:$1048576,M$1,FALSE)</f>
        <v>82</v>
      </c>
      <c r="N308" s="41">
        <f t="shared" si="25"/>
        <v>0</v>
      </c>
      <c r="O308" s="41">
        <f t="shared" si="26"/>
        <v>0</v>
      </c>
      <c r="P308" s="41">
        <f t="shared" si="27"/>
        <v>0</v>
      </c>
      <c r="Q308" s="41">
        <f t="shared" si="28"/>
        <v>0</v>
      </c>
      <c r="R308" s="41">
        <f t="shared" si="29"/>
        <v>0</v>
      </c>
      <c r="S308" s="41">
        <f t="shared" si="30"/>
        <v>0</v>
      </c>
    </row>
    <row r="309" spans="1:19" x14ac:dyDescent="0.25">
      <c r="A309" s="41">
        <v>73003</v>
      </c>
      <c r="B309" s="41">
        <f>SUMIF(Data!$E:$E,$A309,Data!O:O)</f>
        <v>0</v>
      </c>
      <c r="C309" s="41">
        <f>SUMIF(Data!$E:$E,$A309,Data!P:P)</f>
        <v>6</v>
      </c>
      <c r="D309" s="41">
        <f>SUMIF(Data!$E:$E,$A309,Data!Q:Q)</f>
        <v>6</v>
      </c>
      <c r="E309" s="41">
        <f>SUMIF(Data!$E:$E,$A309,Data!R:R)</f>
        <v>0</v>
      </c>
      <c r="F309" s="41">
        <f>SUMIF(Data!$E:$E,$A309,Data!S:S)</f>
        <v>76</v>
      </c>
      <c r="G309" s="41">
        <f>SUMIF(Data!$E:$E,$A309,Data!T:T)</f>
        <v>76</v>
      </c>
      <c r="H309" s="41">
        <f>VLOOKUP($A309,'[1]2021'!$1:$1048576,H$1,FALSE)</f>
        <v>0</v>
      </c>
      <c r="I309" s="41">
        <f>VLOOKUP($A309,'[1]2021'!$1:$1048576,I$1,FALSE)</f>
        <v>6</v>
      </c>
      <c r="J309" s="41">
        <f>VLOOKUP($A309,'[1]2021'!$1:$1048576,J$1,FALSE)</f>
        <v>6</v>
      </c>
      <c r="K309" s="41">
        <f>VLOOKUP($A309,'[1]2021'!$1:$1048576,K$1,FALSE)</f>
        <v>0</v>
      </c>
      <c r="L309" s="41">
        <f>VLOOKUP($A309,'[1]2021'!$1:$1048576,L$1,FALSE)</f>
        <v>76</v>
      </c>
      <c r="M309" s="41">
        <f>VLOOKUP($A309,'[1]2021'!$1:$1048576,M$1,FALSE)</f>
        <v>76</v>
      </c>
      <c r="N309" s="41">
        <f t="shared" si="25"/>
        <v>0</v>
      </c>
      <c r="O309" s="41">
        <f t="shared" si="26"/>
        <v>0</v>
      </c>
      <c r="P309" s="41">
        <f t="shared" si="27"/>
        <v>0</v>
      </c>
      <c r="Q309" s="41">
        <f t="shared" si="28"/>
        <v>0</v>
      </c>
      <c r="R309" s="41">
        <f t="shared" si="29"/>
        <v>0</v>
      </c>
      <c r="S309" s="41">
        <f t="shared" si="30"/>
        <v>0</v>
      </c>
    </row>
    <row r="310" spans="1:19" x14ac:dyDescent="0.25">
      <c r="A310" s="41">
        <v>73004</v>
      </c>
      <c r="B310" s="41">
        <f>SUMIF(Data!$E:$E,$A310,Data!O:O)</f>
        <v>0</v>
      </c>
      <c r="C310" s="41">
        <f>SUMIF(Data!$E:$E,$A310,Data!P:P)</f>
        <v>0</v>
      </c>
      <c r="D310" s="41">
        <f>SUMIF(Data!$E:$E,$A310,Data!Q:Q)</f>
        <v>0</v>
      </c>
      <c r="E310" s="41">
        <f>SUMIF(Data!$E:$E,$A310,Data!R:R)</f>
        <v>0</v>
      </c>
      <c r="F310" s="41">
        <f>SUMIF(Data!$E:$E,$A310,Data!S:S)</f>
        <v>60</v>
      </c>
      <c r="G310" s="41">
        <f>SUMIF(Data!$E:$E,$A310,Data!T:T)</f>
        <v>60</v>
      </c>
      <c r="H310" s="41">
        <f>VLOOKUP($A310,'[1]2021'!$1:$1048576,H$1,FALSE)</f>
        <v>0</v>
      </c>
      <c r="I310" s="41">
        <f>VLOOKUP($A310,'[1]2021'!$1:$1048576,I$1,FALSE)</f>
        <v>0</v>
      </c>
      <c r="J310" s="41">
        <f>VLOOKUP($A310,'[1]2021'!$1:$1048576,J$1,FALSE)</f>
        <v>0</v>
      </c>
      <c r="K310" s="41">
        <f>VLOOKUP($A310,'[1]2021'!$1:$1048576,K$1,FALSE)</f>
        <v>0</v>
      </c>
      <c r="L310" s="41">
        <f>VLOOKUP($A310,'[1]2021'!$1:$1048576,L$1,FALSE)</f>
        <v>60</v>
      </c>
      <c r="M310" s="41">
        <f>VLOOKUP($A310,'[1]2021'!$1:$1048576,M$1,FALSE)</f>
        <v>60</v>
      </c>
      <c r="N310" s="41">
        <f t="shared" si="25"/>
        <v>0</v>
      </c>
      <c r="O310" s="41">
        <f t="shared" si="26"/>
        <v>0</v>
      </c>
      <c r="P310" s="41">
        <f t="shared" si="27"/>
        <v>0</v>
      </c>
      <c r="Q310" s="41">
        <f t="shared" si="28"/>
        <v>0</v>
      </c>
      <c r="R310" s="41">
        <f t="shared" si="29"/>
        <v>0</v>
      </c>
      <c r="S310" s="41">
        <f t="shared" si="30"/>
        <v>0</v>
      </c>
    </row>
    <row r="311" spans="1:19" x14ac:dyDescent="0.25">
      <c r="A311" s="41">
        <v>73005</v>
      </c>
      <c r="B311" s="41">
        <f>SUMIF(Data!$E:$E,$A311,Data!O:O)</f>
        <v>0</v>
      </c>
      <c r="C311" s="41">
        <f>SUMIF(Data!$E:$E,$A311,Data!P:P)</f>
        <v>0</v>
      </c>
      <c r="D311" s="41">
        <f>SUMIF(Data!$E:$E,$A311,Data!Q:Q)</f>
        <v>0</v>
      </c>
      <c r="E311" s="41">
        <f>SUMIF(Data!$E:$E,$A311,Data!R:R)</f>
        <v>0</v>
      </c>
      <c r="F311" s="41">
        <f>SUMIF(Data!$E:$E,$A311,Data!S:S)</f>
        <v>75</v>
      </c>
      <c r="G311" s="41">
        <f>SUMIF(Data!$E:$E,$A311,Data!T:T)</f>
        <v>75</v>
      </c>
      <c r="H311" s="41">
        <f>VLOOKUP($A311,'[1]2021'!$1:$1048576,H$1,FALSE)</f>
        <v>0</v>
      </c>
      <c r="I311" s="41">
        <f>VLOOKUP($A311,'[1]2021'!$1:$1048576,I$1,FALSE)</f>
        <v>0</v>
      </c>
      <c r="J311" s="41">
        <f>VLOOKUP($A311,'[1]2021'!$1:$1048576,J$1,FALSE)</f>
        <v>0</v>
      </c>
      <c r="K311" s="41">
        <f>VLOOKUP($A311,'[1]2021'!$1:$1048576,K$1,FALSE)</f>
        <v>0</v>
      </c>
      <c r="L311" s="41">
        <f>VLOOKUP($A311,'[1]2021'!$1:$1048576,L$1,FALSE)</f>
        <v>75</v>
      </c>
      <c r="M311" s="41">
        <f>VLOOKUP($A311,'[1]2021'!$1:$1048576,M$1,FALSE)</f>
        <v>75</v>
      </c>
      <c r="N311" s="41">
        <f t="shared" si="25"/>
        <v>0</v>
      </c>
      <c r="O311" s="41">
        <f t="shared" si="26"/>
        <v>0</v>
      </c>
      <c r="P311" s="41">
        <f t="shared" si="27"/>
        <v>0</v>
      </c>
      <c r="Q311" s="41">
        <f t="shared" si="28"/>
        <v>0</v>
      </c>
      <c r="R311" s="41">
        <f t="shared" si="29"/>
        <v>0</v>
      </c>
      <c r="S311" s="41">
        <f t="shared" si="30"/>
        <v>0</v>
      </c>
    </row>
    <row r="312" spans="1:19" x14ac:dyDescent="0.25">
      <c r="A312" s="41">
        <v>73006</v>
      </c>
      <c r="B312" s="41">
        <f>SUMIF(Data!$E:$E,$A312,Data!O:O)</f>
        <v>0</v>
      </c>
      <c r="C312" s="41">
        <f>SUMIF(Data!$E:$E,$A312,Data!P:P)</f>
        <v>20</v>
      </c>
      <c r="D312" s="41">
        <f>SUMIF(Data!$E:$E,$A312,Data!Q:Q)</f>
        <v>20</v>
      </c>
      <c r="E312" s="41">
        <f>SUMIF(Data!$E:$E,$A312,Data!R:R)</f>
        <v>0</v>
      </c>
      <c r="F312" s="41">
        <f>SUMIF(Data!$E:$E,$A312,Data!S:S)</f>
        <v>60</v>
      </c>
      <c r="G312" s="41">
        <f>SUMIF(Data!$E:$E,$A312,Data!T:T)</f>
        <v>60</v>
      </c>
      <c r="H312" s="41">
        <f>VLOOKUP($A312,'[1]2021'!$1:$1048576,H$1,FALSE)</f>
        <v>0</v>
      </c>
      <c r="I312" s="41">
        <f>VLOOKUP($A312,'[1]2021'!$1:$1048576,I$1,FALSE)</f>
        <v>20</v>
      </c>
      <c r="J312" s="41">
        <f>VLOOKUP($A312,'[1]2021'!$1:$1048576,J$1,FALSE)</f>
        <v>20</v>
      </c>
      <c r="K312" s="41">
        <f>VLOOKUP($A312,'[1]2021'!$1:$1048576,K$1,FALSE)</f>
        <v>0</v>
      </c>
      <c r="L312" s="41">
        <f>VLOOKUP($A312,'[1]2021'!$1:$1048576,L$1,FALSE)</f>
        <v>60</v>
      </c>
      <c r="M312" s="41">
        <f>VLOOKUP($A312,'[1]2021'!$1:$1048576,M$1,FALSE)</f>
        <v>60</v>
      </c>
      <c r="N312" s="41">
        <f t="shared" si="25"/>
        <v>0</v>
      </c>
      <c r="O312" s="41">
        <f t="shared" si="26"/>
        <v>0</v>
      </c>
      <c r="P312" s="41">
        <f t="shared" si="27"/>
        <v>0</v>
      </c>
      <c r="Q312" s="41">
        <f t="shared" si="28"/>
        <v>0</v>
      </c>
      <c r="R312" s="41">
        <f t="shared" si="29"/>
        <v>0</v>
      </c>
      <c r="S312" s="41">
        <f t="shared" si="30"/>
        <v>0</v>
      </c>
    </row>
    <row r="313" spans="1:19" x14ac:dyDescent="0.25">
      <c r="A313" s="41">
        <v>73007</v>
      </c>
      <c r="B313" s="41">
        <f>SUMIF(Data!$E:$E,$A313,Data!O:O)</f>
        <v>0</v>
      </c>
      <c r="C313" s="41">
        <f>SUMIF(Data!$E:$E,$A313,Data!P:P)</f>
        <v>12</v>
      </c>
      <c r="D313" s="41">
        <f>SUMIF(Data!$E:$E,$A313,Data!Q:Q)</f>
        <v>12</v>
      </c>
      <c r="E313" s="41">
        <f>SUMIF(Data!$E:$E,$A313,Data!R:R)</f>
        <v>0</v>
      </c>
      <c r="F313" s="41">
        <f>SUMIF(Data!$E:$E,$A313,Data!S:S)</f>
        <v>52</v>
      </c>
      <c r="G313" s="41">
        <f>SUMIF(Data!$E:$E,$A313,Data!T:T)</f>
        <v>52</v>
      </c>
      <c r="H313" s="41">
        <f>VLOOKUP($A313,'[1]2021'!$1:$1048576,H$1,FALSE)</f>
        <v>0</v>
      </c>
      <c r="I313" s="41">
        <f>VLOOKUP($A313,'[1]2021'!$1:$1048576,I$1,FALSE)</f>
        <v>12</v>
      </c>
      <c r="J313" s="41">
        <f>VLOOKUP($A313,'[1]2021'!$1:$1048576,J$1,FALSE)</f>
        <v>12</v>
      </c>
      <c r="K313" s="41">
        <f>VLOOKUP($A313,'[1]2021'!$1:$1048576,K$1,FALSE)</f>
        <v>0</v>
      </c>
      <c r="L313" s="41">
        <f>VLOOKUP($A313,'[1]2021'!$1:$1048576,L$1,FALSE)</f>
        <v>52</v>
      </c>
      <c r="M313" s="41">
        <f>VLOOKUP($A313,'[1]2021'!$1:$1048576,M$1,FALSE)</f>
        <v>52</v>
      </c>
      <c r="N313" s="41">
        <f t="shared" si="25"/>
        <v>0</v>
      </c>
      <c r="O313" s="41">
        <f t="shared" si="26"/>
        <v>0</v>
      </c>
      <c r="P313" s="41">
        <f t="shared" si="27"/>
        <v>0</v>
      </c>
      <c r="Q313" s="41">
        <f t="shared" si="28"/>
        <v>0</v>
      </c>
      <c r="R313" s="41">
        <f t="shared" si="29"/>
        <v>0</v>
      </c>
      <c r="S313" s="41">
        <f t="shared" si="30"/>
        <v>0</v>
      </c>
    </row>
    <row r="314" spans="1:19" x14ac:dyDescent="0.25">
      <c r="A314" s="41">
        <v>73009</v>
      </c>
      <c r="B314" s="41">
        <f>SUMIF(Data!$E:$E,$A314,Data!O:O)</f>
        <v>0</v>
      </c>
      <c r="C314" s="41">
        <f>SUMIF(Data!$E:$E,$A314,Data!P:P)</f>
        <v>0</v>
      </c>
      <c r="D314" s="41">
        <f>SUMIF(Data!$E:$E,$A314,Data!Q:Q)</f>
        <v>0</v>
      </c>
      <c r="E314" s="41">
        <f>SUMIF(Data!$E:$E,$A314,Data!R:R)</f>
        <v>0</v>
      </c>
      <c r="F314" s="41">
        <f>SUMIF(Data!$E:$E,$A314,Data!S:S)</f>
        <v>24</v>
      </c>
      <c r="G314" s="41">
        <f>SUMIF(Data!$E:$E,$A314,Data!T:T)</f>
        <v>24</v>
      </c>
      <c r="H314" s="41">
        <f>VLOOKUP($A314,'[1]2021'!$1:$1048576,H$1,FALSE)</f>
        <v>0</v>
      </c>
      <c r="I314" s="41">
        <f>VLOOKUP($A314,'[1]2021'!$1:$1048576,I$1,FALSE)</f>
        <v>0</v>
      </c>
      <c r="J314" s="41">
        <f>VLOOKUP($A314,'[1]2021'!$1:$1048576,J$1,FALSE)</f>
        <v>0</v>
      </c>
      <c r="K314" s="41">
        <f>VLOOKUP($A314,'[1]2021'!$1:$1048576,K$1,FALSE)</f>
        <v>0</v>
      </c>
      <c r="L314" s="41">
        <f>VLOOKUP($A314,'[1]2021'!$1:$1048576,L$1,FALSE)</f>
        <v>24</v>
      </c>
      <c r="M314" s="41">
        <f>VLOOKUP($A314,'[1]2021'!$1:$1048576,M$1,FALSE)</f>
        <v>24</v>
      </c>
      <c r="N314" s="41">
        <f t="shared" si="25"/>
        <v>0</v>
      </c>
      <c r="O314" s="41">
        <f t="shared" si="26"/>
        <v>0</v>
      </c>
      <c r="P314" s="41">
        <f t="shared" si="27"/>
        <v>0</v>
      </c>
      <c r="Q314" s="41">
        <f t="shared" si="28"/>
        <v>0</v>
      </c>
      <c r="R314" s="41">
        <f t="shared" si="29"/>
        <v>0</v>
      </c>
      <c r="S314" s="41">
        <f t="shared" si="30"/>
        <v>0</v>
      </c>
    </row>
    <row r="315" spans="1:19" x14ac:dyDescent="0.25">
      <c r="A315" s="41">
        <v>74001</v>
      </c>
      <c r="B315" s="41">
        <f>SUMIF(Data!$E:$E,$A315,Data!O:O)</f>
        <v>0</v>
      </c>
      <c r="C315" s="41">
        <f>SUMIF(Data!$E:$E,$A315,Data!P:P)</f>
        <v>16</v>
      </c>
      <c r="D315" s="41">
        <f>SUMIF(Data!$E:$E,$A315,Data!Q:Q)</f>
        <v>16</v>
      </c>
      <c r="E315" s="41">
        <f>SUMIF(Data!$E:$E,$A315,Data!R:R)</f>
        <v>0</v>
      </c>
      <c r="F315" s="41">
        <f>SUMIF(Data!$E:$E,$A315,Data!S:S)</f>
        <v>56</v>
      </c>
      <c r="G315" s="41">
        <f>SUMIF(Data!$E:$E,$A315,Data!T:T)</f>
        <v>56</v>
      </c>
      <c r="H315" s="41">
        <f>VLOOKUP($A315,'[1]2021'!$1:$1048576,H$1,FALSE)</f>
        <v>0</v>
      </c>
      <c r="I315" s="41">
        <f>VLOOKUP($A315,'[1]2021'!$1:$1048576,I$1,FALSE)</f>
        <v>16</v>
      </c>
      <c r="J315" s="41">
        <f>VLOOKUP($A315,'[1]2021'!$1:$1048576,J$1,FALSE)</f>
        <v>16</v>
      </c>
      <c r="K315" s="41">
        <f>VLOOKUP($A315,'[1]2021'!$1:$1048576,K$1,FALSE)</f>
        <v>0</v>
      </c>
      <c r="L315" s="41">
        <f>VLOOKUP($A315,'[1]2021'!$1:$1048576,L$1,FALSE)</f>
        <v>56</v>
      </c>
      <c r="M315" s="41">
        <f>VLOOKUP($A315,'[1]2021'!$1:$1048576,M$1,FALSE)</f>
        <v>56</v>
      </c>
      <c r="N315" s="41">
        <f t="shared" si="25"/>
        <v>0</v>
      </c>
      <c r="O315" s="41">
        <f t="shared" si="26"/>
        <v>0</v>
      </c>
      <c r="P315" s="41">
        <f t="shared" si="27"/>
        <v>0</v>
      </c>
      <c r="Q315" s="41">
        <f t="shared" si="28"/>
        <v>0</v>
      </c>
      <c r="R315" s="41">
        <f t="shared" si="29"/>
        <v>0</v>
      </c>
      <c r="S315" s="41">
        <f t="shared" si="30"/>
        <v>0</v>
      </c>
    </row>
    <row r="316" spans="1:19" x14ac:dyDescent="0.25">
      <c r="A316" s="41">
        <v>74003</v>
      </c>
      <c r="B316" s="41">
        <f>SUMIF(Data!$E:$E,$A316,Data!O:O)</f>
        <v>0</v>
      </c>
      <c r="C316" s="41">
        <f>SUMIF(Data!$E:$E,$A316,Data!P:P)</f>
        <v>1</v>
      </c>
      <c r="D316" s="41">
        <f>SUMIF(Data!$E:$E,$A316,Data!Q:Q)</f>
        <v>1</v>
      </c>
      <c r="E316" s="41">
        <f>SUMIF(Data!$E:$E,$A316,Data!R:R)</f>
        <v>0</v>
      </c>
      <c r="F316" s="41">
        <f>SUMIF(Data!$E:$E,$A316,Data!S:S)</f>
        <v>80</v>
      </c>
      <c r="G316" s="41">
        <f>SUMIF(Data!$E:$E,$A316,Data!T:T)</f>
        <v>80</v>
      </c>
      <c r="H316" s="41">
        <f>VLOOKUP($A316,'[1]2021'!$1:$1048576,H$1,FALSE)</f>
        <v>0</v>
      </c>
      <c r="I316" s="41">
        <f>VLOOKUP($A316,'[1]2021'!$1:$1048576,I$1,FALSE)</f>
        <v>1</v>
      </c>
      <c r="J316" s="41">
        <f>VLOOKUP($A316,'[1]2021'!$1:$1048576,J$1,FALSE)</f>
        <v>1</v>
      </c>
      <c r="K316" s="41">
        <f>VLOOKUP($A316,'[1]2021'!$1:$1048576,K$1,FALSE)</f>
        <v>0</v>
      </c>
      <c r="L316" s="41">
        <f>VLOOKUP($A316,'[1]2021'!$1:$1048576,L$1,FALSE)</f>
        <v>80</v>
      </c>
      <c r="M316" s="41">
        <f>VLOOKUP($A316,'[1]2021'!$1:$1048576,M$1,FALSE)</f>
        <v>80</v>
      </c>
      <c r="N316" s="41">
        <f t="shared" si="25"/>
        <v>0</v>
      </c>
      <c r="O316" s="41">
        <f t="shared" si="26"/>
        <v>0</v>
      </c>
      <c r="P316" s="41">
        <f t="shared" si="27"/>
        <v>0</v>
      </c>
      <c r="Q316" s="41">
        <f t="shared" si="28"/>
        <v>0</v>
      </c>
      <c r="R316" s="41">
        <f t="shared" si="29"/>
        <v>0</v>
      </c>
      <c r="S316" s="41">
        <f t="shared" si="30"/>
        <v>0</v>
      </c>
    </row>
    <row r="317" spans="1:19" x14ac:dyDescent="0.25">
      <c r="A317" s="41">
        <v>75001</v>
      </c>
      <c r="B317" s="41">
        <f>SUMIF(Data!$E:$E,$A317,Data!O:O)</f>
        <v>0</v>
      </c>
      <c r="C317" s="41">
        <f>SUMIF(Data!$E:$E,$A317,Data!P:P)</f>
        <v>21</v>
      </c>
      <c r="D317" s="41">
        <f>SUMIF(Data!$E:$E,$A317,Data!Q:Q)</f>
        <v>21</v>
      </c>
      <c r="E317" s="41">
        <f>SUMIF(Data!$E:$E,$A317,Data!R:R)</f>
        <v>0</v>
      </c>
      <c r="F317" s="41">
        <f>SUMIF(Data!$E:$E,$A317,Data!S:S)</f>
        <v>93</v>
      </c>
      <c r="G317" s="41">
        <f>SUMIF(Data!$E:$E,$A317,Data!T:T)</f>
        <v>93</v>
      </c>
      <c r="H317" s="41">
        <f>VLOOKUP($A317,'[1]2021'!$1:$1048576,H$1,FALSE)</f>
        <v>0</v>
      </c>
      <c r="I317" s="41">
        <f>VLOOKUP($A317,'[1]2021'!$1:$1048576,I$1,FALSE)</f>
        <v>21</v>
      </c>
      <c r="J317" s="41">
        <f>VLOOKUP($A317,'[1]2021'!$1:$1048576,J$1,FALSE)</f>
        <v>21</v>
      </c>
      <c r="K317" s="41">
        <f>VLOOKUP($A317,'[1]2021'!$1:$1048576,K$1,FALSE)</f>
        <v>0</v>
      </c>
      <c r="L317" s="41">
        <f>VLOOKUP($A317,'[1]2021'!$1:$1048576,L$1,FALSE)</f>
        <v>93</v>
      </c>
      <c r="M317" s="41">
        <f>VLOOKUP($A317,'[1]2021'!$1:$1048576,M$1,FALSE)</f>
        <v>93</v>
      </c>
      <c r="N317" s="41">
        <f t="shared" si="25"/>
        <v>0</v>
      </c>
      <c r="O317" s="41">
        <f t="shared" si="26"/>
        <v>0</v>
      </c>
      <c r="P317" s="41">
        <f t="shared" si="27"/>
        <v>0</v>
      </c>
      <c r="Q317" s="41">
        <f t="shared" si="28"/>
        <v>0</v>
      </c>
      <c r="R317" s="41">
        <f t="shared" si="29"/>
        <v>0</v>
      </c>
      <c r="S317" s="41">
        <f t="shared" si="30"/>
        <v>0</v>
      </c>
    </row>
    <row r="318" spans="1:19" x14ac:dyDescent="0.25">
      <c r="A318" s="41">
        <v>76001</v>
      </c>
      <c r="B318" s="41">
        <f>SUMIF(Data!$E:$E,$A318,Data!O:O)</f>
        <v>0</v>
      </c>
      <c r="C318" s="41">
        <f>SUMIF(Data!$E:$E,$A318,Data!P:P)</f>
        <v>0</v>
      </c>
      <c r="D318" s="41">
        <f>SUMIF(Data!$E:$E,$A318,Data!Q:Q)</f>
        <v>0</v>
      </c>
      <c r="E318" s="41">
        <f>SUMIF(Data!$E:$E,$A318,Data!R:R)</f>
        <v>0</v>
      </c>
      <c r="F318" s="41">
        <f>SUMIF(Data!$E:$E,$A318,Data!S:S)</f>
        <v>50</v>
      </c>
      <c r="G318" s="41">
        <f>SUMIF(Data!$E:$E,$A318,Data!T:T)</f>
        <v>50</v>
      </c>
      <c r="H318" s="41">
        <f>VLOOKUP($A318,'[1]2021'!$1:$1048576,H$1,FALSE)</f>
        <v>0</v>
      </c>
      <c r="I318" s="41">
        <f>VLOOKUP($A318,'[1]2021'!$1:$1048576,I$1,FALSE)</f>
        <v>0</v>
      </c>
      <c r="J318" s="41">
        <f>VLOOKUP($A318,'[1]2021'!$1:$1048576,J$1,FALSE)</f>
        <v>0</v>
      </c>
      <c r="K318" s="41">
        <f>VLOOKUP($A318,'[1]2021'!$1:$1048576,K$1,FALSE)</f>
        <v>0</v>
      </c>
      <c r="L318" s="41">
        <f>VLOOKUP($A318,'[1]2021'!$1:$1048576,L$1,FALSE)</f>
        <v>50</v>
      </c>
      <c r="M318" s="41">
        <f>VLOOKUP($A318,'[1]2021'!$1:$1048576,M$1,FALSE)</f>
        <v>50</v>
      </c>
      <c r="N318" s="41">
        <f t="shared" si="25"/>
        <v>0</v>
      </c>
      <c r="O318" s="41">
        <f t="shared" si="26"/>
        <v>0</v>
      </c>
      <c r="P318" s="41">
        <f t="shared" si="27"/>
        <v>0</v>
      </c>
      <c r="Q318" s="41">
        <f t="shared" si="28"/>
        <v>0</v>
      </c>
      <c r="R318" s="41">
        <f t="shared" si="29"/>
        <v>0</v>
      </c>
      <c r="S318" s="41">
        <f t="shared" si="30"/>
        <v>0</v>
      </c>
    </row>
    <row r="319" spans="1:19" x14ac:dyDescent="0.25">
      <c r="A319" s="41">
        <v>76002</v>
      </c>
      <c r="B319" s="41">
        <f>SUMIF(Data!$E:$E,$A319,Data!O:O)</f>
        <v>7</v>
      </c>
      <c r="C319" s="41">
        <f>SUMIF(Data!$E:$E,$A319,Data!P:P)</f>
        <v>6</v>
      </c>
      <c r="D319" s="41">
        <f>SUMIF(Data!$E:$E,$A319,Data!Q:Q)</f>
        <v>13</v>
      </c>
      <c r="E319" s="41">
        <f>SUMIF(Data!$E:$E,$A319,Data!R:R)</f>
        <v>26</v>
      </c>
      <c r="F319" s="41">
        <f>SUMIF(Data!$E:$E,$A319,Data!S:S)</f>
        <v>43</v>
      </c>
      <c r="G319" s="41">
        <f>SUMIF(Data!$E:$E,$A319,Data!T:T)</f>
        <v>69</v>
      </c>
      <c r="H319" s="41">
        <f>VLOOKUP($A319,'[1]2021'!$1:$1048576,H$1,FALSE)</f>
        <v>7</v>
      </c>
      <c r="I319" s="41">
        <f>VLOOKUP($A319,'[1]2021'!$1:$1048576,I$1,FALSE)</f>
        <v>6</v>
      </c>
      <c r="J319" s="41">
        <f>VLOOKUP($A319,'[1]2021'!$1:$1048576,J$1,FALSE)</f>
        <v>13</v>
      </c>
      <c r="K319" s="41">
        <f>VLOOKUP($A319,'[1]2021'!$1:$1048576,K$1,FALSE)</f>
        <v>26</v>
      </c>
      <c r="L319" s="41">
        <f>VLOOKUP($A319,'[1]2021'!$1:$1048576,L$1,FALSE)</f>
        <v>43</v>
      </c>
      <c r="M319" s="41">
        <f>VLOOKUP($A319,'[1]2021'!$1:$1048576,M$1,FALSE)</f>
        <v>69</v>
      </c>
      <c r="N319" s="41">
        <f t="shared" si="25"/>
        <v>0</v>
      </c>
      <c r="O319" s="41">
        <f t="shared" si="26"/>
        <v>0</v>
      </c>
      <c r="P319" s="41">
        <f t="shared" si="27"/>
        <v>0</v>
      </c>
      <c r="Q319" s="41">
        <f t="shared" si="28"/>
        <v>0</v>
      </c>
      <c r="R319" s="41">
        <f t="shared" si="29"/>
        <v>0</v>
      </c>
      <c r="S319" s="41">
        <f t="shared" si="30"/>
        <v>0</v>
      </c>
    </row>
    <row r="320" spans="1:19" x14ac:dyDescent="0.25">
      <c r="A320" s="41">
        <v>77001</v>
      </c>
      <c r="B320" s="41">
        <f>SUMIF(Data!$E:$E,$A320,Data!O:O)</f>
        <v>0</v>
      </c>
      <c r="C320" s="41">
        <f>SUMIF(Data!$E:$E,$A320,Data!P:P)</f>
        <v>0</v>
      </c>
      <c r="D320" s="41">
        <f>SUMIF(Data!$E:$E,$A320,Data!Q:Q)</f>
        <v>0</v>
      </c>
      <c r="E320" s="41">
        <f>SUMIF(Data!$E:$E,$A320,Data!R:R)</f>
        <v>0</v>
      </c>
      <c r="F320" s="41">
        <f>SUMIF(Data!$E:$E,$A320,Data!S:S)</f>
        <v>60</v>
      </c>
      <c r="G320" s="41">
        <f>SUMIF(Data!$E:$E,$A320,Data!T:T)</f>
        <v>60</v>
      </c>
      <c r="H320" s="41">
        <f>VLOOKUP($A320,'[1]2021'!$1:$1048576,H$1,FALSE)</f>
        <v>0</v>
      </c>
      <c r="I320" s="41">
        <f>VLOOKUP($A320,'[1]2021'!$1:$1048576,I$1,FALSE)</f>
        <v>0</v>
      </c>
      <c r="J320" s="41">
        <f>VLOOKUP($A320,'[1]2021'!$1:$1048576,J$1,FALSE)</f>
        <v>0</v>
      </c>
      <c r="K320" s="41">
        <f>VLOOKUP($A320,'[1]2021'!$1:$1048576,K$1,FALSE)</f>
        <v>0</v>
      </c>
      <c r="L320" s="41">
        <f>VLOOKUP($A320,'[1]2021'!$1:$1048576,L$1,FALSE)</f>
        <v>60</v>
      </c>
      <c r="M320" s="41">
        <f>VLOOKUP($A320,'[1]2021'!$1:$1048576,M$1,FALSE)</f>
        <v>60</v>
      </c>
      <c r="N320" s="41">
        <f t="shared" si="25"/>
        <v>0</v>
      </c>
      <c r="O320" s="41">
        <f t="shared" si="26"/>
        <v>0</v>
      </c>
      <c r="P320" s="41">
        <f t="shared" si="27"/>
        <v>0</v>
      </c>
      <c r="Q320" s="41">
        <f t="shared" si="28"/>
        <v>0</v>
      </c>
      <c r="R320" s="41">
        <f t="shared" si="29"/>
        <v>0</v>
      </c>
      <c r="S320" s="41">
        <f t="shared" si="30"/>
        <v>0</v>
      </c>
    </row>
    <row r="321" spans="1:19" x14ac:dyDescent="0.25">
      <c r="A321" s="41">
        <v>77002</v>
      </c>
      <c r="B321" s="41">
        <f>SUMIF(Data!$E:$E,$A321,Data!O:O)</f>
        <v>0</v>
      </c>
      <c r="C321" s="41">
        <f>SUMIF(Data!$E:$E,$A321,Data!P:P)</f>
        <v>0</v>
      </c>
      <c r="D321" s="41">
        <f>SUMIF(Data!$E:$E,$A321,Data!Q:Q)</f>
        <v>0</v>
      </c>
      <c r="E321" s="41">
        <f>SUMIF(Data!$E:$E,$A321,Data!R:R)</f>
        <v>0</v>
      </c>
      <c r="F321" s="41">
        <f>SUMIF(Data!$E:$E,$A321,Data!S:S)</f>
        <v>45</v>
      </c>
      <c r="G321" s="41">
        <f>SUMIF(Data!$E:$E,$A321,Data!T:T)</f>
        <v>45</v>
      </c>
      <c r="H321" s="41">
        <f>VLOOKUP($A321,'[1]2021'!$1:$1048576,H$1,FALSE)</f>
        <v>0</v>
      </c>
      <c r="I321" s="41">
        <f>VLOOKUP($A321,'[1]2021'!$1:$1048576,I$1,FALSE)</f>
        <v>0</v>
      </c>
      <c r="J321" s="41">
        <f>VLOOKUP($A321,'[1]2021'!$1:$1048576,J$1,FALSE)</f>
        <v>0</v>
      </c>
      <c r="K321" s="41">
        <f>VLOOKUP($A321,'[1]2021'!$1:$1048576,K$1,FALSE)</f>
        <v>0</v>
      </c>
      <c r="L321" s="41">
        <f>VLOOKUP($A321,'[1]2021'!$1:$1048576,L$1,FALSE)</f>
        <v>45</v>
      </c>
      <c r="M321" s="41">
        <f>VLOOKUP($A321,'[1]2021'!$1:$1048576,M$1,FALSE)</f>
        <v>45</v>
      </c>
      <c r="N321" s="41">
        <f t="shared" si="25"/>
        <v>0</v>
      </c>
      <c r="O321" s="41">
        <f t="shared" si="26"/>
        <v>0</v>
      </c>
      <c r="P321" s="41">
        <f t="shared" si="27"/>
        <v>0</v>
      </c>
      <c r="Q321" s="41">
        <f t="shared" si="28"/>
        <v>0</v>
      </c>
      <c r="R321" s="41">
        <f t="shared" si="29"/>
        <v>0</v>
      </c>
      <c r="S321" s="41">
        <f t="shared" si="30"/>
        <v>0</v>
      </c>
    </row>
    <row r="322" spans="1:19" x14ac:dyDescent="0.25">
      <c r="A322" s="41">
        <v>78001</v>
      </c>
      <c r="B322" s="41">
        <f>SUMIF(Data!$E:$E,$A322,Data!O:O)</f>
        <v>0</v>
      </c>
      <c r="C322" s="41">
        <f>SUMIF(Data!$E:$E,$A322,Data!P:P)</f>
        <v>6</v>
      </c>
      <c r="D322" s="41">
        <f>SUMIF(Data!$E:$E,$A322,Data!Q:Q)</f>
        <v>6</v>
      </c>
      <c r="E322" s="41">
        <f>SUMIF(Data!$E:$E,$A322,Data!R:R)</f>
        <v>0</v>
      </c>
      <c r="F322" s="41">
        <f>SUMIF(Data!$E:$E,$A322,Data!S:S)</f>
        <v>41</v>
      </c>
      <c r="G322" s="41">
        <f>SUMIF(Data!$E:$E,$A322,Data!T:T)</f>
        <v>41</v>
      </c>
      <c r="H322" s="41">
        <f>VLOOKUP($A322,'[1]2021'!$1:$1048576,H$1,FALSE)</f>
        <v>0</v>
      </c>
      <c r="I322" s="41">
        <f>VLOOKUP($A322,'[1]2021'!$1:$1048576,I$1,FALSE)</f>
        <v>6</v>
      </c>
      <c r="J322" s="41">
        <f>VLOOKUP($A322,'[1]2021'!$1:$1048576,J$1,FALSE)</f>
        <v>6</v>
      </c>
      <c r="K322" s="41">
        <f>VLOOKUP($A322,'[1]2021'!$1:$1048576,K$1,FALSE)</f>
        <v>0</v>
      </c>
      <c r="L322" s="41">
        <f>VLOOKUP($A322,'[1]2021'!$1:$1048576,L$1,FALSE)</f>
        <v>41</v>
      </c>
      <c r="M322" s="41">
        <f>VLOOKUP($A322,'[1]2021'!$1:$1048576,M$1,FALSE)</f>
        <v>41</v>
      </c>
      <c r="N322" s="41">
        <f t="shared" si="25"/>
        <v>0</v>
      </c>
      <c r="O322" s="41">
        <f t="shared" si="26"/>
        <v>0</v>
      </c>
      <c r="P322" s="41">
        <f t="shared" si="27"/>
        <v>0</v>
      </c>
      <c r="Q322" s="41">
        <f t="shared" si="28"/>
        <v>0</v>
      </c>
      <c r="R322" s="41">
        <f t="shared" si="29"/>
        <v>0</v>
      </c>
      <c r="S322" s="41">
        <f t="shared" si="30"/>
        <v>0</v>
      </c>
    </row>
    <row r="323" spans="1:19" x14ac:dyDescent="0.25">
      <c r="A323" s="41">
        <v>78002</v>
      </c>
      <c r="B323" s="41">
        <f>SUMIF(Data!$E:$E,$A323,Data!O:O)</f>
        <v>0</v>
      </c>
      <c r="C323" s="41">
        <f>SUMIF(Data!$E:$E,$A323,Data!P:P)</f>
        <v>3</v>
      </c>
      <c r="D323" s="41">
        <f>SUMIF(Data!$E:$E,$A323,Data!Q:Q)</f>
        <v>3</v>
      </c>
      <c r="E323" s="41">
        <f>SUMIF(Data!$E:$E,$A323,Data!R:R)</f>
        <v>0</v>
      </c>
      <c r="F323" s="41">
        <f>SUMIF(Data!$E:$E,$A323,Data!S:S)</f>
        <v>50</v>
      </c>
      <c r="G323" s="41">
        <f>SUMIF(Data!$E:$E,$A323,Data!T:T)</f>
        <v>50</v>
      </c>
      <c r="H323" s="41">
        <f>VLOOKUP($A323,'[1]2021'!$1:$1048576,H$1,FALSE)</f>
        <v>0</v>
      </c>
      <c r="I323" s="41">
        <f>VLOOKUP($A323,'[1]2021'!$1:$1048576,I$1,FALSE)</f>
        <v>3</v>
      </c>
      <c r="J323" s="41">
        <f>VLOOKUP($A323,'[1]2021'!$1:$1048576,J$1,FALSE)</f>
        <v>3</v>
      </c>
      <c r="K323" s="41">
        <f>VLOOKUP($A323,'[1]2021'!$1:$1048576,K$1,FALSE)</f>
        <v>0</v>
      </c>
      <c r="L323" s="41">
        <f>VLOOKUP($A323,'[1]2021'!$1:$1048576,L$1,FALSE)</f>
        <v>50</v>
      </c>
      <c r="M323" s="41">
        <f>VLOOKUP($A323,'[1]2021'!$1:$1048576,M$1,FALSE)</f>
        <v>50</v>
      </c>
      <c r="N323" s="41">
        <f t="shared" ref="N323:N356" si="31">+B323-H323</f>
        <v>0</v>
      </c>
      <c r="O323" s="41">
        <f t="shared" ref="O323:O356" si="32">+C323-I323</f>
        <v>0</v>
      </c>
      <c r="P323" s="41">
        <f t="shared" ref="P323:P356" si="33">+D323-J323</f>
        <v>0</v>
      </c>
      <c r="Q323" s="41">
        <f t="shared" ref="Q323:Q356" si="34">+E323-K323</f>
        <v>0</v>
      </c>
      <c r="R323" s="41">
        <f t="shared" ref="R323:R356" si="35">+F323-L323</f>
        <v>0</v>
      </c>
      <c r="S323" s="41">
        <f t="shared" ref="S323:S356" si="36">+G323-M323</f>
        <v>0</v>
      </c>
    </row>
    <row r="324" spans="1:19" x14ac:dyDescent="0.25">
      <c r="A324" s="41">
        <v>79002</v>
      </c>
      <c r="B324" s="41">
        <f>SUMIF(Data!$E:$E,$A324,Data!O:O)</f>
        <v>0</v>
      </c>
      <c r="C324" s="41">
        <f>SUMIF(Data!$E:$E,$A324,Data!P:P)</f>
        <v>3</v>
      </c>
      <c r="D324" s="41">
        <f>SUMIF(Data!$E:$E,$A324,Data!Q:Q)</f>
        <v>3</v>
      </c>
      <c r="E324" s="41">
        <f>SUMIF(Data!$E:$E,$A324,Data!R:R)</f>
        <v>0</v>
      </c>
      <c r="F324" s="41">
        <f>SUMIF(Data!$E:$E,$A324,Data!S:S)</f>
        <v>53</v>
      </c>
      <c r="G324" s="41">
        <f>SUMIF(Data!$E:$E,$A324,Data!T:T)</f>
        <v>53</v>
      </c>
      <c r="H324" s="41">
        <f>VLOOKUP($A324,'[1]2021'!$1:$1048576,H$1,FALSE)</f>
        <v>0</v>
      </c>
      <c r="I324" s="41">
        <f>VLOOKUP($A324,'[1]2021'!$1:$1048576,I$1,FALSE)</f>
        <v>3</v>
      </c>
      <c r="J324" s="41">
        <f>VLOOKUP($A324,'[1]2021'!$1:$1048576,J$1,FALSE)</f>
        <v>3</v>
      </c>
      <c r="K324" s="41">
        <f>VLOOKUP($A324,'[1]2021'!$1:$1048576,K$1,FALSE)</f>
        <v>0</v>
      </c>
      <c r="L324" s="41">
        <f>VLOOKUP($A324,'[1]2021'!$1:$1048576,L$1,FALSE)</f>
        <v>53</v>
      </c>
      <c r="M324" s="41">
        <f>VLOOKUP($A324,'[1]2021'!$1:$1048576,M$1,FALSE)</f>
        <v>53</v>
      </c>
      <c r="N324" s="41">
        <f t="shared" si="31"/>
        <v>0</v>
      </c>
      <c r="O324" s="41">
        <f t="shared" si="32"/>
        <v>0</v>
      </c>
      <c r="P324" s="41">
        <f t="shared" si="33"/>
        <v>0</v>
      </c>
      <c r="Q324" s="41">
        <f t="shared" si="34"/>
        <v>0</v>
      </c>
      <c r="R324" s="41">
        <f t="shared" si="35"/>
        <v>0</v>
      </c>
      <c r="S324" s="41">
        <f t="shared" si="36"/>
        <v>0</v>
      </c>
    </row>
    <row r="325" spans="1:19" x14ac:dyDescent="0.25">
      <c r="A325" s="41">
        <v>79003</v>
      </c>
      <c r="B325" s="41">
        <f>SUMIF(Data!$E:$E,$A325,Data!O:O)</f>
        <v>0</v>
      </c>
      <c r="C325" s="41">
        <f>SUMIF(Data!$E:$E,$A325,Data!P:P)</f>
        <v>0</v>
      </c>
      <c r="D325" s="41">
        <f>SUMIF(Data!$E:$E,$A325,Data!Q:Q)</f>
        <v>0</v>
      </c>
      <c r="E325" s="41">
        <f>SUMIF(Data!$E:$E,$A325,Data!R:R)</f>
        <v>0</v>
      </c>
      <c r="F325" s="41">
        <f>SUMIF(Data!$E:$E,$A325,Data!S:S)</f>
        <v>100</v>
      </c>
      <c r="G325" s="41">
        <f>SUMIF(Data!$E:$E,$A325,Data!T:T)</f>
        <v>100</v>
      </c>
      <c r="H325" s="41">
        <f>VLOOKUP($A325,'[1]2021'!$1:$1048576,H$1,FALSE)</f>
        <v>0</v>
      </c>
      <c r="I325" s="41">
        <f>VLOOKUP($A325,'[1]2021'!$1:$1048576,I$1,FALSE)</f>
        <v>0</v>
      </c>
      <c r="J325" s="41">
        <f>VLOOKUP($A325,'[1]2021'!$1:$1048576,J$1,FALSE)</f>
        <v>0</v>
      </c>
      <c r="K325" s="41">
        <f>VLOOKUP($A325,'[1]2021'!$1:$1048576,K$1,FALSE)</f>
        <v>0</v>
      </c>
      <c r="L325" s="41">
        <f>VLOOKUP($A325,'[1]2021'!$1:$1048576,L$1,FALSE)</f>
        <v>100</v>
      </c>
      <c r="M325" s="41">
        <f>VLOOKUP($A325,'[1]2021'!$1:$1048576,M$1,FALSE)</f>
        <v>100</v>
      </c>
      <c r="N325" s="41">
        <f t="shared" si="31"/>
        <v>0</v>
      </c>
      <c r="O325" s="41">
        <f t="shared" si="32"/>
        <v>0</v>
      </c>
      <c r="P325" s="41">
        <f t="shared" si="33"/>
        <v>0</v>
      </c>
      <c r="Q325" s="41">
        <f t="shared" si="34"/>
        <v>0</v>
      </c>
      <c r="R325" s="41">
        <f t="shared" si="35"/>
        <v>0</v>
      </c>
      <c r="S325" s="41">
        <f t="shared" si="36"/>
        <v>0</v>
      </c>
    </row>
    <row r="326" spans="1:19" x14ac:dyDescent="0.25">
      <c r="A326" s="41">
        <v>80001</v>
      </c>
      <c r="B326" s="41">
        <f>SUMIF(Data!$E:$E,$A326,Data!O:O)</f>
        <v>0</v>
      </c>
      <c r="C326" s="41">
        <f>SUMIF(Data!$E:$E,$A326,Data!P:P)</f>
        <v>0</v>
      </c>
      <c r="D326" s="41">
        <f>SUMIF(Data!$E:$E,$A326,Data!Q:Q)</f>
        <v>0</v>
      </c>
      <c r="E326" s="41">
        <f>SUMIF(Data!$E:$E,$A326,Data!R:R)</f>
        <v>0</v>
      </c>
      <c r="F326" s="41">
        <f>SUMIF(Data!$E:$E,$A326,Data!S:S)</f>
        <v>100</v>
      </c>
      <c r="G326" s="41">
        <f>SUMIF(Data!$E:$E,$A326,Data!T:T)</f>
        <v>100</v>
      </c>
      <c r="H326" s="41">
        <f>VLOOKUP($A326,'[1]2021'!$1:$1048576,H$1,FALSE)</f>
        <v>0</v>
      </c>
      <c r="I326" s="41">
        <f>VLOOKUP($A326,'[1]2021'!$1:$1048576,I$1,FALSE)</f>
        <v>0</v>
      </c>
      <c r="J326" s="41">
        <f>VLOOKUP($A326,'[1]2021'!$1:$1048576,J$1,FALSE)</f>
        <v>0</v>
      </c>
      <c r="K326" s="41">
        <f>VLOOKUP($A326,'[1]2021'!$1:$1048576,K$1,FALSE)</f>
        <v>0</v>
      </c>
      <c r="L326" s="41">
        <f>VLOOKUP($A326,'[1]2021'!$1:$1048576,L$1,FALSE)</f>
        <v>100</v>
      </c>
      <c r="M326" s="41">
        <f>VLOOKUP($A326,'[1]2021'!$1:$1048576,M$1,FALSE)</f>
        <v>100</v>
      </c>
      <c r="N326" s="41">
        <f t="shared" si="31"/>
        <v>0</v>
      </c>
      <c r="O326" s="41">
        <f t="shared" si="32"/>
        <v>0</v>
      </c>
      <c r="P326" s="41">
        <f t="shared" si="33"/>
        <v>0</v>
      </c>
      <c r="Q326" s="41">
        <f t="shared" si="34"/>
        <v>0</v>
      </c>
      <c r="R326" s="41">
        <f t="shared" si="35"/>
        <v>0</v>
      </c>
      <c r="S326" s="41">
        <f t="shared" si="36"/>
        <v>0</v>
      </c>
    </row>
    <row r="327" spans="1:19" x14ac:dyDescent="0.25">
      <c r="A327" s="41">
        <v>80002</v>
      </c>
      <c r="B327" s="41">
        <f>SUMIF(Data!$E:$E,$A327,Data!O:O)</f>
        <v>0</v>
      </c>
      <c r="C327" s="41">
        <f>SUMIF(Data!$E:$E,$A327,Data!P:P)</f>
        <v>0</v>
      </c>
      <c r="D327" s="41">
        <f>SUMIF(Data!$E:$E,$A327,Data!Q:Q)</f>
        <v>0</v>
      </c>
      <c r="E327" s="41">
        <f>SUMIF(Data!$E:$E,$A327,Data!R:R)</f>
        <v>0</v>
      </c>
      <c r="F327" s="41">
        <f>SUMIF(Data!$E:$E,$A327,Data!S:S)</f>
        <v>65</v>
      </c>
      <c r="G327" s="41">
        <f>SUMIF(Data!$E:$E,$A327,Data!T:T)</f>
        <v>65</v>
      </c>
      <c r="H327" s="41">
        <f>VLOOKUP($A327,'[1]2021'!$1:$1048576,H$1,FALSE)</f>
        <v>0</v>
      </c>
      <c r="I327" s="41">
        <f>VLOOKUP($A327,'[1]2021'!$1:$1048576,I$1,FALSE)</f>
        <v>0</v>
      </c>
      <c r="J327" s="41">
        <f>VLOOKUP($A327,'[1]2021'!$1:$1048576,J$1,FALSE)</f>
        <v>0</v>
      </c>
      <c r="K327" s="41">
        <f>VLOOKUP($A327,'[1]2021'!$1:$1048576,K$1,FALSE)</f>
        <v>0</v>
      </c>
      <c r="L327" s="41">
        <f>VLOOKUP($A327,'[1]2021'!$1:$1048576,L$1,FALSE)</f>
        <v>65</v>
      </c>
      <c r="M327" s="41">
        <f>VLOOKUP($A327,'[1]2021'!$1:$1048576,M$1,FALSE)</f>
        <v>65</v>
      </c>
      <c r="N327" s="41">
        <f t="shared" si="31"/>
        <v>0</v>
      </c>
      <c r="O327" s="41">
        <f t="shared" si="32"/>
        <v>0</v>
      </c>
      <c r="P327" s="41">
        <f t="shared" si="33"/>
        <v>0</v>
      </c>
      <c r="Q327" s="41">
        <f t="shared" si="34"/>
        <v>0</v>
      </c>
      <c r="R327" s="41">
        <f t="shared" si="35"/>
        <v>0</v>
      </c>
      <c r="S327" s="41">
        <f t="shared" si="36"/>
        <v>0</v>
      </c>
    </row>
    <row r="328" spans="1:19" x14ac:dyDescent="0.25">
      <c r="A328" s="41">
        <v>80003</v>
      </c>
      <c r="B328" s="41">
        <f>SUMIF(Data!$E:$E,$A328,Data!O:O)</f>
        <v>0</v>
      </c>
      <c r="C328" s="41">
        <f>SUMIF(Data!$E:$E,$A328,Data!P:P)</f>
        <v>0</v>
      </c>
      <c r="D328" s="41">
        <f>SUMIF(Data!$E:$E,$A328,Data!Q:Q)</f>
        <v>0</v>
      </c>
      <c r="E328" s="41">
        <f>SUMIF(Data!$E:$E,$A328,Data!R:R)</f>
        <v>0</v>
      </c>
      <c r="F328" s="41">
        <f>SUMIF(Data!$E:$E,$A328,Data!S:S)</f>
        <v>75</v>
      </c>
      <c r="G328" s="41">
        <f>SUMIF(Data!$E:$E,$A328,Data!T:T)</f>
        <v>75</v>
      </c>
      <c r="H328" s="41">
        <f>VLOOKUP($A328,'[1]2021'!$1:$1048576,H$1,FALSE)</f>
        <v>0</v>
      </c>
      <c r="I328" s="41">
        <f>VLOOKUP($A328,'[1]2021'!$1:$1048576,I$1,FALSE)</f>
        <v>0</v>
      </c>
      <c r="J328" s="41">
        <f>VLOOKUP($A328,'[1]2021'!$1:$1048576,J$1,FALSE)</f>
        <v>0</v>
      </c>
      <c r="K328" s="41">
        <f>VLOOKUP($A328,'[1]2021'!$1:$1048576,K$1,FALSE)</f>
        <v>0</v>
      </c>
      <c r="L328" s="41">
        <f>VLOOKUP($A328,'[1]2021'!$1:$1048576,L$1,FALSE)</f>
        <v>75</v>
      </c>
      <c r="M328" s="41">
        <f>VLOOKUP($A328,'[1]2021'!$1:$1048576,M$1,FALSE)</f>
        <v>75</v>
      </c>
      <c r="N328" s="41">
        <f t="shared" si="31"/>
        <v>0</v>
      </c>
      <c r="O328" s="41">
        <f t="shared" si="32"/>
        <v>0</v>
      </c>
      <c r="P328" s="41">
        <f t="shared" si="33"/>
        <v>0</v>
      </c>
      <c r="Q328" s="41">
        <f t="shared" si="34"/>
        <v>0</v>
      </c>
      <c r="R328" s="41">
        <f t="shared" si="35"/>
        <v>0</v>
      </c>
      <c r="S328" s="41">
        <f t="shared" si="36"/>
        <v>0</v>
      </c>
    </row>
    <row r="329" spans="1:19" x14ac:dyDescent="0.25">
      <c r="A329" s="41">
        <v>81001</v>
      </c>
      <c r="B329" s="41">
        <f>SUMIF(Data!$E:$E,$A329,Data!O:O)</f>
        <v>0</v>
      </c>
      <c r="C329" s="41">
        <f>SUMIF(Data!$E:$E,$A329,Data!P:P)</f>
        <v>23</v>
      </c>
      <c r="D329" s="41">
        <f>SUMIF(Data!$E:$E,$A329,Data!Q:Q)</f>
        <v>23</v>
      </c>
      <c r="E329" s="41">
        <f>SUMIF(Data!$E:$E,$A329,Data!R:R)</f>
        <v>0</v>
      </c>
      <c r="F329" s="41">
        <f>SUMIF(Data!$E:$E,$A329,Data!S:S)</f>
        <v>65</v>
      </c>
      <c r="G329" s="41">
        <f>SUMIF(Data!$E:$E,$A329,Data!T:T)</f>
        <v>65</v>
      </c>
      <c r="H329" s="41">
        <f>VLOOKUP($A329,'[1]2021'!$1:$1048576,H$1,FALSE)</f>
        <v>0</v>
      </c>
      <c r="I329" s="41">
        <f>VLOOKUP($A329,'[1]2021'!$1:$1048576,I$1,FALSE)</f>
        <v>23</v>
      </c>
      <c r="J329" s="41">
        <f>VLOOKUP($A329,'[1]2021'!$1:$1048576,J$1,FALSE)</f>
        <v>23</v>
      </c>
      <c r="K329" s="41">
        <f>VLOOKUP($A329,'[1]2021'!$1:$1048576,K$1,FALSE)</f>
        <v>0</v>
      </c>
      <c r="L329" s="41">
        <f>VLOOKUP($A329,'[1]2021'!$1:$1048576,L$1,FALSE)</f>
        <v>65</v>
      </c>
      <c r="M329" s="41">
        <f>VLOOKUP($A329,'[1]2021'!$1:$1048576,M$1,FALSE)</f>
        <v>65</v>
      </c>
      <c r="N329" s="41">
        <f t="shared" si="31"/>
        <v>0</v>
      </c>
      <c r="O329" s="41">
        <f t="shared" si="32"/>
        <v>0</v>
      </c>
      <c r="P329" s="41">
        <f t="shared" si="33"/>
        <v>0</v>
      </c>
      <c r="Q329" s="41">
        <f t="shared" si="34"/>
        <v>0</v>
      </c>
      <c r="R329" s="41">
        <f t="shared" si="35"/>
        <v>0</v>
      </c>
      <c r="S329" s="41">
        <f t="shared" si="36"/>
        <v>0</v>
      </c>
    </row>
    <row r="330" spans="1:19" x14ac:dyDescent="0.25">
      <c r="A330" s="41">
        <v>81002</v>
      </c>
      <c r="B330" s="41">
        <f>SUMIF(Data!$E:$E,$A330,Data!O:O)</f>
        <v>0</v>
      </c>
      <c r="C330" s="41">
        <f>SUMIF(Data!$E:$E,$A330,Data!P:P)</f>
        <v>10</v>
      </c>
      <c r="D330" s="41">
        <f>SUMIF(Data!$E:$E,$A330,Data!Q:Q)</f>
        <v>10</v>
      </c>
      <c r="E330" s="41">
        <f>SUMIF(Data!$E:$E,$A330,Data!R:R)</f>
        <v>0</v>
      </c>
      <c r="F330" s="41">
        <f>SUMIF(Data!$E:$E,$A330,Data!S:S)</f>
        <v>45</v>
      </c>
      <c r="G330" s="41">
        <f>SUMIF(Data!$E:$E,$A330,Data!T:T)</f>
        <v>45</v>
      </c>
      <c r="H330" s="41">
        <f>VLOOKUP($A330,'[1]2021'!$1:$1048576,H$1,FALSE)</f>
        <v>0</v>
      </c>
      <c r="I330" s="41">
        <f>VLOOKUP($A330,'[1]2021'!$1:$1048576,I$1,FALSE)</f>
        <v>10</v>
      </c>
      <c r="J330" s="41">
        <f>VLOOKUP($A330,'[1]2021'!$1:$1048576,J$1,FALSE)</f>
        <v>10</v>
      </c>
      <c r="K330" s="41">
        <f>VLOOKUP($A330,'[1]2021'!$1:$1048576,K$1,FALSE)</f>
        <v>0</v>
      </c>
      <c r="L330" s="41">
        <f>VLOOKUP($A330,'[1]2021'!$1:$1048576,L$1,FALSE)</f>
        <v>45</v>
      </c>
      <c r="M330" s="41">
        <f>VLOOKUP($A330,'[1]2021'!$1:$1048576,M$1,FALSE)</f>
        <v>45</v>
      </c>
      <c r="N330" s="41">
        <f t="shared" si="31"/>
        <v>0</v>
      </c>
      <c r="O330" s="41">
        <f t="shared" si="32"/>
        <v>0</v>
      </c>
      <c r="P330" s="41">
        <f t="shared" si="33"/>
        <v>0</v>
      </c>
      <c r="Q330" s="41">
        <f t="shared" si="34"/>
        <v>0</v>
      </c>
      <c r="R330" s="41">
        <f t="shared" si="35"/>
        <v>0</v>
      </c>
      <c r="S330" s="41">
        <f t="shared" si="36"/>
        <v>0</v>
      </c>
    </row>
    <row r="331" spans="1:19" x14ac:dyDescent="0.25">
      <c r="A331" s="41">
        <v>81003</v>
      </c>
      <c r="B331" s="41">
        <f>SUMIF(Data!$E:$E,$A331,Data!O:O)</f>
        <v>0</v>
      </c>
      <c r="C331" s="41">
        <f>SUMIF(Data!$E:$E,$A331,Data!P:P)</f>
        <v>0</v>
      </c>
      <c r="D331" s="41">
        <f>SUMIF(Data!$E:$E,$A331,Data!Q:Q)</f>
        <v>0</v>
      </c>
      <c r="E331" s="41">
        <f>SUMIF(Data!$E:$E,$A331,Data!R:R)</f>
        <v>0</v>
      </c>
      <c r="F331" s="41">
        <f>SUMIF(Data!$E:$E,$A331,Data!S:S)</f>
        <v>50</v>
      </c>
      <c r="G331" s="41">
        <f>SUMIF(Data!$E:$E,$A331,Data!T:T)</f>
        <v>50</v>
      </c>
      <c r="H331" s="41">
        <f>VLOOKUP($A331,'[1]2021'!$1:$1048576,H$1,FALSE)</f>
        <v>0</v>
      </c>
      <c r="I331" s="41">
        <f>VLOOKUP($A331,'[1]2021'!$1:$1048576,I$1,FALSE)</f>
        <v>0</v>
      </c>
      <c r="J331" s="41">
        <f>VLOOKUP($A331,'[1]2021'!$1:$1048576,J$1,FALSE)</f>
        <v>0</v>
      </c>
      <c r="K331" s="41">
        <f>VLOOKUP($A331,'[1]2021'!$1:$1048576,K$1,FALSE)</f>
        <v>0</v>
      </c>
      <c r="L331" s="41">
        <f>VLOOKUP($A331,'[1]2021'!$1:$1048576,L$1,FALSE)</f>
        <v>50</v>
      </c>
      <c r="M331" s="41">
        <f>VLOOKUP($A331,'[1]2021'!$1:$1048576,M$1,FALSE)</f>
        <v>50</v>
      </c>
      <c r="N331" s="41">
        <f t="shared" si="31"/>
        <v>0</v>
      </c>
      <c r="O331" s="41">
        <f t="shared" si="32"/>
        <v>0</v>
      </c>
      <c r="P331" s="41">
        <f t="shared" si="33"/>
        <v>0</v>
      </c>
      <c r="Q331" s="41">
        <f t="shared" si="34"/>
        <v>0</v>
      </c>
      <c r="R331" s="41">
        <f t="shared" si="35"/>
        <v>0</v>
      </c>
      <c r="S331" s="41">
        <f t="shared" si="36"/>
        <v>0</v>
      </c>
    </row>
    <row r="332" spans="1:19" x14ac:dyDescent="0.25">
      <c r="A332" s="41">
        <v>82001</v>
      </c>
      <c r="B332" s="41">
        <f>SUMIF(Data!$E:$E,$A332,Data!O:O)</f>
        <v>0</v>
      </c>
      <c r="C332" s="41">
        <f>SUMIF(Data!$E:$E,$A332,Data!P:P)</f>
        <v>10</v>
      </c>
      <c r="D332" s="41">
        <f>SUMIF(Data!$E:$E,$A332,Data!Q:Q)</f>
        <v>10</v>
      </c>
      <c r="E332" s="41">
        <f>SUMIF(Data!$E:$E,$A332,Data!R:R)</f>
        <v>0</v>
      </c>
      <c r="F332" s="41">
        <f>SUMIF(Data!$E:$E,$A332,Data!S:S)</f>
        <v>74</v>
      </c>
      <c r="G332" s="41">
        <f>SUMIF(Data!$E:$E,$A332,Data!T:T)</f>
        <v>74</v>
      </c>
      <c r="H332" s="41">
        <f>VLOOKUP($A332,'[1]2021'!$1:$1048576,H$1,FALSE)</f>
        <v>0</v>
      </c>
      <c r="I332" s="41">
        <f>VLOOKUP($A332,'[1]2021'!$1:$1048576,I$1,FALSE)</f>
        <v>10</v>
      </c>
      <c r="J332" s="41">
        <f>VLOOKUP($A332,'[1]2021'!$1:$1048576,J$1,FALSE)</f>
        <v>10</v>
      </c>
      <c r="K332" s="41">
        <f>VLOOKUP($A332,'[1]2021'!$1:$1048576,K$1,FALSE)</f>
        <v>0</v>
      </c>
      <c r="L332" s="41">
        <f>VLOOKUP($A332,'[1]2021'!$1:$1048576,L$1,FALSE)</f>
        <v>74</v>
      </c>
      <c r="M332" s="41">
        <f>VLOOKUP($A332,'[1]2021'!$1:$1048576,M$1,FALSE)</f>
        <v>74</v>
      </c>
      <c r="N332" s="41">
        <f t="shared" si="31"/>
        <v>0</v>
      </c>
      <c r="O332" s="41">
        <f t="shared" si="32"/>
        <v>0</v>
      </c>
      <c r="P332" s="41">
        <f t="shared" si="33"/>
        <v>0</v>
      </c>
      <c r="Q332" s="41">
        <f t="shared" si="34"/>
        <v>0</v>
      </c>
      <c r="R332" s="41">
        <f t="shared" si="35"/>
        <v>0</v>
      </c>
      <c r="S332" s="41">
        <f t="shared" si="36"/>
        <v>0</v>
      </c>
    </row>
    <row r="333" spans="1:19" x14ac:dyDescent="0.25">
      <c r="A333" s="41">
        <v>82002</v>
      </c>
      <c r="B333" s="41">
        <f>SUMIF(Data!$E:$E,$A333,Data!O:O)</f>
        <v>0</v>
      </c>
      <c r="C333" s="41">
        <f>SUMIF(Data!$E:$E,$A333,Data!P:P)</f>
        <v>20</v>
      </c>
      <c r="D333" s="41">
        <f>SUMIF(Data!$E:$E,$A333,Data!Q:Q)</f>
        <v>20</v>
      </c>
      <c r="E333" s="41">
        <f>SUMIF(Data!$E:$E,$A333,Data!R:R)</f>
        <v>0</v>
      </c>
      <c r="F333" s="41">
        <f>SUMIF(Data!$E:$E,$A333,Data!S:S)</f>
        <v>71</v>
      </c>
      <c r="G333" s="41">
        <f>SUMIF(Data!$E:$E,$A333,Data!T:T)</f>
        <v>71</v>
      </c>
      <c r="H333" s="41">
        <f>VLOOKUP($A333,'[1]2021'!$1:$1048576,H$1,FALSE)</f>
        <v>0</v>
      </c>
      <c r="I333" s="41">
        <f>VLOOKUP($A333,'[1]2021'!$1:$1048576,I$1,FALSE)</f>
        <v>20</v>
      </c>
      <c r="J333" s="41">
        <f>VLOOKUP($A333,'[1]2021'!$1:$1048576,J$1,FALSE)</f>
        <v>20</v>
      </c>
      <c r="K333" s="41">
        <f>VLOOKUP($A333,'[1]2021'!$1:$1048576,K$1,FALSE)</f>
        <v>0</v>
      </c>
      <c r="L333" s="41">
        <f>VLOOKUP($A333,'[1]2021'!$1:$1048576,L$1,FALSE)</f>
        <v>71</v>
      </c>
      <c r="M333" s="41">
        <f>VLOOKUP($A333,'[1]2021'!$1:$1048576,M$1,FALSE)</f>
        <v>71</v>
      </c>
      <c r="N333" s="41">
        <f t="shared" si="31"/>
        <v>0</v>
      </c>
      <c r="O333" s="41">
        <f t="shared" si="32"/>
        <v>0</v>
      </c>
      <c r="P333" s="41">
        <f t="shared" si="33"/>
        <v>0</v>
      </c>
      <c r="Q333" s="41">
        <f t="shared" si="34"/>
        <v>0</v>
      </c>
      <c r="R333" s="41">
        <f t="shared" si="35"/>
        <v>0</v>
      </c>
      <c r="S333" s="41">
        <f t="shared" si="36"/>
        <v>0</v>
      </c>
    </row>
    <row r="334" spans="1:19" x14ac:dyDescent="0.25">
      <c r="A334" s="41">
        <v>82003</v>
      </c>
      <c r="B334" s="41">
        <f>SUMIF(Data!$E:$E,$A334,Data!O:O)</f>
        <v>0</v>
      </c>
      <c r="C334" s="41">
        <f>SUMIF(Data!$E:$E,$A334,Data!P:P)</f>
        <v>0</v>
      </c>
      <c r="D334" s="41">
        <f>SUMIF(Data!$E:$E,$A334,Data!Q:Q)</f>
        <v>0</v>
      </c>
      <c r="E334" s="41">
        <f>SUMIF(Data!$E:$E,$A334,Data!R:R)</f>
        <v>0</v>
      </c>
      <c r="F334" s="41">
        <f>SUMIF(Data!$E:$E,$A334,Data!S:S)</f>
        <v>68</v>
      </c>
      <c r="G334" s="41">
        <f>SUMIF(Data!$E:$E,$A334,Data!T:T)</f>
        <v>68</v>
      </c>
      <c r="H334" s="41">
        <f>VLOOKUP($A334,'[1]2021'!$1:$1048576,H$1,FALSE)</f>
        <v>0</v>
      </c>
      <c r="I334" s="41">
        <f>VLOOKUP($A334,'[1]2021'!$1:$1048576,I$1,FALSE)</f>
        <v>0</v>
      </c>
      <c r="J334" s="41">
        <f>VLOOKUP($A334,'[1]2021'!$1:$1048576,J$1,FALSE)</f>
        <v>0</v>
      </c>
      <c r="K334" s="41">
        <f>VLOOKUP($A334,'[1]2021'!$1:$1048576,K$1,FALSE)</f>
        <v>0</v>
      </c>
      <c r="L334" s="41">
        <f>VLOOKUP($A334,'[1]2021'!$1:$1048576,L$1,FALSE)</f>
        <v>68</v>
      </c>
      <c r="M334" s="41">
        <f>VLOOKUP($A334,'[1]2021'!$1:$1048576,M$1,FALSE)</f>
        <v>68</v>
      </c>
      <c r="N334" s="41">
        <f t="shared" si="31"/>
        <v>0</v>
      </c>
      <c r="O334" s="41">
        <f t="shared" si="32"/>
        <v>0</v>
      </c>
      <c r="P334" s="41">
        <f t="shared" si="33"/>
        <v>0</v>
      </c>
      <c r="Q334" s="41">
        <f t="shared" si="34"/>
        <v>0</v>
      </c>
      <c r="R334" s="41">
        <f t="shared" si="35"/>
        <v>0</v>
      </c>
      <c r="S334" s="41">
        <f t="shared" si="36"/>
        <v>0</v>
      </c>
    </row>
    <row r="335" spans="1:19" x14ac:dyDescent="0.25">
      <c r="A335" s="41">
        <v>82005</v>
      </c>
      <c r="B335" s="41">
        <f>SUMIF(Data!$E:$E,$A335,Data!O:O)</f>
        <v>0</v>
      </c>
      <c r="C335" s="41">
        <f>SUMIF(Data!$E:$E,$A335,Data!P:P)</f>
        <v>10</v>
      </c>
      <c r="D335" s="41">
        <f>SUMIF(Data!$E:$E,$A335,Data!Q:Q)</f>
        <v>10</v>
      </c>
      <c r="E335" s="41">
        <f>SUMIF(Data!$E:$E,$A335,Data!R:R)</f>
        <v>0</v>
      </c>
      <c r="F335" s="41">
        <f>SUMIF(Data!$E:$E,$A335,Data!S:S)</f>
        <v>110</v>
      </c>
      <c r="G335" s="41">
        <f>SUMIF(Data!$E:$E,$A335,Data!T:T)</f>
        <v>110</v>
      </c>
      <c r="H335" s="41">
        <f>VLOOKUP($A335,'[1]2021'!$1:$1048576,H$1,FALSE)</f>
        <v>0</v>
      </c>
      <c r="I335" s="41">
        <f>VLOOKUP($A335,'[1]2021'!$1:$1048576,I$1,FALSE)</f>
        <v>10</v>
      </c>
      <c r="J335" s="41">
        <f>VLOOKUP($A335,'[1]2021'!$1:$1048576,J$1,FALSE)</f>
        <v>10</v>
      </c>
      <c r="K335" s="41">
        <f>VLOOKUP($A335,'[1]2021'!$1:$1048576,K$1,FALSE)</f>
        <v>0</v>
      </c>
      <c r="L335" s="41">
        <f>VLOOKUP($A335,'[1]2021'!$1:$1048576,L$1,FALSE)</f>
        <v>110</v>
      </c>
      <c r="M335" s="41">
        <f>VLOOKUP($A335,'[1]2021'!$1:$1048576,M$1,FALSE)</f>
        <v>110</v>
      </c>
      <c r="N335" s="41">
        <f t="shared" si="31"/>
        <v>0</v>
      </c>
      <c r="O335" s="41">
        <f t="shared" si="32"/>
        <v>0</v>
      </c>
      <c r="P335" s="41">
        <f t="shared" si="33"/>
        <v>0</v>
      </c>
      <c r="Q335" s="41">
        <f t="shared" si="34"/>
        <v>0</v>
      </c>
      <c r="R335" s="41">
        <f t="shared" si="35"/>
        <v>0</v>
      </c>
      <c r="S335" s="41">
        <f t="shared" si="36"/>
        <v>0</v>
      </c>
    </row>
    <row r="336" spans="1:19" x14ac:dyDescent="0.25">
      <c r="A336" s="41">
        <v>82006</v>
      </c>
      <c r="B336" s="41">
        <f>SUMIF(Data!$E:$E,$A336,Data!O:O)</f>
        <v>0</v>
      </c>
      <c r="C336" s="41">
        <f>SUMIF(Data!$E:$E,$A336,Data!P:P)</f>
        <v>10</v>
      </c>
      <c r="D336" s="41">
        <f>SUMIF(Data!$E:$E,$A336,Data!Q:Q)</f>
        <v>10</v>
      </c>
      <c r="E336" s="41">
        <f>SUMIF(Data!$E:$E,$A336,Data!R:R)</f>
        <v>0</v>
      </c>
      <c r="F336" s="41">
        <f>SUMIF(Data!$E:$E,$A336,Data!S:S)</f>
        <v>165</v>
      </c>
      <c r="G336" s="41">
        <f>SUMIF(Data!$E:$E,$A336,Data!T:T)</f>
        <v>165</v>
      </c>
      <c r="H336" s="41">
        <f>VLOOKUP($A336,'[1]2021'!$1:$1048576,H$1,FALSE)</f>
        <v>0</v>
      </c>
      <c r="I336" s="41">
        <f>VLOOKUP($A336,'[1]2021'!$1:$1048576,I$1,FALSE)</f>
        <v>10</v>
      </c>
      <c r="J336" s="41">
        <f>VLOOKUP($A336,'[1]2021'!$1:$1048576,J$1,FALSE)</f>
        <v>10</v>
      </c>
      <c r="K336" s="41">
        <f>VLOOKUP($A336,'[1]2021'!$1:$1048576,K$1,FALSE)</f>
        <v>0</v>
      </c>
      <c r="L336" s="41">
        <f>VLOOKUP($A336,'[1]2021'!$1:$1048576,L$1,FALSE)</f>
        <v>165</v>
      </c>
      <c r="M336" s="41">
        <f>VLOOKUP($A336,'[1]2021'!$1:$1048576,M$1,FALSE)</f>
        <v>165</v>
      </c>
      <c r="N336" s="41">
        <f t="shared" si="31"/>
        <v>0</v>
      </c>
      <c r="O336" s="41">
        <f t="shared" si="32"/>
        <v>0</v>
      </c>
      <c r="P336" s="41">
        <f t="shared" si="33"/>
        <v>0</v>
      </c>
      <c r="Q336" s="41">
        <f t="shared" si="34"/>
        <v>0</v>
      </c>
      <c r="R336" s="41">
        <f t="shared" si="35"/>
        <v>0</v>
      </c>
      <c r="S336" s="41">
        <f t="shared" si="36"/>
        <v>0</v>
      </c>
    </row>
    <row r="337" spans="1:19" x14ac:dyDescent="0.25">
      <c r="A337" s="41">
        <v>82007</v>
      </c>
      <c r="B337" s="41">
        <f>SUMIF(Data!$E:$E,$A337,Data!O:O)</f>
        <v>0</v>
      </c>
      <c r="C337" s="41">
        <f>SUMIF(Data!$E:$E,$A337,Data!P:P)</f>
        <v>0</v>
      </c>
      <c r="D337" s="41">
        <f>SUMIF(Data!$E:$E,$A337,Data!Q:Q)</f>
        <v>0</v>
      </c>
      <c r="E337" s="41">
        <f>SUMIF(Data!$E:$E,$A337,Data!R:R)</f>
        <v>0</v>
      </c>
      <c r="F337" s="41">
        <f>SUMIF(Data!$E:$E,$A337,Data!S:S)</f>
        <v>108</v>
      </c>
      <c r="G337" s="41">
        <f>SUMIF(Data!$E:$E,$A337,Data!T:T)</f>
        <v>108</v>
      </c>
      <c r="H337" s="41">
        <f>VLOOKUP($A337,'[1]2021'!$1:$1048576,H$1,FALSE)</f>
        <v>0</v>
      </c>
      <c r="I337" s="41">
        <f>VLOOKUP($A337,'[1]2021'!$1:$1048576,I$1,FALSE)</f>
        <v>0</v>
      </c>
      <c r="J337" s="41">
        <f>VLOOKUP($A337,'[1]2021'!$1:$1048576,J$1,FALSE)</f>
        <v>0</v>
      </c>
      <c r="K337" s="41">
        <f>VLOOKUP($A337,'[1]2021'!$1:$1048576,K$1,FALSE)</f>
        <v>0</v>
      </c>
      <c r="L337" s="41">
        <f>VLOOKUP($A337,'[1]2021'!$1:$1048576,L$1,FALSE)</f>
        <v>108</v>
      </c>
      <c r="M337" s="41">
        <f>VLOOKUP($A337,'[1]2021'!$1:$1048576,M$1,FALSE)</f>
        <v>108</v>
      </c>
      <c r="N337" s="41">
        <f t="shared" si="31"/>
        <v>0</v>
      </c>
      <c r="O337" s="41">
        <f t="shared" si="32"/>
        <v>0</v>
      </c>
      <c r="P337" s="41">
        <f t="shared" si="33"/>
        <v>0</v>
      </c>
      <c r="Q337" s="41">
        <f t="shared" si="34"/>
        <v>0</v>
      </c>
      <c r="R337" s="41">
        <f t="shared" si="35"/>
        <v>0</v>
      </c>
      <c r="S337" s="41">
        <f t="shared" si="36"/>
        <v>0</v>
      </c>
    </row>
    <row r="338" spans="1:19" x14ac:dyDescent="0.25">
      <c r="A338" s="41">
        <v>82008</v>
      </c>
      <c r="B338" s="41">
        <f>SUMIF(Data!$E:$E,$A338,Data!O:O)</f>
        <v>0</v>
      </c>
      <c r="C338" s="41">
        <f>SUMIF(Data!$E:$E,$A338,Data!P:P)</f>
        <v>0</v>
      </c>
      <c r="D338" s="41">
        <f>SUMIF(Data!$E:$E,$A338,Data!Q:Q)</f>
        <v>0</v>
      </c>
      <c r="E338" s="41">
        <f>SUMIF(Data!$E:$E,$A338,Data!R:R)</f>
        <v>0</v>
      </c>
      <c r="F338" s="41">
        <f>SUMIF(Data!$E:$E,$A338,Data!S:S)</f>
        <v>56</v>
      </c>
      <c r="G338" s="41">
        <f>SUMIF(Data!$E:$E,$A338,Data!T:T)</f>
        <v>56</v>
      </c>
      <c r="H338" s="41">
        <f>VLOOKUP($A338,'[1]2021'!$1:$1048576,H$1,FALSE)</f>
        <v>0</v>
      </c>
      <c r="I338" s="41">
        <f>VLOOKUP($A338,'[1]2021'!$1:$1048576,I$1,FALSE)</f>
        <v>0</v>
      </c>
      <c r="J338" s="41">
        <f>VLOOKUP($A338,'[1]2021'!$1:$1048576,J$1,FALSE)</f>
        <v>0</v>
      </c>
      <c r="K338" s="41">
        <f>VLOOKUP($A338,'[1]2021'!$1:$1048576,K$1,FALSE)</f>
        <v>0</v>
      </c>
      <c r="L338" s="41">
        <f>VLOOKUP($A338,'[1]2021'!$1:$1048576,L$1,FALSE)</f>
        <v>56</v>
      </c>
      <c r="M338" s="41">
        <f>VLOOKUP($A338,'[1]2021'!$1:$1048576,M$1,FALSE)</f>
        <v>56</v>
      </c>
      <c r="N338" s="41">
        <f t="shared" si="31"/>
        <v>0</v>
      </c>
      <c r="O338" s="41">
        <f t="shared" si="32"/>
        <v>0</v>
      </c>
      <c r="P338" s="41">
        <f t="shared" si="33"/>
        <v>0</v>
      </c>
      <c r="Q338" s="41">
        <f t="shared" si="34"/>
        <v>0</v>
      </c>
      <c r="R338" s="41">
        <f t="shared" si="35"/>
        <v>0</v>
      </c>
      <c r="S338" s="41">
        <f t="shared" si="36"/>
        <v>0</v>
      </c>
    </row>
    <row r="339" spans="1:19" x14ac:dyDescent="0.25">
      <c r="A339" s="41">
        <v>82009</v>
      </c>
      <c r="B339" s="41">
        <f>SUMIF(Data!$E:$E,$A339,Data!O:O)</f>
        <v>0</v>
      </c>
      <c r="C339" s="41">
        <f>SUMIF(Data!$E:$E,$A339,Data!P:P)</f>
        <v>0</v>
      </c>
      <c r="D339" s="41">
        <f>SUMIF(Data!$E:$E,$A339,Data!Q:Q)</f>
        <v>0</v>
      </c>
      <c r="E339" s="41">
        <f>SUMIF(Data!$E:$E,$A339,Data!R:R)</f>
        <v>0</v>
      </c>
      <c r="F339" s="41">
        <f>SUMIF(Data!$E:$E,$A339,Data!S:S)</f>
        <v>78</v>
      </c>
      <c r="G339" s="41">
        <f>SUMIF(Data!$E:$E,$A339,Data!T:T)</f>
        <v>78</v>
      </c>
      <c r="H339" s="41">
        <f>VLOOKUP($A339,'[1]2021'!$1:$1048576,H$1,FALSE)</f>
        <v>0</v>
      </c>
      <c r="I339" s="41">
        <f>VLOOKUP($A339,'[1]2021'!$1:$1048576,I$1,FALSE)</f>
        <v>0</v>
      </c>
      <c r="J339" s="41">
        <f>VLOOKUP($A339,'[1]2021'!$1:$1048576,J$1,FALSE)</f>
        <v>0</v>
      </c>
      <c r="K339" s="41">
        <f>VLOOKUP($A339,'[1]2021'!$1:$1048576,K$1,FALSE)</f>
        <v>0</v>
      </c>
      <c r="L339" s="41">
        <f>VLOOKUP($A339,'[1]2021'!$1:$1048576,L$1,FALSE)</f>
        <v>78</v>
      </c>
      <c r="M339" s="41">
        <f>VLOOKUP($A339,'[1]2021'!$1:$1048576,M$1,FALSE)</f>
        <v>78</v>
      </c>
      <c r="N339" s="41">
        <f t="shared" si="31"/>
        <v>0</v>
      </c>
      <c r="O339" s="41">
        <f t="shared" si="32"/>
        <v>0</v>
      </c>
      <c r="P339" s="41">
        <f t="shared" si="33"/>
        <v>0</v>
      </c>
      <c r="Q339" s="41">
        <f t="shared" si="34"/>
        <v>0</v>
      </c>
      <c r="R339" s="41">
        <f t="shared" si="35"/>
        <v>0</v>
      </c>
      <c r="S339" s="41">
        <f t="shared" si="36"/>
        <v>0</v>
      </c>
    </row>
    <row r="340" spans="1:19" x14ac:dyDescent="0.25">
      <c r="A340" s="41">
        <v>83001</v>
      </c>
      <c r="B340" s="41">
        <f>SUMIF(Data!$E:$E,$A340,Data!O:O)</f>
        <v>0</v>
      </c>
      <c r="C340" s="41">
        <f>SUMIF(Data!$E:$E,$A340,Data!P:P)</f>
        <v>0</v>
      </c>
      <c r="D340" s="41">
        <f>SUMIF(Data!$E:$E,$A340,Data!Q:Q)</f>
        <v>0</v>
      </c>
      <c r="E340" s="41">
        <f>SUMIF(Data!$E:$E,$A340,Data!R:R)</f>
        <v>0</v>
      </c>
      <c r="F340" s="41">
        <f>SUMIF(Data!$E:$E,$A340,Data!S:S)</f>
        <v>51</v>
      </c>
      <c r="G340" s="41">
        <f>SUMIF(Data!$E:$E,$A340,Data!T:T)</f>
        <v>51</v>
      </c>
      <c r="H340" s="41">
        <f>VLOOKUP($A340,'[1]2021'!$1:$1048576,H$1,FALSE)</f>
        <v>0</v>
      </c>
      <c r="I340" s="41">
        <f>VLOOKUP($A340,'[1]2021'!$1:$1048576,I$1,FALSE)</f>
        <v>0</v>
      </c>
      <c r="J340" s="41">
        <f>VLOOKUP($A340,'[1]2021'!$1:$1048576,J$1,FALSE)</f>
        <v>0</v>
      </c>
      <c r="K340" s="41">
        <f>VLOOKUP($A340,'[1]2021'!$1:$1048576,K$1,FALSE)</f>
        <v>0</v>
      </c>
      <c r="L340" s="41">
        <f>VLOOKUP($A340,'[1]2021'!$1:$1048576,L$1,FALSE)</f>
        <v>51</v>
      </c>
      <c r="M340" s="41">
        <f>VLOOKUP($A340,'[1]2021'!$1:$1048576,M$1,FALSE)</f>
        <v>51</v>
      </c>
      <c r="N340" s="41">
        <f t="shared" si="31"/>
        <v>0</v>
      </c>
      <c r="O340" s="41">
        <f t="shared" si="32"/>
        <v>0</v>
      </c>
      <c r="P340" s="41">
        <f t="shared" si="33"/>
        <v>0</v>
      </c>
      <c r="Q340" s="41">
        <f t="shared" si="34"/>
        <v>0</v>
      </c>
      <c r="R340" s="41">
        <f t="shared" si="35"/>
        <v>0</v>
      </c>
      <c r="S340" s="41">
        <f t="shared" si="36"/>
        <v>0</v>
      </c>
    </row>
    <row r="341" spans="1:19" x14ac:dyDescent="0.25">
      <c r="A341" s="41">
        <v>83002</v>
      </c>
      <c r="B341" s="41">
        <f>SUMIF(Data!$E:$E,$A341,Data!O:O)</f>
        <v>0</v>
      </c>
      <c r="C341" s="41">
        <f>SUMIF(Data!$E:$E,$A341,Data!P:P)</f>
        <v>20</v>
      </c>
      <c r="D341" s="41">
        <f>SUMIF(Data!$E:$E,$A341,Data!Q:Q)</f>
        <v>20</v>
      </c>
      <c r="E341" s="41">
        <f>SUMIF(Data!$E:$E,$A341,Data!R:R)</f>
        <v>0</v>
      </c>
      <c r="F341" s="41">
        <f>SUMIF(Data!$E:$E,$A341,Data!S:S)</f>
        <v>71</v>
      </c>
      <c r="G341" s="41">
        <f>SUMIF(Data!$E:$E,$A341,Data!T:T)</f>
        <v>71</v>
      </c>
      <c r="H341" s="41">
        <f>VLOOKUP($A341,'[1]2021'!$1:$1048576,H$1,FALSE)</f>
        <v>0</v>
      </c>
      <c r="I341" s="41">
        <f>VLOOKUP($A341,'[1]2021'!$1:$1048576,I$1,FALSE)</f>
        <v>20</v>
      </c>
      <c r="J341" s="41">
        <f>VLOOKUP($A341,'[1]2021'!$1:$1048576,J$1,FALSE)</f>
        <v>20</v>
      </c>
      <c r="K341" s="41">
        <f>VLOOKUP($A341,'[1]2021'!$1:$1048576,K$1,FALSE)</f>
        <v>0</v>
      </c>
      <c r="L341" s="41">
        <f>VLOOKUP($A341,'[1]2021'!$1:$1048576,L$1,FALSE)</f>
        <v>71</v>
      </c>
      <c r="M341" s="41">
        <f>VLOOKUP($A341,'[1]2021'!$1:$1048576,M$1,FALSE)</f>
        <v>71</v>
      </c>
      <c r="N341" s="41">
        <f t="shared" si="31"/>
        <v>0</v>
      </c>
      <c r="O341" s="41">
        <f t="shared" si="32"/>
        <v>0</v>
      </c>
      <c r="P341" s="41">
        <f t="shared" si="33"/>
        <v>0</v>
      </c>
      <c r="Q341" s="41">
        <f t="shared" si="34"/>
        <v>0</v>
      </c>
      <c r="R341" s="41">
        <f t="shared" si="35"/>
        <v>0</v>
      </c>
      <c r="S341" s="41">
        <f t="shared" si="36"/>
        <v>0</v>
      </c>
    </row>
    <row r="342" spans="1:19" x14ac:dyDescent="0.25">
      <c r="A342" s="41">
        <v>84001</v>
      </c>
      <c r="B342" s="41">
        <f>SUMIF(Data!$E:$E,$A342,Data!O:O)</f>
        <v>0</v>
      </c>
      <c r="C342" s="41">
        <f>SUMIF(Data!$E:$E,$A342,Data!P:P)</f>
        <v>40</v>
      </c>
      <c r="D342" s="41">
        <f>SUMIF(Data!$E:$E,$A342,Data!Q:Q)</f>
        <v>40</v>
      </c>
      <c r="E342" s="41">
        <f>SUMIF(Data!$E:$E,$A342,Data!R:R)</f>
        <v>0</v>
      </c>
      <c r="F342" s="41">
        <f>SUMIF(Data!$E:$E,$A342,Data!S:S)</f>
        <v>120</v>
      </c>
      <c r="G342" s="41">
        <f>SUMIF(Data!$E:$E,$A342,Data!T:T)</f>
        <v>120</v>
      </c>
      <c r="H342" s="41">
        <f>VLOOKUP($A342,'[1]2021'!$1:$1048576,H$1,FALSE)</f>
        <v>0</v>
      </c>
      <c r="I342" s="41">
        <f>VLOOKUP($A342,'[1]2021'!$1:$1048576,I$1,FALSE)</f>
        <v>40</v>
      </c>
      <c r="J342" s="41">
        <f>VLOOKUP($A342,'[1]2021'!$1:$1048576,J$1,FALSE)</f>
        <v>40</v>
      </c>
      <c r="K342" s="41">
        <f>VLOOKUP($A342,'[1]2021'!$1:$1048576,K$1,FALSE)</f>
        <v>0</v>
      </c>
      <c r="L342" s="41">
        <f>VLOOKUP($A342,'[1]2021'!$1:$1048576,L$1,FALSE)</f>
        <v>120</v>
      </c>
      <c r="M342" s="41">
        <f>VLOOKUP($A342,'[1]2021'!$1:$1048576,M$1,FALSE)</f>
        <v>120</v>
      </c>
      <c r="N342" s="41">
        <f t="shared" si="31"/>
        <v>0</v>
      </c>
      <c r="O342" s="41">
        <f t="shared" si="32"/>
        <v>0</v>
      </c>
      <c r="P342" s="41">
        <f t="shared" si="33"/>
        <v>0</v>
      </c>
      <c r="Q342" s="41">
        <f t="shared" si="34"/>
        <v>0</v>
      </c>
      <c r="R342" s="41">
        <f t="shared" si="35"/>
        <v>0</v>
      </c>
      <c r="S342" s="41">
        <f t="shared" si="36"/>
        <v>0</v>
      </c>
    </row>
    <row r="343" spans="1:19" x14ac:dyDescent="0.25">
      <c r="A343" s="41">
        <v>85001</v>
      </c>
      <c r="B343" s="41">
        <f>SUMIF(Data!$E:$E,$A343,Data!O:O)</f>
        <v>0</v>
      </c>
      <c r="C343" s="41">
        <f>SUMIF(Data!$E:$E,$A343,Data!P:P)</f>
        <v>0</v>
      </c>
      <c r="D343" s="41">
        <f>SUMIF(Data!$E:$E,$A343,Data!Q:Q)</f>
        <v>0</v>
      </c>
      <c r="E343" s="41">
        <f>SUMIF(Data!$E:$E,$A343,Data!R:R)</f>
        <v>0</v>
      </c>
      <c r="F343" s="41">
        <f>SUMIF(Data!$E:$E,$A343,Data!S:S)</f>
        <v>71</v>
      </c>
      <c r="G343" s="41">
        <f>SUMIF(Data!$E:$E,$A343,Data!T:T)</f>
        <v>71</v>
      </c>
      <c r="H343" s="41">
        <f>VLOOKUP($A343,'[1]2021'!$1:$1048576,H$1,FALSE)</f>
        <v>0</v>
      </c>
      <c r="I343" s="41">
        <f>VLOOKUP($A343,'[1]2021'!$1:$1048576,I$1,FALSE)</f>
        <v>0</v>
      </c>
      <c r="J343" s="41">
        <f>VLOOKUP($A343,'[1]2021'!$1:$1048576,J$1,FALSE)</f>
        <v>0</v>
      </c>
      <c r="K343" s="41">
        <f>VLOOKUP($A343,'[1]2021'!$1:$1048576,K$1,FALSE)</f>
        <v>0</v>
      </c>
      <c r="L343" s="41">
        <f>VLOOKUP($A343,'[1]2021'!$1:$1048576,L$1,FALSE)</f>
        <v>71</v>
      </c>
      <c r="M343" s="41">
        <f>VLOOKUP($A343,'[1]2021'!$1:$1048576,M$1,FALSE)</f>
        <v>71</v>
      </c>
      <c r="N343" s="41">
        <f t="shared" si="31"/>
        <v>0</v>
      </c>
      <c r="O343" s="41">
        <f t="shared" si="32"/>
        <v>0</v>
      </c>
      <c r="P343" s="41">
        <f t="shared" si="33"/>
        <v>0</v>
      </c>
      <c r="Q343" s="41">
        <f t="shared" si="34"/>
        <v>0</v>
      </c>
      <c r="R343" s="41">
        <f t="shared" si="35"/>
        <v>0</v>
      </c>
      <c r="S343" s="41">
        <f t="shared" si="36"/>
        <v>0</v>
      </c>
    </row>
    <row r="344" spans="1:19" x14ac:dyDescent="0.25">
      <c r="A344" s="41">
        <v>85003</v>
      </c>
      <c r="B344" s="41">
        <f>SUMIF(Data!$E:$E,$A344,Data!O:O)</f>
        <v>0</v>
      </c>
      <c r="C344" s="41">
        <f>SUMIF(Data!$E:$E,$A344,Data!P:P)</f>
        <v>0</v>
      </c>
      <c r="D344" s="41">
        <f>SUMIF(Data!$E:$E,$A344,Data!Q:Q)</f>
        <v>0</v>
      </c>
      <c r="E344" s="41">
        <f>SUMIF(Data!$E:$E,$A344,Data!R:R)</f>
        <v>0</v>
      </c>
      <c r="F344" s="41">
        <f>SUMIF(Data!$E:$E,$A344,Data!S:S)</f>
        <v>110</v>
      </c>
      <c r="G344" s="41">
        <f>SUMIF(Data!$E:$E,$A344,Data!T:T)</f>
        <v>110</v>
      </c>
      <c r="H344" s="41">
        <f>VLOOKUP($A344,'[1]2021'!$1:$1048576,H$1,FALSE)</f>
        <v>0</v>
      </c>
      <c r="I344" s="41">
        <f>VLOOKUP($A344,'[1]2021'!$1:$1048576,I$1,FALSE)</f>
        <v>0</v>
      </c>
      <c r="J344" s="41">
        <f>VLOOKUP($A344,'[1]2021'!$1:$1048576,J$1,FALSE)</f>
        <v>0</v>
      </c>
      <c r="K344" s="41">
        <f>VLOOKUP($A344,'[1]2021'!$1:$1048576,K$1,FALSE)</f>
        <v>0</v>
      </c>
      <c r="L344" s="41">
        <f>VLOOKUP($A344,'[1]2021'!$1:$1048576,L$1,FALSE)</f>
        <v>110</v>
      </c>
      <c r="M344" s="41">
        <f>VLOOKUP($A344,'[1]2021'!$1:$1048576,M$1,FALSE)</f>
        <v>110</v>
      </c>
      <c r="N344" s="41">
        <f t="shared" si="31"/>
        <v>0</v>
      </c>
      <c r="O344" s="41">
        <f t="shared" si="32"/>
        <v>0</v>
      </c>
      <c r="P344" s="41">
        <f t="shared" si="33"/>
        <v>0</v>
      </c>
      <c r="Q344" s="41">
        <f t="shared" si="34"/>
        <v>0</v>
      </c>
      <c r="R344" s="41">
        <f t="shared" si="35"/>
        <v>0</v>
      </c>
      <c r="S344" s="41">
        <f t="shared" si="36"/>
        <v>0</v>
      </c>
    </row>
    <row r="345" spans="1:19" x14ac:dyDescent="0.25">
      <c r="A345" s="41">
        <v>85005</v>
      </c>
      <c r="B345" s="41">
        <f>SUMIF(Data!$E:$E,$A345,Data!O:O)</f>
        <v>0</v>
      </c>
      <c r="C345" s="41">
        <f>SUMIF(Data!$E:$E,$A345,Data!P:P)</f>
        <v>0</v>
      </c>
      <c r="D345" s="41">
        <f>SUMIF(Data!$E:$E,$A345,Data!Q:Q)</f>
        <v>0</v>
      </c>
      <c r="E345" s="41">
        <f>SUMIF(Data!$E:$E,$A345,Data!R:R)</f>
        <v>0</v>
      </c>
      <c r="F345" s="41">
        <f>SUMIF(Data!$E:$E,$A345,Data!S:S)</f>
        <v>109</v>
      </c>
      <c r="G345" s="41">
        <f>SUMIF(Data!$E:$E,$A345,Data!T:T)</f>
        <v>109</v>
      </c>
      <c r="H345" s="41">
        <f>VLOOKUP($A345,'[1]2021'!$1:$1048576,H$1,FALSE)</f>
        <v>0</v>
      </c>
      <c r="I345" s="41">
        <f>VLOOKUP($A345,'[1]2021'!$1:$1048576,I$1,FALSE)</f>
        <v>0</v>
      </c>
      <c r="J345" s="41">
        <f>VLOOKUP($A345,'[1]2021'!$1:$1048576,J$1,FALSE)</f>
        <v>0</v>
      </c>
      <c r="K345" s="41">
        <f>VLOOKUP($A345,'[1]2021'!$1:$1048576,K$1,FALSE)</f>
        <v>0</v>
      </c>
      <c r="L345" s="41">
        <f>VLOOKUP($A345,'[1]2021'!$1:$1048576,L$1,FALSE)</f>
        <v>109</v>
      </c>
      <c r="M345" s="41">
        <f>VLOOKUP($A345,'[1]2021'!$1:$1048576,M$1,FALSE)</f>
        <v>109</v>
      </c>
      <c r="N345" s="41">
        <f t="shared" si="31"/>
        <v>0</v>
      </c>
      <c r="O345" s="41">
        <f t="shared" si="32"/>
        <v>0</v>
      </c>
      <c r="P345" s="41">
        <f t="shared" si="33"/>
        <v>0</v>
      </c>
      <c r="Q345" s="41">
        <f t="shared" si="34"/>
        <v>0</v>
      </c>
      <c r="R345" s="41">
        <f t="shared" si="35"/>
        <v>0</v>
      </c>
      <c r="S345" s="41">
        <f t="shared" si="36"/>
        <v>0</v>
      </c>
    </row>
    <row r="346" spans="1:19" x14ac:dyDescent="0.25">
      <c r="A346" s="41">
        <v>85006</v>
      </c>
      <c r="B346" s="41">
        <f>SUMIF(Data!$E:$E,$A346,Data!O:O)</f>
        <v>0</v>
      </c>
      <c r="C346" s="41">
        <f>SUMIF(Data!$E:$E,$A346,Data!P:P)</f>
        <v>10</v>
      </c>
      <c r="D346" s="41">
        <f>SUMIF(Data!$E:$E,$A346,Data!Q:Q)</f>
        <v>10</v>
      </c>
      <c r="E346" s="41">
        <f>SUMIF(Data!$E:$E,$A346,Data!R:R)</f>
        <v>0</v>
      </c>
      <c r="F346" s="41">
        <f>SUMIF(Data!$E:$E,$A346,Data!S:S)</f>
        <v>55</v>
      </c>
      <c r="G346" s="41">
        <f>SUMIF(Data!$E:$E,$A346,Data!T:T)</f>
        <v>55</v>
      </c>
      <c r="H346" s="41">
        <f>VLOOKUP($A346,'[1]2021'!$1:$1048576,H$1,FALSE)</f>
        <v>0</v>
      </c>
      <c r="I346" s="41">
        <f>VLOOKUP($A346,'[1]2021'!$1:$1048576,I$1,FALSE)</f>
        <v>10</v>
      </c>
      <c r="J346" s="41">
        <f>VLOOKUP($A346,'[1]2021'!$1:$1048576,J$1,FALSE)</f>
        <v>10</v>
      </c>
      <c r="K346" s="41">
        <f>VLOOKUP($A346,'[1]2021'!$1:$1048576,K$1,FALSE)</f>
        <v>0</v>
      </c>
      <c r="L346" s="41">
        <f>VLOOKUP($A346,'[1]2021'!$1:$1048576,L$1,FALSE)</f>
        <v>55</v>
      </c>
      <c r="M346" s="41">
        <f>VLOOKUP($A346,'[1]2021'!$1:$1048576,M$1,FALSE)</f>
        <v>55</v>
      </c>
      <c r="N346" s="41">
        <f t="shared" si="31"/>
        <v>0</v>
      </c>
      <c r="O346" s="41">
        <f t="shared" si="32"/>
        <v>0</v>
      </c>
      <c r="P346" s="41">
        <f t="shared" si="33"/>
        <v>0</v>
      </c>
      <c r="Q346" s="41">
        <f t="shared" si="34"/>
        <v>0</v>
      </c>
      <c r="R346" s="41">
        <f t="shared" si="35"/>
        <v>0</v>
      </c>
      <c r="S346" s="41">
        <f t="shared" si="36"/>
        <v>0</v>
      </c>
    </row>
    <row r="347" spans="1:19" x14ac:dyDescent="0.25">
      <c r="A347" s="41">
        <v>86001</v>
      </c>
      <c r="B347" s="41">
        <f>SUMIF(Data!$E:$E,$A347,Data!O:O)</f>
        <v>0</v>
      </c>
      <c r="C347" s="41">
        <f>SUMIF(Data!$E:$E,$A347,Data!P:P)</f>
        <v>0</v>
      </c>
      <c r="D347" s="41">
        <f>SUMIF(Data!$E:$E,$A347,Data!Q:Q)</f>
        <v>0</v>
      </c>
      <c r="E347" s="41">
        <f>SUMIF(Data!$E:$E,$A347,Data!R:R)</f>
        <v>0</v>
      </c>
      <c r="F347" s="41">
        <f>SUMIF(Data!$E:$E,$A347,Data!S:S)</f>
        <v>32</v>
      </c>
      <c r="G347" s="41">
        <f>SUMIF(Data!$E:$E,$A347,Data!T:T)</f>
        <v>32</v>
      </c>
      <c r="H347" s="41">
        <f>VLOOKUP($A347,'[1]2021'!$1:$1048576,H$1,FALSE)</f>
        <v>0</v>
      </c>
      <c r="I347" s="41">
        <f>VLOOKUP($A347,'[1]2021'!$1:$1048576,I$1,FALSE)</f>
        <v>0</v>
      </c>
      <c r="J347" s="41">
        <f>VLOOKUP($A347,'[1]2021'!$1:$1048576,J$1,FALSE)</f>
        <v>0</v>
      </c>
      <c r="K347" s="41">
        <f>VLOOKUP($A347,'[1]2021'!$1:$1048576,K$1,FALSE)</f>
        <v>0</v>
      </c>
      <c r="L347" s="41">
        <f>VLOOKUP($A347,'[1]2021'!$1:$1048576,L$1,FALSE)</f>
        <v>32</v>
      </c>
      <c r="M347" s="41">
        <f>VLOOKUP($A347,'[1]2021'!$1:$1048576,M$1,FALSE)</f>
        <v>32</v>
      </c>
      <c r="N347" s="41">
        <f t="shared" si="31"/>
        <v>0</v>
      </c>
      <c r="O347" s="41">
        <f t="shared" si="32"/>
        <v>0</v>
      </c>
      <c r="P347" s="41">
        <f t="shared" si="33"/>
        <v>0</v>
      </c>
      <c r="Q347" s="41">
        <f t="shared" si="34"/>
        <v>0</v>
      </c>
      <c r="R347" s="41">
        <f t="shared" si="35"/>
        <v>0</v>
      </c>
      <c r="S347" s="41">
        <f t="shared" si="36"/>
        <v>0</v>
      </c>
    </row>
    <row r="348" spans="1:19" x14ac:dyDescent="0.25">
      <c r="A348" s="41">
        <v>86002</v>
      </c>
      <c r="B348" s="41">
        <f>SUMIF(Data!$E:$E,$A348,Data!O:O)</f>
        <v>0</v>
      </c>
      <c r="C348" s="41">
        <f>SUMIF(Data!$E:$E,$A348,Data!P:P)</f>
        <v>0</v>
      </c>
      <c r="D348" s="41">
        <f>SUMIF(Data!$E:$E,$A348,Data!Q:Q)</f>
        <v>0</v>
      </c>
      <c r="E348" s="41">
        <f>SUMIF(Data!$E:$E,$A348,Data!R:R)</f>
        <v>0</v>
      </c>
      <c r="F348" s="41">
        <f>SUMIF(Data!$E:$E,$A348,Data!S:S)</f>
        <v>89</v>
      </c>
      <c r="G348" s="41">
        <f>SUMIF(Data!$E:$E,$A348,Data!T:T)</f>
        <v>89</v>
      </c>
      <c r="H348" s="41">
        <f>VLOOKUP($A348,'[1]2021'!$1:$1048576,H$1,FALSE)</f>
        <v>0</v>
      </c>
      <c r="I348" s="41">
        <f>VLOOKUP($A348,'[1]2021'!$1:$1048576,I$1,FALSE)</f>
        <v>0</v>
      </c>
      <c r="J348" s="41">
        <f>VLOOKUP($A348,'[1]2021'!$1:$1048576,J$1,FALSE)</f>
        <v>0</v>
      </c>
      <c r="K348" s="41">
        <f>VLOOKUP($A348,'[1]2021'!$1:$1048576,K$1,FALSE)</f>
        <v>0</v>
      </c>
      <c r="L348" s="41">
        <f>VLOOKUP($A348,'[1]2021'!$1:$1048576,L$1,FALSE)</f>
        <v>89</v>
      </c>
      <c r="M348" s="41">
        <f>VLOOKUP($A348,'[1]2021'!$1:$1048576,M$1,FALSE)</f>
        <v>89</v>
      </c>
      <c r="N348" s="41">
        <f t="shared" si="31"/>
        <v>0</v>
      </c>
      <c r="O348" s="41">
        <f t="shared" si="32"/>
        <v>0</v>
      </c>
      <c r="P348" s="41">
        <f t="shared" si="33"/>
        <v>0</v>
      </c>
      <c r="Q348" s="41">
        <f t="shared" si="34"/>
        <v>0</v>
      </c>
      <c r="R348" s="41">
        <f t="shared" si="35"/>
        <v>0</v>
      </c>
      <c r="S348" s="41">
        <f t="shared" si="36"/>
        <v>0</v>
      </c>
    </row>
    <row r="349" spans="1:19" x14ac:dyDescent="0.25">
      <c r="A349" s="41">
        <v>86003</v>
      </c>
      <c r="B349" s="41">
        <f>SUMIF(Data!$E:$E,$A349,Data!O:O)</f>
        <v>0</v>
      </c>
      <c r="C349" s="41">
        <f>SUMIF(Data!$E:$E,$A349,Data!P:P)</f>
        <v>9</v>
      </c>
      <c r="D349" s="41">
        <f>SUMIF(Data!$E:$E,$A349,Data!Q:Q)</f>
        <v>9</v>
      </c>
      <c r="E349" s="41">
        <f>SUMIF(Data!$E:$E,$A349,Data!R:R)</f>
        <v>0</v>
      </c>
      <c r="F349" s="41">
        <f>SUMIF(Data!$E:$E,$A349,Data!S:S)</f>
        <v>124</v>
      </c>
      <c r="G349" s="41">
        <f>SUMIF(Data!$E:$E,$A349,Data!T:T)</f>
        <v>124</v>
      </c>
      <c r="H349" s="41">
        <f>VLOOKUP($A349,'[1]2021'!$1:$1048576,H$1,FALSE)</f>
        <v>0</v>
      </c>
      <c r="I349" s="41">
        <f>VLOOKUP($A349,'[1]2021'!$1:$1048576,I$1,FALSE)</f>
        <v>9</v>
      </c>
      <c r="J349" s="41">
        <f>VLOOKUP($A349,'[1]2021'!$1:$1048576,J$1,FALSE)</f>
        <v>9</v>
      </c>
      <c r="K349" s="41">
        <f>VLOOKUP($A349,'[1]2021'!$1:$1048576,K$1,FALSE)</f>
        <v>0</v>
      </c>
      <c r="L349" s="41">
        <f>VLOOKUP($A349,'[1]2021'!$1:$1048576,L$1,FALSE)</f>
        <v>124</v>
      </c>
      <c r="M349" s="41">
        <f>VLOOKUP($A349,'[1]2021'!$1:$1048576,M$1,FALSE)</f>
        <v>124</v>
      </c>
      <c r="N349" s="41">
        <f t="shared" si="31"/>
        <v>0</v>
      </c>
      <c r="O349" s="41">
        <f t="shared" si="32"/>
        <v>0</v>
      </c>
      <c r="P349" s="41">
        <f t="shared" si="33"/>
        <v>0</v>
      </c>
      <c r="Q349" s="41">
        <f t="shared" si="34"/>
        <v>0</v>
      </c>
      <c r="R349" s="41">
        <f t="shared" si="35"/>
        <v>0</v>
      </c>
      <c r="S349" s="41">
        <f t="shared" si="36"/>
        <v>0</v>
      </c>
    </row>
    <row r="350" spans="1:19" x14ac:dyDescent="0.25">
      <c r="A350" s="41">
        <v>86004</v>
      </c>
      <c r="B350" s="41">
        <f>SUMIF(Data!$E:$E,$A350,Data!O:O)</f>
        <v>0</v>
      </c>
      <c r="C350" s="41">
        <f>SUMIF(Data!$E:$E,$A350,Data!P:P)</f>
        <v>0</v>
      </c>
      <c r="D350" s="41">
        <f>SUMIF(Data!$E:$E,$A350,Data!Q:Q)</f>
        <v>0</v>
      </c>
      <c r="E350" s="41">
        <f>SUMIF(Data!$E:$E,$A350,Data!R:R)</f>
        <v>0</v>
      </c>
      <c r="F350" s="41">
        <f>SUMIF(Data!$E:$E,$A350,Data!S:S)</f>
        <v>60</v>
      </c>
      <c r="G350" s="41">
        <f>SUMIF(Data!$E:$E,$A350,Data!T:T)</f>
        <v>60</v>
      </c>
      <c r="H350" s="41">
        <f>VLOOKUP($A350,'[1]2021'!$1:$1048576,H$1,FALSE)</f>
        <v>0</v>
      </c>
      <c r="I350" s="41">
        <f>VLOOKUP($A350,'[1]2021'!$1:$1048576,I$1,FALSE)</f>
        <v>0</v>
      </c>
      <c r="J350" s="41">
        <f>VLOOKUP($A350,'[1]2021'!$1:$1048576,J$1,FALSE)</f>
        <v>0</v>
      </c>
      <c r="K350" s="41">
        <f>VLOOKUP($A350,'[1]2021'!$1:$1048576,K$1,FALSE)</f>
        <v>0</v>
      </c>
      <c r="L350" s="41">
        <f>VLOOKUP($A350,'[1]2021'!$1:$1048576,L$1,FALSE)</f>
        <v>60</v>
      </c>
      <c r="M350" s="41">
        <f>VLOOKUP($A350,'[1]2021'!$1:$1048576,M$1,FALSE)</f>
        <v>60</v>
      </c>
      <c r="N350" s="41">
        <f t="shared" si="31"/>
        <v>0</v>
      </c>
      <c r="O350" s="41">
        <f t="shared" si="32"/>
        <v>0</v>
      </c>
      <c r="P350" s="41">
        <f t="shared" si="33"/>
        <v>0</v>
      </c>
      <c r="Q350" s="41">
        <f t="shared" si="34"/>
        <v>0</v>
      </c>
      <c r="R350" s="41">
        <f t="shared" si="35"/>
        <v>0</v>
      </c>
      <c r="S350" s="41">
        <f t="shared" si="36"/>
        <v>0</v>
      </c>
    </row>
    <row r="351" spans="1:19" x14ac:dyDescent="0.25">
      <c r="A351" s="41">
        <v>86005</v>
      </c>
      <c r="B351" s="41">
        <f>SUMIF(Data!$E:$E,$A351,Data!O:O)</f>
        <v>0</v>
      </c>
      <c r="C351" s="41">
        <f>SUMIF(Data!$E:$E,$A351,Data!P:P)</f>
        <v>12</v>
      </c>
      <c r="D351" s="41">
        <f>SUMIF(Data!$E:$E,$A351,Data!Q:Q)</f>
        <v>12</v>
      </c>
      <c r="E351" s="41">
        <f>SUMIF(Data!$E:$E,$A351,Data!R:R)</f>
        <v>0</v>
      </c>
      <c r="F351" s="41">
        <f>SUMIF(Data!$E:$E,$A351,Data!S:S)</f>
        <v>58</v>
      </c>
      <c r="G351" s="41">
        <f>SUMIF(Data!$E:$E,$A351,Data!T:T)</f>
        <v>58</v>
      </c>
      <c r="H351" s="41">
        <f>VLOOKUP($A351,'[1]2021'!$1:$1048576,H$1,FALSE)</f>
        <v>0</v>
      </c>
      <c r="I351" s="41">
        <f>VLOOKUP($A351,'[1]2021'!$1:$1048576,I$1,FALSE)</f>
        <v>12</v>
      </c>
      <c r="J351" s="41">
        <f>VLOOKUP($A351,'[1]2021'!$1:$1048576,J$1,FALSE)</f>
        <v>12</v>
      </c>
      <c r="K351" s="41">
        <f>VLOOKUP($A351,'[1]2021'!$1:$1048576,K$1,FALSE)</f>
        <v>0</v>
      </c>
      <c r="L351" s="41">
        <f>VLOOKUP($A351,'[1]2021'!$1:$1048576,L$1,FALSE)</f>
        <v>58</v>
      </c>
      <c r="M351" s="41">
        <f>VLOOKUP($A351,'[1]2021'!$1:$1048576,M$1,FALSE)</f>
        <v>58</v>
      </c>
      <c r="N351" s="41">
        <f t="shared" si="31"/>
        <v>0</v>
      </c>
      <c r="O351" s="41">
        <f t="shared" si="32"/>
        <v>0</v>
      </c>
      <c r="P351" s="41">
        <f t="shared" si="33"/>
        <v>0</v>
      </c>
      <c r="Q351" s="41">
        <f t="shared" si="34"/>
        <v>0</v>
      </c>
      <c r="R351" s="41">
        <f t="shared" si="35"/>
        <v>0</v>
      </c>
      <c r="S351" s="41">
        <f t="shared" si="36"/>
        <v>0</v>
      </c>
    </row>
    <row r="352" spans="1:19" x14ac:dyDescent="0.25">
      <c r="A352" s="41">
        <v>86006</v>
      </c>
      <c r="B352" s="41">
        <f>SUMIF(Data!$E:$E,$A352,Data!O:O)</f>
        <v>0</v>
      </c>
      <c r="C352" s="41">
        <f>SUMIF(Data!$E:$E,$A352,Data!P:P)</f>
        <v>9</v>
      </c>
      <c r="D352" s="41">
        <f>SUMIF(Data!$E:$E,$A352,Data!Q:Q)</f>
        <v>9</v>
      </c>
      <c r="E352" s="41">
        <f>SUMIF(Data!$E:$E,$A352,Data!R:R)</f>
        <v>0</v>
      </c>
      <c r="F352" s="41">
        <f>SUMIF(Data!$E:$E,$A352,Data!S:S)</f>
        <v>65</v>
      </c>
      <c r="G352" s="41">
        <f>SUMIF(Data!$E:$E,$A352,Data!T:T)</f>
        <v>65</v>
      </c>
      <c r="H352" s="41">
        <f>VLOOKUP($A352,'[1]2021'!$1:$1048576,H$1,FALSE)</f>
        <v>0</v>
      </c>
      <c r="I352" s="41">
        <f>VLOOKUP($A352,'[1]2021'!$1:$1048576,I$1,FALSE)</f>
        <v>9</v>
      </c>
      <c r="J352" s="41">
        <f>VLOOKUP($A352,'[1]2021'!$1:$1048576,J$1,FALSE)</f>
        <v>9</v>
      </c>
      <c r="K352" s="41">
        <f>VLOOKUP($A352,'[1]2021'!$1:$1048576,K$1,FALSE)</f>
        <v>0</v>
      </c>
      <c r="L352" s="41">
        <f>VLOOKUP($A352,'[1]2021'!$1:$1048576,L$1,FALSE)</f>
        <v>65</v>
      </c>
      <c r="M352" s="41">
        <f>VLOOKUP($A352,'[1]2021'!$1:$1048576,M$1,FALSE)</f>
        <v>65</v>
      </c>
      <c r="N352" s="41">
        <f t="shared" si="31"/>
        <v>0</v>
      </c>
      <c r="O352" s="41">
        <f t="shared" si="32"/>
        <v>0</v>
      </c>
      <c r="P352" s="41">
        <f t="shared" si="33"/>
        <v>0</v>
      </c>
      <c r="Q352" s="41">
        <f t="shared" si="34"/>
        <v>0</v>
      </c>
      <c r="R352" s="41">
        <f t="shared" si="35"/>
        <v>0</v>
      </c>
      <c r="S352" s="41">
        <f t="shared" si="36"/>
        <v>0</v>
      </c>
    </row>
    <row r="353" spans="1:19" x14ac:dyDescent="0.25">
      <c r="A353" s="41">
        <v>86007</v>
      </c>
      <c r="B353" s="41">
        <f>SUMIF(Data!$E:$E,$A353,Data!O:O)</f>
        <v>0</v>
      </c>
      <c r="C353" s="41">
        <f>SUMIF(Data!$E:$E,$A353,Data!P:P)</f>
        <v>0</v>
      </c>
      <c r="D353" s="41">
        <f>SUMIF(Data!$E:$E,$A353,Data!Q:Q)</f>
        <v>0</v>
      </c>
      <c r="E353" s="41">
        <f>SUMIF(Data!$E:$E,$A353,Data!R:R)</f>
        <v>0</v>
      </c>
      <c r="F353" s="41">
        <f>SUMIF(Data!$E:$E,$A353,Data!S:S)</f>
        <v>56</v>
      </c>
      <c r="G353" s="41">
        <f>SUMIF(Data!$E:$E,$A353,Data!T:T)</f>
        <v>56</v>
      </c>
      <c r="H353" s="41">
        <f>VLOOKUP($A353,'[1]2021'!$1:$1048576,H$1,FALSE)</f>
        <v>0</v>
      </c>
      <c r="I353" s="41">
        <f>VLOOKUP($A353,'[1]2021'!$1:$1048576,I$1,FALSE)</f>
        <v>0</v>
      </c>
      <c r="J353" s="41">
        <f>VLOOKUP($A353,'[1]2021'!$1:$1048576,J$1,FALSE)</f>
        <v>0</v>
      </c>
      <c r="K353" s="41">
        <f>VLOOKUP($A353,'[1]2021'!$1:$1048576,K$1,FALSE)</f>
        <v>0</v>
      </c>
      <c r="L353" s="41">
        <f>VLOOKUP($A353,'[1]2021'!$1:$1048576,L$1,FALSE)</f>
        <v>56</v>
      </c>
      <c r="M353" s="41">
        <f>VLOOKUP($A353,'[1]2021'!$1:$1048576,M$1,FALSE)</f>
        <v>56</v>
      </c>
      <c r="N353" s="41">
        <f t="shared" si="31"/>
        <v>0</v>
      </c>
      <c r="O353" s="41">
        <f t="shared" si="32"/>
        <v>0</v>
      </c>
      <c r="P353" s="41">
        <f t="shared" si="33"/>
        <v>0</v>
      </c>
      <c r="Q353" s="41">
        <f t="shared" si="34"/>
        <v>0</v>
      </c>
      <c r="R353" s="41">
        <f t="shared" si="35"/>
        <v>0</v>
      </c>
      <c r="S353" s="41">
        <f t="shared" si="36"/>
        <v>0</v>
      </c>
    </row>
    <row r="354" spans="1:19" x14ac:dyDescent="0.25">
      <c r="A354" s="41">
        <v>87001</v>
      </c>
      <c r="B354" s="41">
        <f>SUMIF(Data!$E:$E,$A354,Data!O:O)</f>
        <v>0</v>
      </c>
      <c r="C354" s="41">
        <f>SUMIF(Data!$E:$E,$A354,Data!P:P)</f>
        <v>16</v>
      </c>
      <c r="D354" s="41">
        <f>SUMIF(Data!$E:$E,$A354,Data!Q:Q)</f>
        <v>16</v>
      </c>
      <c r="E354" s="41">
        <f>SUMIF(Data!$E:$E,$A354,Data!R:R)</f>
        <v>0</v>
      </c>
      <c r="F354" s="41">
        <f>SUMIF(Data!$E:$E,$A354,Data!S:S)</f>
        <v>52</v>
      </c>
      <c r="G354" s="41">
        <f>SUMIF(Data!$E:$E,$A354,Data!T:T)</f>
        <v>52</v>
      </c>
      <c r="H354" s="41">
        <f>VLOOKUP($A354,'[1]2021'!$1:$1048576,H$1,FALSE)</f>
        <v>0</v>
      </c>
      <c r="I354" s="41">
        <f>VLOOKUP($A354,'[1]2021'!$1:$1048576,I$1,FALSE)</f>
        <v>16</v>
      </c>
      <c r="J354" s="41">
        <f>VLOOKUP($A354,'[1]2021'!$1:$1048576,J$1,FALSE)</f>
        <v>16</v>
      </c>
      <c r="K354" s="41">
        <f>VLOOKUP($A354,'[1]2021'!$1:$1048576,K$1,FALSE)</f>
        <v>0</v>
      </c>
      <c r="L354" s="41">
        <f>VLOOKUP($A354,'[1]2021'!$1:$1048576,L$1,FALSE)</f>
        <v>52</v>
      </c>
      <c r="M354" s="41">
        <f>VLOOKUP($A354,'[1]2021'!$1:$1048576,M$1,FALSE)</f>
        <v>52</v>
      </c>
      <c r="N354" s="41">
        <f t="shared" si="31"/>
        <v>0</v>
      </c>
      <c r="O354" s="41">
        <f t="shared" si="32"/>
        <v>0</v>
      </c>
      <c r="P354" s="41">
        <f t="shared" si="33"/>
        <v>0</v>
      </c>
      <c r="Q354" s="41">
        <f t="shared" si="34"/>
        <v>0</v>
      </c>
      <c r="R354" s="41">
        <f t="shared" si="35"/>
        <v>0</v>
      </c>
      <c r="S354" s="41">
        <f t="shared" si="36"/>
        <v>0</v>
      </c>
    </row>
    <row r="355" spans="1:19" x14ac:dyDescent="0.25">
      <c r="A355" s="41">
        <v>87002</v>
      </c>
      <c r="B355" s="41">
        <f>SUMIF(Data!$E:$E,$A355,Data!O:O)</f>
        <v>0</v>
      </c>
      <c r="C355" s="41">
        <f>SUMIF(Data!$E:$E,$A355,Data!P:P)</f>
        <v>17</v>
      </c>
      <c r="D355" s="41">
        <f>SUMIF(Data!$E:$E,$A355,Data!Q:Q)</f>
        <v>17</v>
      </c>
      <c r="E355" s="41">
        <f>SUMIF(Data!$E:$E,$A355,Data!R:R)</f>
        <v>0</v>
      </c>
      <c r="F355" s="41">
        <f>SUMIF(Data!$E:$E,$A355,Data!S:S)</f>
        <v>70</v>
      </c>
      <c r="G355" s="41">
        <f>SUMIF(Data!$E:$E,$A355,Data!T:T)</f>
        <v>70</v>
      </c>
      <c r="H355" s="41">
        <f>VLOOKUP($A355,'[1]2021'!$1:$1048576,H$1,FALSE)</f>
        <v>0</v>
      </c>
      <c r="I355" s="41">
        <f>VLOOKUP($A355,'[1]2021'!$1:$1048576,I$1,FALSE)</f>
        <v>17</v>
      </c>
      <c r="J355" s="41">
        <f>VLOOKUP($A355,'[1]2021'!$1:$1048576,J$1,FALSE)</f>
        <v>17</v>
      </c>
      <c r="K355" s="41">
        <f>VLOOKUP($A355,'[1]2021'!$1:$1048576,K$1,FALSE)</f>
        <v>0</v>
      </c>
      <c r="L355" s="41">
        <f>VLOOKUP($A355,'[1]2021'!$1:$1048576,L$1,FALSE)</f>
        <v>70</v>
      </c>
      <c r="M355" s="41">
        <f>VLOOKUP($A355,'[1]2021'!$1:$1048576,M$1,FALSE)</f>
        <v>70</v>
      </c>
      <c r="N355" s="41">
        <f t="shared" si="31"/>
        <v>0</v>
      </c>
      <c r="O355" s="41">
        <f t="shared" si="32"/>
        <v>0</v>
      </c>
      <c r="P355" s="41">
        <f t="shared" si="33"/>
        <v>0</v>
      </c>
      <c r="Q355" s="41">
        <f t="shared" si="34"/>
        <v>0</v>
      </c>
      <c r="R355" s="41">
        <f t="shared" si="35"/>
        <v>0</v>
      </c>
      <c r="S355" s="41">
        <f t="shared" si="36"/>
        <v>0</v>
      </c>
    </row>
    <row r="356" spans="1:19" x14ac:dyDescent="0.25">
      <c r="A356" s="41">
        <v>87003</v>
      </c>
      <c r="B356" s="41">
        <f>SUMIF(Data!$E:$E,$A356,Data!O:O)</f>
        <v>0</v>
      </c>
      <c r="C356" s="41">
        <f>SUMIF(Data!$E:$E,$A356,Data!P:P)</f>
        <v>0</v>
      </c>
      <c r="D356" s="41">
        <f>SUMIF(Data!$E:$E,$A356,Data!Q:Q)</f>
        <v>0</v>
      </c>
      <c r="E356" s="41">
        <f>SUMIF(Data!$E:$E,$A356,Data!R:R)</f>
        <v>0</v>
      </c>
      <c r="F356" s="41">
        <f>SUMIF(Data!$E:$E,$A356,Data!S:S)</f>
        <v>48</v>
      </c>
      <c r="G356" s="41">
        <f>SUMIF(Data!$E:$E,$A356,Data!T:T)</f>
        <v>48</v>
      </c>
      <c r="H356" s="41">
        <f>VLOOKUP($A356,'[1]2021'!$1:$1048576,H$1,FALSE)</f>
        <v>0</v>
      </c>
      <c r="I356" s="41">
        <f>VLOOKUP($A356,'[1]2021'!$1:$1048576,I$1,FALSE)</f>
        <v>0</v>
      </c>
      <c r="J356" s="41">
        <f>VLOOKUP($A356,'[1]2021'!$1:$1048576,J$1,FALSE)</f>
        <v>0</v>
      </c>
      <c r="K356" s="41">
        <f>VLOOKUP($A356,'[1]2021'!$1:$1048576,K$1,FALSE)</f>
        <v>0</v>
      </c>
      <c r="L356" s="41">
        <f>VLOOKUP($A356,'[1]2021'!$1:$1048576,L$1,FALSE)</f>
        <v>48</v>
      </c>
      <c r="M356" s="41">
        <f>VLOOKUP($A356,'[1]2021'!$1:$1048576,M$1,FALSE)</f>
        <v>48</v>
      </c>
      <c r="N356" s="41">
        <f t="shared" si="31"/>
        <v>0</v>
      </c>
      <c r="O356" s="41">
        <f t="shared" si="32"/>
        <v>0</v>
      </c>
      <c r="P356" s="41">
        <f t="shared" si="33"/>
        <v>0</v>
      </c>
      <c r="Q356" s="41">
        <f t="shared" si="34"/>
        <v>0</v>
      </c>
      <c r="R356" s="41">
        <f t="shared" si="35"/>
        <v>0</v>
      </c>
      <c r="S356" s="41">
        <f t="shared" si="36"/>
        <v>0</v>
      </c>
    </row>
    <row r="357" spans="1:19" x14ac:dyDescent="0.25">
      <c r="N357" s="41">
        <f t="shared" ref="N357:S357" si="37">SUM(N2:N356)</f>
        <v>0</v>
      </c>
      <c r="O357" s="41">
        <f t="shared" si="37"/>
        <v>0</v>
      </c>
      <c r="P357" s="41">
        <f t="shared" si="37"/>
        <v>0</v>
      </c>
      <c r="Q357" s="41">
        <f t="shared" si="37"/>
        <v>0</v>
      </c>
      <c r="R357" s="41">
        <f t="shared" si="37"/>
        <v>0</v>
      </c>
      <c r="S357" s="41">
        <f t="shared" si="37"/>
        <v>0</v>
      </c>
    </row>
  </sheetData>
  <sheetProtection algorithmName="SHA-512" hashValue="PHrO789nebUmL6xP8EbAA1HER8mZwwiaBKRxKsvbgjAXDFhHPgPL3Ksr3qKUOivPEFFbJhNaZpujtLi3ECydjg==" saltValue="bjHAI7n7Ycv6h5phkeYcFA==" spinCount="100000" sheet="1" objects="1" scenarios="1"/>
  <conditionalFormatting sqref="N2:S356">
    <cfRule type="cellIs" dxfId="43" priority="1" operator="notEqual">
      <formula>0</formula>
    </cfRule>
  </conditionalFormatting>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Facility Info</vt:lpstr>
      <vt:lpstr>Data</vt:lpstr>
      <vt:lpstr>Check</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Harrington, Alicia</dc:creator>
  <cp:lastModifiedBy>Harrington, Alicia</cp:lastModifiedBy>
  <cp:lastPrinted>2021-05-12T16:44:42Z</cp:lastPrinted>
  <dcterms:created xsi:type="dcterms:W3CDTF">2021-04-13T23:30:21Z</dcterms:created>
  <dcterms:modified xsi:type="dcterms:W3CDTF">2021-05-14T21:50:49Z</dcterms:modified>
</cp:coreProperties>
</file>