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Nsghome\Natural disasters\2020 COVID\Forms and official communications EXTERNAL USE\"/>
    </mc:Choice>
  </mc:AlternateContent>
  <bookViews>
    <workbookView xWindow="0" yWindow="0" windowWidth="21570" windowHeight="7560"/>
  </bookViews>
  <sheets>
    <sheet name="Instructions" sheetId="10" r:id="rId1"/>
    <sheet name="Form A" sheetId="2" r:id="rId2"/>
    <sheet name="Sec III-Nursing" sheetId="15" r:id="rId3"/>
    <sheet name="Sec III-SNSA" sheetId="20" r:id="rId4"/>
    <sheet name="Sec III-Care Related" sheetId="11" r:id="rId5"/>
    <sheet name="Sec III-Dietary" sheetId="16" r:id="rId6"/>
    <sheet name="Sec III-Laundry" sheetId="17" r:id="rId7"/>
    <sheet name="Sec III-Hskping" sheetId="18" r:id="rId8"/>
    <sheet name="Sec III-Plant" sheetId="19" r:id="rId9"/>
    <sheet name="Sec III - COVID-19 Test" sheetId="21" r:id="rId10"/>
    <sheet name="SNSA Max amounts" sheetId="22" r:id="rId11"/>
    <sheet name="COVID-19 Test description" sheetId="23" r:id="rId12"/>
  </sheets>
  <externalReferences>
    <externalReference r:id="rId13"/>
  </externalReferences>
  <definedNames>
    <definedName name="_xlnm.Print_Area" localSheetId="1">'Form A'!$A$1:$O$104</definedName>
    <definedName name="_xlnm.Print_Area" localSheetId="0">Instructions!$A$1:$A$56</definedName>
  </definedNames>
  <calcPr calcId="152511"/>
</workbook>
</file>

<file path=xl/calcChain.xml><?xml version="1.0" encoding="utf-8"?>
<calcChain xmlns="http://schemas.openxmlformats.org/spreadsheetml/2006/main">
  <c r="C10" i="21" l="1"/>
  <c r="C11" i="21"/>
  <c r="D11" i="21" s="1"/>
  <c r="C12" i="21"/>
  <c r="D12" i="21" s="1"/>
  <c r="C13" i="21"/>
  <c r="D13" i="21" s="1"/>
  <c r="C14" i="21"/>
  <c r="D14" i="21" s="1"/>
  <c r="C15" i="21"/>
  <c r="C16" i="21"/>
  <c r="D16" i="21" s="1"/>
  <c r="C17" i="21"/>
  <c r="D17" i="21" s="1"/>
  <c r="C18" i="21"/>
  <c r="D18" i="21" s="1"/>
  <c r="C19" i="21"/>
  <c r="D19" i="21" s="1"/>
  <c r="C20" i="21"/>
  <c r="D20" i="21" s="1"/>
  <c r="C21" i="21"/>
  <c r="D21" i="21" s="1"/>
  <c r="C22" i="21"/>
  <c r="D22" i="21" s="1"/>
  <c r="C23" i="21"/>
  <c r="D15" i="21"/>
  <c r="D23" i="21"/>
  <c r="D10" i="21" l="1"/>
  <c r="D24" i="21" s="1"/>
  <c r="L84" i="2" s="1"/>
  <c r="R3" i="20"/>
  <c r="Q4" i="20"/>
  <c r="Q5" i="20"/>
  <c r="R5" i="20"/>
  <c r="R2" i="20"/>
  <c r="H39" i="20" l="1"/>
  <c r="I39" i="20" s="1"/>
  <c r="R39" i="20"/>
  <c r="S39" i="20" s="1"/>
  <c r="H40" i="20"/>
  <c r="I40" i="20" s="1"/>
  <c r="R40" i="20"/>
  <c r="S40" i="20" s="1"/>
  <c r="H41" i="20"/>
  <c r="I41" i="20" s="1"/>
  <c r="R41" i="20"/>
  <c r="S41" i="20" s="1"/>
  <c r="H42" i="20"/>
  <c r="I42" i="20" s="1"/>
  <c r="R42" i="20"/>
  <c r="S42" i="20" s="1"/>
  <c r="H43" i="20"/>
  <c r="I43" i="20" s="1"/>
  <c r="R43" i="20"/>
  <c r="S43" i="20" s="1"/>
  <c r="H44" i="20"/>
  <c r="I44" i="20" s="1"/>
  <c r="R44" i="20"/>
  <c r="S44" i="20" s="1"/>
  <c r="H45" i="20"/>
  <c r="I45" i="20" s="1"/>
  <c r="R45" i="20"/>
  <c r="S45" i="20" s="1"/>
  <c r="H46" i="20"/>
  <c r="I46" i="20" s="1"/>
  <c r="R46" i="20"/>
  <c r="S46" i="20" s="1"/>
  <c r="H47" i="20"/>
  <c r="I47" i="20" s="1"/>
  <c r="R47" i="20"/>
  <c r="S47" i="20" s="1"/>
  <c r="H48" i="20"/>
  <c r="I48" i="20" s="1"/>
  <c r="R48" i="20"/>
  <c r="S48" i="20" s="1"/>
  <c r="H49" i="20"/>
  <c r="I49" i="20" s="1"/>
  <c r="R49" i="20"/>
  <c r="S49" i="20" s="1"/>
  <c r="H50" i="20"/>
  <c r="I50" i="20" s="1"/>
  <c r="R50" i="20"/>
  <c r="S50" i="20" s="1"/>
  <c r="H51" i="20"/>
  <c r="I51" i="20" s="1"/>
  <c r="R51" i="20"/>
  <c r="S51" i="20" s="1"/>
  <c r="H52" i="20"/>
  <c r="I52" i="20" s="1"/>
  <c r="R52" i="20"/>
  <c r="S52" i="20" s="1"/>
  <c r="H53" i="20"/>
  <c r="I53" i="20" s="1"/>
  <c r="R53" i="20"/>
  <c r="S53" i="20" s="1"/>
  <c r="H54" i="20"/>
  <c r="I54" i="20" s="1"/>
  <c r="R54" i="20"/>
  <c r="S54" i="20" s="1"/>
  <c r="H55" i="20"/>
  <c r="I55" i="20" s="1"/>
  <c r="R55" i="20"/>
  <c r="S55" i="20" s="1"/>
  <c r="H56" i="20"/>
  <c r="I56" i="20" s="1"/>
  <c r="R56" i="20"/>
  <c r="S56" i="20" s="1"/>
  <c r="H57" i="20"/>
  <c r="I57" i="20" s="1"/>
  <c r="R57" i="20"/>
  <c r="S57" i="20" s="1"/>
  <c r="H58" i="20"/>
  <c r="I58" i="20" s="1"/>
  <c r="R58" i="20"/>
  <c r="S58" i="20" s="1"/>
  <c r="H59" i="20"/>
  <c r="I59" i="20" s="1"/>
  <c r="R59" i="20"/>
  <c r="S59" i="20" s="1"/>
  <c r="H60" i="20"/>
  <c r="I60" i="20" s="1"/>
  <c r="R60" i="20"/>
  <c r="S60" i="20" s="1"/>
  <c r="H61" i="20"/>
  <c r="I61" i="20" s="1"/>
  <c r="R61" i="20"/>
  <c r="S61" i="20" s="1"/>
  <c r="H62" i="20"/>
  <c r="I62" i="20" s="1"/>
  <c r="R62" i="20"/>
  <c r="S62" i="20" s="1"/>
  <c r="H63" i="20"/>
  <c r="I63" i="20" s="1"/>
  <c r="R63" i="20"/>
  <c r="S63" i="20" s="1"/>
  <c r="H64" i="20"/>
  <c r="I64" i="20" s="1"/>
  <c r="R64" i="20"/>
  <c r="S64" i="20" s="1"/>
  <c r="H65" i="20"/>
  <c r="I65" i="20" s="1"/>
  <c r="R65" i="20"/>
  <c r="S65" i="20" s="1"/>
  <c r="H66" i="20"/>
  <c r="I66" i="20" s="1"/>
  <c r="R66" i="20"/>
  <c r="S66" i="20" s="1"/>
  <c r="H67" i="20"/>
  <c r="I67" i="20" s="1"/>
  <c r="R67" i="20"/>
  <c r="S67" i="20" s="1"/>
  <c r="H68" i="20"/>
  <c r="I68" i="20" s="1"/>
  <c r="R68" i="20"/>
  <c r="S68" i="20" s="1"/>
  <c r="H69" i="20"/>
  <c r="I69" i="20" s="1"/>
  <c r="R69" i="20"/>
  <c r="S69" i="20" s="1"/>
  <c r="H70" i="20"/>
  <c r="I70" i="20" s="1"/>
  <c r="R70" i="20"/>
  <c r="S70" i="20" s="1"/>
  <c r="H71" i="20"/>
  <c r="I71" i="20" s="1"/>
  <c r="R71" i="20"/>
  <c r="S71" i="20" s="1"/>
  <c r="H72" i="20"/>
  <c r="I72" i="20" s="1"/>
  <c r="R72" i="20"/>
  <c r="S72" i="20" s="1"/>
  <c r="H73" i="20"/>
  <c r="I73" i="20" s="1"/>
  <c r="R73" i="20"/>
  <c r="S73" i="20" s="1"/>
  <c r="H74" i="20"/>
  <c r="I74" i="20" s="1"/>
  <c r="R74" i="20"/>
  <c r="S74" i="20" s="1"/>
  <c r="H75" i="20"/>
  <c r="I75" i="20" s="1"/>
  <c r="R75" i="20"/>
  <c r="S75" i="20" s="1"/>
  <c r="H76" i="20"/>
  <c r="I76" i="20" s="1"/>
  <c r="R76" i="20"/>
  <c r="S76" i="20" s="1"/>
  <c r="H77" i="20"/>
  <c r="I77" i="20" s="1"/>
  <c r="R77" i="20"/>
  <c r="S77" i="20" s="1"/>
  <c r="H78" i="20"/>
  <c r="I78" i="20" s="1"/>
  <c r="R78" i="20"/>
  <c r="S78" i="20" s="1"/>
  <c r="H79" i="20"/>
  <c r="I79" i="20" s="1"/>
  <c r="R79" i="20"/>
  <c r="S79" i="20" s="1"/>
  <c r="H80" i="20"/>
  <c r="I80" i="20" s="1"/>
  <c r="R80" i="20"/>
  <c r="S80" i="20" s="1"/>
  <c r="H81" i="20"/>
  <c r="I81" i="20" s="1"/>
  <c r="R81" i="20"/>
  <c r="S81" i="20" s="1"/>
  <c r="H82" i="20"/>
  <c r="I82" i="20" s="1"/>
  <c r="R82" i="20"/>
  <c r="S82" i="20" s="1"/>
  <c r="H83" i="20"/>
  <c r="I83" i="20" s="1"/>
  <c r="R83" i="20"/>
  <c r="S83" i="20" s="1"/>
  <c r="H84" i="20"/>
  <c r="I84" i="20" s="1"/>
  <c r="R84" i="20"/>
  <c r="S84" i="20" s="1"/>
  <c r="H85" i="20"/>
  <c r="I85" i="20" s="1"/>
  <c r="R85" i="20"/>
  <c r="S85" i="20" s="1"/>
  <c r="H86" i="20"/>
  <c r="I86" i="20" s="1"/>
  <c r="R86" i="20"/>
  <c r="S86" i="20" s="1"/>
  <c r="H87" i="20"/>
  <c r="I87" i="20" s="1"/>
  <c r="R87" i="20"/>
  <c r="S87" i="20" s="1"/>
  <c r="H88" i="20"/>
  <c r="I88" i="20" s="1"/>
  <c r="R88" i="20"/>
  <c r="S88" i="20" s="1"/>
  <c r="H89" i="20"/>
  <c r="I89" i="20" s="1"/>
  <c r="R89" i="20"/>
  <c r="S89" i="20" s="1"/>
  <c r="H90" i="20"/>
  <c r="I90" i="20" s="1"/>
  <c r="R90" i="20"/>
  <c r="S90" i="20" s="1"/>
  <c r="H91" i="20"/>
  <c r="I91" i="20" s="1"/>
  <c r="R91" i="20"/>
  <c r="S91" i="20" s="1"/>
  <c r="H92" i="20"/>
  <c r="I92" i="20" s="1"/>
  <c r="R92" i="20"/>
  <c r="S92" i="20" s="1"/>
  <c r="H93" i="20"/>
  <c r="I93" i="20" s="1"/>
  <c r="R93" i="20"/>
  <c r="S93" i="20" s="1"/>
  <c r="H94" i="20"/>
  <c r="I94" i="20" s="1"/>
  <c r="R94" i="20"/>
  <c r="S94" i="20" s="1"/>
  <c r="H95" i="20"/>
  <c r="I95" i="20" s="1"/>
  <c r="R95" i="20"/>
  <c r="S95" i="20" s="1"/>
  <c r="H96" i="20"/>
  <c r="I96" i="20" s="1"/>
  <c r="R96" i="20"/>
  <c r="S96" i="20" s="1"/>
  <c r="H97" i="20"/>
  <c r="I97" i="20" s="1"/>
  <c r="R97" i="20"/>
  <c r="S97" i="20" s="1"/>
  <c r="H98" i="20"/>
  <c r="I98" i="20" s="1"/>
  <c r="R98" i="20"/>
  <c r="S98" i="20" s="1"/>
  <c r="H99" i="20"/>
  <c r="I99" i="20" s="1"/>
  <c r="R99" i="20"/>
  <c r="S99" i="20" s="1"/>
  <c r="H100" i="20"/>
  <c r="I100" i="20" s="1"/>
  <c r="R100" i="20"/>
  <c r="S100" i="20" s="1"/>
  <c r="H101" i="20"/>
  <c r="I101" i="20" s="1"/>
  <c r="R101" i="20"/>
  <c r="S101" i="20" s="1"/>
  <c r="H102" i="20"/>
  <c r="I102" i="20" s="1"/>
  <c r="R102" i="20"/>
  <c r="S102" i="20" s="1"/>
  <c r="H103" i="20"/>
  <c r="I103" i="20" s="1"/>
  <c r="R103" i="20"/>
  <c r="S103" i="20" s="1"/>
  <c r="H104" i="20"/>
  <c r="I104" i="20" s="1"/>
  <c r="R104" i="20"/>
  <c r="S104" i="20" s="1"/>
  <c r="H105" i="20"/>
  <c r="I105" i="20" s="1"/>
  <c r="R105" i="20"/>
  <c r="S105" i="20" s="1"/>
  <c r="H106" i="20"/>
  <c r="I106" i="20" s="1"/>
  <c r="R106" i="20"/>
  <c r="S106" i="20" s="1"/>
  <c r="H107" i="20"/>
  <c r="I107" i="20" s="1"/>
  <c r="R107" i="20"/>
  <c r="S107" i="20" s="1"/>
  <c r="H108" i="20"/>
  <c r="I108" i="20" s="1"/>
  <c r="R108" i="20"/>
  <c r="S108" i="20" s="1"/>
  <c r="H109" i="20"/>
  <c r="I109" i="20" s="1"/>
  <c r="R109" i="20"/>
  <c r="S109" i="20" s="1"/>
  <c r="H110" i="20"/>
  <c r="I110" i="20" s="1"/>
  <c r="R110" i="20"/>
  <c r="S110" i="20" s="1"/>
  <c r="H111" i="20"/>
  <c r="I111" i="20" s="1"/>
  <c r="R111" i="20"/>
  <c r="S111" i="20" s="1"/>
  <c r="H112" i="20"/>
  <c r="I112" i="20" s="1"/>
  <c r="R112" i="20"/>
  <c r="S112" i="20" s="1"/>
  <c r="H113" i="20"/>
  <c r="I113" i="20" s="1"/>
  <c r="R113" i="20"/>
  <c r="S113" i="20" s="1"/>
  <c r="H114" i="20"/>
  <c r="I114" i="20" s="1"/>
  <c r="R114" i="20"/>
  <c r="S114" i="20" s="1"/>
  <c r="H115" i="20"/>
  <c r="I115" i="20" s="1"/>
  <c r="R115" i="20"/>
  <c r="S115" i="20" s="1"/>
  <c r="H116" i="20"/>
  <c r="I116" i="20" s="1"/>
  <c r="R116" i="20"/>
  <c r="S116" i="20" s="1"/>
  <c r="H117" i="20"/>
  <c r="I117" i="20" s="1"/>
  <c r="R117" i="20"/>
  <c r="S117" i="20" s="1"/>
  <c r="H118" i="20"/>
  <c r="I118" i="20" s="1"/>
  <c r="R118" i="20"/>
  <c r="S118" i="20" s="1"/>
  <c r="H119" i="20"/>
  <c r="I119" i="20" s="1"/>
  <c r="R119" i="20"/>
  <c r="S119" i="20" s="1"/>
  <c r="H120" i="20"/>
  <c r="I120" i="20" s="1"/>
  <c r="R120" i="20"/>
  <c r="S120" i="20" s="1"/>
  <c r="H121" i="20"/>
  <c r="I121" i="20" s="1"/>
  <c r="R121" i="20"/>
  <c r="S121" i="20" s="1"/>
  <c r="H122" i="20"/>
  <c r="I122" i="20" s="1"/>
  <c r="R122" i="20"/>
  <c r="S122" i="20" s="1"/>
  <c r="H123" i="20"/>
  <c r="I123" i="20" s="1"/>
  <c r="R123" i="20"/>
  <c r="S123" i="20" s="1"/>
  <c r="H124" i="20"/>
  <c r="I124" i="20" s="1"/>
  <c r="R124" i="20"/>
  <c r="S124" i="20" s="1"/>
  <c r="H125" i="20"/>
  <c r="I125" i="20" s="1"/>
  <c r="R125" i="20"/>
  <c r="S125" i="20" s="1"/>
  <c r="H126" i="20"/>
  <c r="I126" i="20" s="1"/>
  <c r="R126" i="20"/>
  <c r="S126" i="20" s="1"/>
  <c r="H127" i="20"/>
  <c r="I127" i="20" s="1"/>
  <c r="R127" i="20"/>
  <c r="S127" i="20" s="1"/>
  <c r="H128" i="20"/>
  <c r="I128" i="20" s="1"/>
  <c r="R128" i="20"/>
  <c r="S128" i="20" s="1"/>
  <c r="H129" i="20"/>
  <c r="I129" i="20" s="1"/>
  <c r="R129" i="20"/>
  <c r="S129" i="20" s="1"/>
  <c r="H130" i="20"/>
  <c r="I130" i="20" s="1"/>
  <c r="R130" i="20"/>
  <c r="S130" i="20" s="1"/>
  <c r="H131" i="20"/>
  <c r="I131" i="20" s="1"/>
  <c r="R131" i="20"/>
  <c r="S131" i="20" s="1"/>
  <c r="H132" i="20"/>
  <c r="I132" i="20" s="1"/>
  <c r="R132" i="20"/>
  <c r="S132" i="20" s="1"/>
  <c r="H133" i="20"/>
  <c r="I133" i="20" s="1"/>
  <c r="R133" i="20"/>
  <c r="S133" i="20" s="1"/>
  <c r="H134" i="20"/>
  <c r="I134" i="20" s="1"/>
  <c r="R134" i="20"/>
  <c r="S134" i="20" s="1"/>
  <c r="H135" i="20"/>
  <c r="I135" i="20" s="1"/>
  <c r="R135" i="20"/>
  <c r="S135" i="20" s="1"/>
  <c r="H136" i="20"/>
  <c r="I136" i="20" s="1"/>
  <c r="R136" i="20"/>
  <c r="S136" i="20" s="1"/>
  <c r="H137" i="20"/>
  <c r="I137" i="20" s="1"/>
  <c r="R137" i="20"/>
  <c r="S137" i="20" s="1"/>
  <c r="H138" i="20"/>
  <c r="I138" i="20" s="1"/>
  <c r="R138" i="20"/>
  <c r="S138" i="20" s="1"/>
  <c r="H139" i="20"/>
  <c r="I139" i="20" s="1"/>
  <c r="R139" i="20"/>
  <c r="S139" i="20" s="1"/>
  <c r="H140" i="20"/>
  <c r="I140" i="20" s="1"/>
  <c r="R140" i="20"/>
  <c r="S140" i="20" s="1"/>
  <c r="H141" i="20"/>
  <c r="I141" i="20" s="1"/>
  <c r="R141" i="20"/>
  <c r="S141" i="20" s="1"/>
  <c r="H142" i="20"/>
  <c r="I142" i="20" s="1"/>
  <c r="R142" i="20"/>
  <c r="S142" i="20" s="1"/>
  <c r="H143" i="20"/>
  <c r="I143" i="20" s="1"/>
  <c r="R143" i="20"/>
  <c r="S143" i="20" s="1"/>
  <c r="H144" i="20"/>
  <c r="I144" i="20" s="1"/>
  <c r="R144" i="20"/>
  <c r="S144" i="20" s="1"/>
  <c r="H145" i="20"/>
  <c r="I145" i="20" s="1"/>
  <c r="R145" i="20"/>
  <c r="S145" i="20" s="1"/>
  <c r="H146" i="20"/>
  <c r="I146" i="20" s="1"/>
  <c r="R146" i="20"/>
  <c r="S146" i="20" s="1"/>
  <c r="H147" i="20"/>
  <c r="I147" i="20" s="1"/>
  <c r="R147" i="20"/>
  <c r="S147" i="20" s="1"/>
  <c r="H148" i="20"/>
  <c r="I148" i="20" s="1"/>
  <c r="R148" i="20"/>
  <c r="S148" i="20" s="1"/>
  <c r="H149" i="20"/>
  <c r="I149" i="20" s="1"/>
  <c r="R149" i="20"/>
  <c r="S149" i="20" s="1"/>
  <c r="H150" i="20"/>
  <c r="I150" i="20" s="1"/>
  <c r="R150" i="20"/>
  <c r="S150" i="20" s="1"/>
  <c r="H151" i="20"/>
  <c r="I151" i="20" s="1"/>
  <c r="R151" i="20"/>
  <c r="S151" i="20" s="1"/>
  <c r="H152" i="20"/>
  <c r="I152" i="20" s="1"/>
  <c r="R152" i="20"/>
  <c r="S152" i="20" s="1"/>
  <c r="H153" i="20"/>
  <c r="I153" i="20" s="1"/>
  <c r="R153" i="20"/>
  <c r="S153" i="20" s="1"/>
  <c r="H154" i="20"/>
  <c r="I154" i="20" s="1"/>
  <c r="R154" i="20"/>
  <c r="S154" i="20" s="1"/>
  <c r="H155" i="20"/>
  <c r="I155" i="20" s="1"/>
  <c r="R155" i="20"/>
  <c r="S155" i="20" s="1"/>
  <c r="H156" i="20"/>
  <c r="I156" i="20" s="1"/>
  <c r="R156" i="20"/>
  <c r="S156" i="20" s="1"/>
  <c r="H157" i="20"/>
  <c r="I157" i="20" s="1"/>
  <c r="R157" i="20"/>
  <c r="S157" i="20" s="1"/>
  <c r="H158" i="20"/>
  <c r="I158" i="20" s="1"/>
  <c r="R158" i="20"/>
  <c r="S158" i="20" s="1"/>
  <c r="H159" i="20"/>
  <c r="I159" i="20" s="1"/>
  <c r="R159" i="20"/>
  <c r="S159" i="20" s="1"/>
  <c r="H160" i="20"/>
  <c r="I160" i="20" s="1"/>
  <c r="R160" i="20"/>
  <c r="S160" i="20" s="1"/>
  <c r="H161" i="20"/>
  <c r="I161" i="20" s="1"/>
  <c r="R161" i="20"/>
  <c r="S161" i="20" s="1"/>
  <c r="H162" i="20"/>
  <c r="I162" i="20" s="1"/>
  <c r="R162" i="20"/>
  <c r="S162" i="20" s="1"/>
  <c r="H163" i="20"/>
  <c r="I163" i="20" s="1"/>
  <c r="R163" i="20"/>
  <c r="S163" i="20" s="1"/>
  <c r="H164" i="20"/>
  <c r="I164" i="20" s="1"/>
  <c r="R164" i="20"/>
  <c r="S164" i="20" s="1"/>
  <c r="H165" i="20"/>
  <c r="I165" i="20" s="1"/>
  <c r="R165" i="20"/>
  <c r="S165" i="20" s="1"/>
  <c r="H166" i="20"/>
  <c r="I166" i="20" s="1"/>
  <c r="R166" i="20"/>
  <c r="S166" i="20" s="1"/>
  <c r="H167" i="20"/>
  <c r="I167" i="20" s="1"/>
  <c r="R167" i="20"/>
  <c r="S167" i="20" s="1"/>
  <c r="H168" i="20"/>
  <c r="I168" i="20" s="1"/>
  <c r="R168" i="20"/>
  <c r="S168" i="20" s="1"/>
  <c r="H169" i="20"/>
  <c r="I169" i="20" s="1"/>
  <c r="R169" i="20"/>
  <c r="S169" i="20" s="1"/>
  <c r="H170" i="20"/>
  <c r="I170" i="20" s="1"/>
  <c r="R170" i="20"/>
  <c r="S170" i="20" s="1"/>
  <c r="H171" i="20"/>
  <c r="I171" i="20" s="1"/>
  <c r="R171" i="20"/>
  <c r="S171" i="20" s="1"/>
  <c r="H172" i="20"/>
  <c r="I172" i="20" s="1"/>
  <c r="R172" i="20"/>
  <c r="S172" i="20" s="1"/>
  <c r="H173" i="20"/>
  <c r="I173" i="20" s="1"/>
  <c r="R173" i="20"/>
  <c r="S173" i="20" s="1"/>
  <c r="H174" i="20"/>
  <c r="I174" i="20" s="1"/>
  <c r="R174" i="20"/>
  <c r="S174" i="20" s="1"/>
  <c r="H175" i="20"/>
  <c r="I175" i="20" s="1"/>
  <c r="R175" i="20"/>
  <c r="S175" i="20" s="1"/>
  <c r="H176" i="20"/>
  <c r="I176" i="20" s="1"/>
  <c r="R176" i="20"/>
  <c r="S176" i="20" s="1"/>
  <c r="H177" i="20"/>
  <c r="I177" i="20" s="1"/>
  <c r="R177" i="20"/>
  <c r="S177" i="20" s="1"/>
  <c r="H178" i="20"/>
  <c r="I178" i="20" s="1"/>
  <c r="R178" i="20"/>
  <c r="S178" i="20" s="1"/>
  <c r="H179" i="20"/>
  <c r="I179" i="20" s="1"/>
  <c r="R179" i="20"/>
  <c r="S179" i="20" s="1"/>
  <c r="H180" i="20"/>
  <c r="I180" i="20" s="1"/>
  <c r="R180" i="20"/>
  <c r="S180" i="20" s="1"/>
  <c r="H181" i="20"/>
  <c r="I181" i="20" s="1"/>
  <c r="R181" i="20"/>
  <c r="S181" i="20" s="1"/>
  <c r="H182" i="20"/>
  <c r="I182" i="20" s="1"/>
  <c r="R182" i="20"/>
  <c r="S182" i="20" s="1"/>
  <c r="H183" i="20"/>
  <c r="I183" i="20" s="1"/>
  <c r="R183" i="20"/>
  <c r="S183" i="20" s="1"/>
  <c r="H184" i="20"/>
  <c r="I184" i="20" s="1"/>
  <c r="R184" i="20"/>
  <c r="S184" i="20" s="1"/>
  <c r="H185" i="20"/>
  <c r="I185" i="20" s="1"/>
  <c r="R185" i="20"/>
  <c r="S185" i="20" s="1"/>
  <c r="H186" i="20"/>
  <c r="I186" i="20" s="1"/>
  <c r="R186" i="20"/>
  <c r="S186" i="20" s="1"/>
  <c r="H187" i="20"/>
  <c r="I187" i="20" s="1"/>
  <c r="R187" i="20"/>
  <c r="S187" i="20" s="1"/>
  <c r="H188" i="20"/>
  <c r="I188" i="20" s="1"/>
  <c r="R188" i="20"/>
  <c r="S188" i="20" s="1"/>
  <c r="H189" i="20"/>
  <c r="I189" i="20" s="1"/>
  <c r="R189" i="20"/>
  <c r="S189" i="20" s="1"/>
  <c r="H190" i="20"/>
  <c r="I190" i="20" s="1"/>
  <c r="R190" i="20"/>
  <c r="S190" i="20" s="1"/>
  <c r="H191" i="20"/>
  <c r="I191" i="20" s="1"/>
  <c r="R191" i="20"/>
  <c r="S191" i="20" s="1"/>
  <c r="H192" i="20"/>
  <c r="I192" i="20" s="1"/>
  <c r="R192" i="20"/>
  <c r="S192" i="20" s="1"/>
  <c r="H193" i="20"/>
  <c r="I193" i="20" s="1"/>
  <c r="R193" i="20"/>
  <c r="S193" i="20" s="1"/>
  <c r="H194" i="20"/>
  <c r="I194" i="20" s="1"/>
  <c r="R194" i="20"/>
  <c r="S194" i="20" s="1"/>
  <c r="H195" i="20"/>
  <c r="I195" i="20" s="1"/>
  <c r="R195" i="20"/>
  <c r="S195" i="20" s="1"/>
  <c r="H196" i="20"/>
  <c r="I196" i="20" s="1"/>
  <c r="R196" i="20"/>
  <c r="S196" i="20" s="1"/>
  <c r="H197" i="20"/>
  <c r="I197" i="20" s="1"/>
  <c r="R197" i="20"/>
  <c r="S197" i="20" s="1"/>
  <c r="H198" i="20"/>
  <c r="I198" i="20" s="1"/>
  <c r="R198" i="20"/>
  <c r="S198" i="20" s="1"/>
  <c r="H199" i="20"/>
  <c r="I199" i="20" s="1"/>
  <c r="R199" i="20"/>
  <c r="S199" i="20" s="1"/>
  <c r="H200" i="20"/>
  <c r="I200" i="20" s="1"/>
  <c r="R200" i="20"/>
  <c r="S200" i="20" s="1"/>
  <c r="H201" i="20"/>
  <c r="I201" i="20" s="1"/>
  <c r="R201" i="20"/>
  <c r="S201" i="20" s="1"/>
  <c r="H202" i="20"/>
  <c r="I202" i="20" s="1"/>
  <c r="R202" i="20"/>
  <c r="S202" i="20" s="1"/>
  <c r="H203" i="20"/>
  <c r="I203" i="20" s="1"/>
  <c r="R203" i="20"/>
  <c r="S203" i="20" s="1"/>
  <c r="H204" i="20"/>
  <c r="I204" i="20" s="1"/>
  <c r="R204" i="20"/>
  <c r="S204" i="20" s="1"/>
  <c r="H205" i="20"/>
  <c r="I205" i="20" s="1"/>
  <c r="R205" i="20"/>
  <c r="S205" i="20" s="1"/>
  <c r="H206" i="20"/>
  <c r="I206" i="20" s="1"/>
  <c r="R206" i="20"/>
  <c r="S206" i="20" s="1"/>
  <c r="H207" i="20"/>
  <c r="I207" i="20" s="1"/>
  <c r="R207" i="20"/>
  <c r="S207" i="20" s="1"/>
  <c r="H208" i="20"/>
  <c r="I208" i="20" s="1"/>
  <c r="R208" i="20"/>
  <c r="S208" i="20" s="1"/>
  <c r="H209" i="20"/>
  <c r="I209" i="20" s="1"/>
  <c r="R209" i="20"/>
  <c r="S209" i="20" s="1"/>
  <c r="H210" i="20"/>
  <c r="I210" i="20" s="1"/>
  <c r="R210" i="20"/>
  <c r="S210" i="20" s="1"/>
  <c r="H211" i="20"/>
  <c r="I211" i="20" s="1"/>
  <c r="R211" i="20"/>
  <c r="S211" i="20" s="1"/>
  <c r="H212" i="20"/>
  <c r="I212" i="20" s="1"/>
  <c r="R212" i="20"/>
  <c r="S212" i="20" s="1"/>
  <c r="H213" i="20"/>
  <c r="I213" i="20" s="1"/>
  <c r="R213" i="20"/>
  <c r="S213" i="20" s="1"/>
  <c r="H214" i="20"/>
  <c r="I214" i="20" s="1"/>
  <c r="R214" i="20"/>
  <c r="S214" i="20" s="1"/>
  <c r="H215" i="20"/>
  <c r="I215" i="20" s="1"/>
  <c r="R215" i="20"/>
  <c r="S215" i="20" s="1"/>
  <c r="H216" i="20"/>
  <c r="I216" i="20" s="1"/>
  <c r="R216" i="20"/>
  <c r="S216" i="20" s="1"/>
  <c r="H217" i="20"/>
  <c r="I217" i="20" s="1"/>
  <c r="R217" i="20"/>
  <c r="S217" i="20" s="1"/>
  <c r="H218" i="20"/>
  <c r="I218" i="20" s="1"/>
  <c r="R218" i="20"/>
  <c r="S218" i="20" s="1"/>
  <c r="H219" i="20"/>
  <c r="I219" i="20" s="1"/>
  <c r="R219" i="20"/>
  <c r="S219" i="20" s="1"/>
  <c r="H220" i="20"/>
  <c r="I220" i="20" s="1"/>
  <c r="R220" i="20"/>
  <c r="S220" i="20" s="1"/>
  <c r="H221" i="20"/>
  <c r="I221" i="20" s="1"/>
  <c r="R221" i="20"/>
  <c r="S221" i="20" s="1"/>
  <c r="H222" i="20"/>
  <c r="I222" i="20" s="1"/>
  <c r="R222" i="20"/>
  <c r="S222" i="20" s="1"/>
  <c r="H223" i="20"/>
  <c r="I223" i="20" s="1"/>
  <c r="R223" i="20"/>
  <c r="S223" i="20" s="1"/>
  <c r="H224" i="20"/>
  <c r="I224" i="20" s="1"/>
  <c r="R224" i="20"/>
  <c r="S224" i="20" s="1"/>
  <c r="H225" i="20"/>
  <c r="I225" i="20" s="1"/>
  <c r="R225" i="20"/>
  <c r="S225" i="20" s="1"/>
  <c r="H226" i="20"/>
  <c r="I226" i="20" s="1"/>
  <c r="R226" i="20"/>
  <c r="S226" i="20" s="1"/>
  <c r="H227" i="20"/>
  <c r="I227" i="20" s="1"/>
  <c r="R227" i="20"/>
  <c r="S227" i="20" s="1"/>
  <c r="H228" i="20"/>
  <c r="I228" i="20" s="1"/>
  <c r="R228" i="20"/>
  <c r="S228" i="20" s="1"/>
  <c r="H229" i="20"/>
  <c r="I229" i="20" s="1"/>
  <c r="R229" i="20"/>
  <c r="S229" i="20" s="1"/>
  <c r="H230" i="20"/>
  <c r="I230" i="20" s="1"/>
  <c r="R230" i="20"/>
  <c r="S230" i="20" s="1"/>
  <c r="H231" i="20"/>
  <c r="I231" i="20" s="1"/>
  <c r="R231" i="20"/>
  <c r="S231" i="20" s="1"/>
  <c r="H232" i="20"/>
  <c r="I232" i="20" s="1"/>
  <c r="R232" i="20"/>
  <c r="S232" i="20" s="1"/>
  <c r="H233" i="20"/>
  <c r="I233" i="20" s="1"/>
  <c r="R233" i="20"/>
  <c r="S233" i="20" s="1"/>
  <c r="H234" i="20"/>
  <c r="I234" i="20" s="1"/>
  <c r="R234" i="20"/>
  <c r="S234" i="20" s="1"/>
  <c r="H235" i="20"/>
  <c r="I235" i="20" s="1"/>
  <c r="R235" i="20"/>
  <c r="S235" i="20" s="1"/>
  <c r="H236" i="20"/>
  <c r="I236" i="20" s="1"/>
  <c r="R236" i="20"/>
  <c r="S236" i="20" s="1"/>
  <c r="H237" i="20"/>
  <c r="I237" i="20" s="1"/>
  <c r="R237" i="20"/>
  <c r="S237" i="20" s="1"/>
  <c r="H238" i="20"/>
  <c r="I238" i="20" s="1"/>
  <c r="R238" i="20"/>
  <c r="S238" i="20" s="1"/>
  <c r="H239" i="20"/>
  <c r="I239" i="20" s="1"/>
  <c r="R239" i="20"/>
  <c r="S239" i="20" s="1"/>
  <c r="H240" i="20"/>
  <c r="I240" i="20" s="1"/>
  <c r="R240" i="20"/>
  <c r="S240" i="20" s="1"/>
  <c r="H241" i="20"/>
  <c r="I241" i="20" s="1"/>
  <c r="R241" i="20"/>
  <c r="S241" i="20" s="1"/>
  <c r="H242" i="20"/>
  <c r="I242" i="20" s="1"/>
  <c r="R242" i="20"/>
  <c r="S242" i="20" s="1"/>
  <c r="H243" i="20"/>
  <c r="I243" i="20" s="1"/>
  <c r="R243" i="20"/>
  <c r="S243" i="20" s="1"/>
  <c r="H244" i="20"/>
  <c r="I244" i="20" s="1"/>
  <c r="R244" i="20"/>
  <c r="S244" i="20" s="1"/>
  <c r="H245" i="20"/>
  <c r="I245" i="20" s="1"/>
  <c r="R245" i="20"/>
  <c r="S245" i="20" s="1"/>
  <c r="H246" i="20"/>
  <c r="I246" i="20" s="1"/>
  <c r="R246" i="20"/>
  <c r="S246" i="20" s="1"/>
  <c r="H247" i="20"/>
  <c r="I247" i="20" s="1"/>
  <c r="R247" i="20"/>
  <c r="S247" i="20" s="1"/>
  <c r="H248" i="20"/>
  <c r="I248" i="20" s="1"/>
  <c r="R248" i="20"/>
  <c r="S248" i="20" s="1"/>
  <c r="H249" i="20"/>
  <c r="I249" i="20" s="1"/>
  <c r="R249" i="20"/>
  <c r="S249" i="20" s="1"/>
  <c r="H250" i="20"/>
  <c r="I250" i="20" s="1"/>
  <c r="R250" i="20"/>
  <c r="S250" i="20" s="1"/>
  <c r="H251" i="20"/>
  <c r="I251" i="20" s="1"/>
  <c r="R251" i="20"/>
  <c r="S251" i="20" s="1"/>
  <c r="H252" i="20"/>
  <c r="I252" i="20" s="1"/>
  <c r="R252" i="20"/>
  <c r="S252" i="20" s="1"/>
  <c r="H253" i="20"/>
  <c r="I253" i="20" s="1"/>
  <c r="R253" i="20"/>
  <c r="S253" i="20" s="1"/>
  <c r="H254" i="20"/>
  <c r="I254" i="20" s="1"/>
  <c r="R254" i="20"/>
  <c r="S254" i="20" s="1"/>
  <c r="H255" i="20"/>
  <c r="I255" i="20" s="1"/>
  <c r="R255" i="20"/>
  <c r="S255" i="20" s="1"/>
  <c r="H256" i="20"/>
  <c r="I256" i="20" s="1"/>
  <c r="R256" i="20"/>
  <c r="S256" i="20" s="1"/>
  <c r="H257" i="20"/>
  <c r="I257" i="20" s="1"/>
  <c r="R257" i="20"/>
  <c r="S257" i="20" s="1"/>
  <c r="H258" i="20"/>
  <c r="I258" i="20" s="1"/>
  <c r="R258" i="20"/>
  <c r="S258" i="20" s="1"/>
  <c r="H259" i="20"/>
  <c r="I259" i="20" s="1"/>
  <c r="R259" i="20"/>
  <c r="S259" i="20" s="1"/>
  <c r="H260" i="20"/>
  <c r="I260" i="20" s="1"/>
  <c r="R260" i="20"/>
  <c r="S260" i="20" s="1"/>
  <c r="H261" i="20"/>
  <c r="I261" i="20" s="1"/>
  <c r="R261" i="20"/>
  <c r="S261" i="20" s="1"/>
  <c r="H262" i="20"/>
  <c r="I262" i="20" s="1"/>
  <c r="R262" i="20"/>
  <c r="S262" i="20" s="1"/>
  <c r="H263" i="20"/>
  <c r="I263" i="20" s="1"/>
  <c r="R263" i="20"/>
  <c r="S263" i="20" s="1"/>
  <c r="H264" i="20"/>
  <c r="I264" i="20" s="1"/>
  <c r="R264" i="20"/>
  <c r="S264" i="20" s="1"/>
  <c r="H265" i="20"/>
  <c r="I265" i="20" s="1"/>
  <c r="R265" i="20"/>
  <c r="S265" i="20" s="1"/>
  <c r="H266" i="20"/>
  <c r="I266" i="20" s="1"/>
  <c r="R266" i="20"/>
  <c r="S266" i="20" s="1"/>
  <c r="H267" i="20"/>
  <c r="I267" i="20" s="1"/>
  <c r="R267" i="20"/>
  <c r="S267" i="20" s="1"/>
  <c r="H268" i="20"/>
  <c r="I268" i="20" s="1"/>
  <c r="R268" i="20"/>
  <c r="S268" i="20" s="1"/>
  <c r="H269" i="20"/>
  <c r="I269" i="20" s="1"/>
  <c r="R269" i="20"/>
  <c r="S269" i="20" s="1"/>
  <c r="H270" i="20"/>
  <c r="I270" i="20" s="1"/>
  <c r="R270" i="20"/>
  <c r="S270" i="20" s="1"/>
  <c r="H271" i="20"/>
  <c r="I271" i="20" s="1"/>
  <c r="R271" i="20"/>
  <c r="S271" i="20" s="1"/>
  <c r="H272" i="20"/>
  <c r="I272" i="20" s="1"/>
  <c r="R272" i="20"/>
  <c r="S272" i="20" s="1"/>
  <c r="H273" i="20"/>
  <c r="I273" i="20" s="1"/>
  <c r="R273" i="20"/>
  <c r="S273" i="20" s="1"/>
  <c r="H274" i="20"/>
  <c r="I274" i="20" s="1"/>
  <c r="R274" i="20"/>
  <c r="S274" i="20" s="1"/>
  <c r="H275" i="20"/>
  <c r="I275" i="20" s="1"/>
  <c r="R275" i="20"/>
  <c r="S275" i="20" s="1"/>
  <c r="H276" i="20"/>
  <c r="I276" i="20" s="1"/>
  <c r="R276" i="20"/>
  <c r="S276" i="20" s="1"/>
  <c r="H277" i="20"/>
  <c r="I277" i="20" s="1"/>
  <c r="R277" i="20"/>
  <c r="S277" i="20" s="1"/>
  <c r="H278" i="20"/>
  <c r="I278" i="20" s="1"/>
  <c r="R278" i="20"/>
  <c r="S278" i="20" s="1"/>
  <c r="H279" i="20"/>
  <c r="I279" i="20" s="1"/>
  <c r="R279" i="20"/>
  <c r="S279" i="20" s="1"/>
  <c r="H280" i="20"/>
  <c r="I280" i="20" s="1"/>
  <c r="R280" i="20"/>
  <c r="S280" i="20" s="1"/>
  <c r="H281" i="20"/>
  <c r="I281" i="20" s="1"/>
  <c r="R281" i="20"/>
  <c r="S281" i="20" s="1"/>
  <c r="H282" i="20"/>
  <c r="I282" i="20" s="1"/>
  <c r="R282" i="20"/>
  <c r="S282" i="20" s="1"/>
  <c r="H283" i="20"/>
  <c r="I283" i="20" s="1"/>
  <c r="R283" i="20"/>
  <c r="S283" i="20" s="1"/>
  <c r="H284" i="20"/>
  <c r="I284" i="20" s="1"/>
  <c r="R284" i="20"/>
  <c r="S284" i="20" s="1"/>
  <c r="H285" i="20"/>
  <c r="I285" i="20" s="1"/>
  <c r="R285" i="20"/>
  <c r="S285" i="20" s="1"/>
  <c r="H286" i="20"/>
  <c r="I286" i="20" s="1"/>
  <c r="R286" i="20"/>
  <c r="S286" i="20" s="1"/>
  <c r="H287" i="20"/>
  <c r="I287" i="20" s="1"/>
  <c r="R287" i="20"/>
  <c r="S287" i="20" s="1"/>
  <c r="H288" i="20"/>
  <c r="I288" i="20" s="1"/>
  <c r="R288" i="20"/>
  <c r="S288" i="20" s="1"/>
  <c r="H289" i="20"/>
  <c r="I289" i="20" s="1"/>
  <c r="R289" i="20"/>
  <c r="S289" i="20" s="1"/>
  <c r="H290" i="20"/>
  <c r="I290" i="20" s="1"/>
  <c r="R290" i="20"/>
  <c r="S290" i="20" s="1"/>
  <c r="H291" i="20"/>
  <c r="I291" i="20" s="1"/>
  <c r="R291" i="20"/>
  <c r="S291" i="20" s="1"/>
  <c r="H292" i="20"/>
  <c r="I292" i="20" s="1"/>
  <c r="R292" i="20"/>
  <c r="S292" i="20" s="1"/>
  <c r="H293" i="20"/>
  <c r="I293" i="20" s="1"/>
  <c r="R293" i="20"/>
  <c r="S293" i="20" s="1"/>
  <c r="H294" i="20"/>
  <c r="I294" i="20" s="1"/>
  <c r="R294" i="20"/>
  <c r="S294" i="20" s="1"/>
  <c r="H295" i="20"/>
  <c r="I295" i="20" s="1"/>
  <c r="R295" i="20"/>
  <c r="S295" i="20" s="1"/>
  <c r="H296" i="20"/>
  <c r="I296" i="20" s="1"/>
  <c r="R296" i="20"/>
  <c r="S296" i="20" s="1"/>
  <c r="H297" i="20"/>
  <c r="I297" i="20" s="1"/>
  <c r="R297" i="20"/>
  <c r="S297" i="20" s="1"/>
  <c r="H298" i="20"/>
  <c r="I298" i="20" s="1"/>
  <c r="R298" i="20"/>
  <c r="S298" i="20" s="1"/>
  <c r="H299" i="20"/>
  <c r="I299" i="20" s="1"/>
  <c r="R299" i="20"/>
  <c r="S299" i="20" s="1"/>
  <c r="H300" i="20"/>
  <c r="I300" i="20" s="1"/>
  <c r="R300" i="20"/>
  <c r="S300" i="20" s="1"/>
  <c r="H301" i="20"/>
  <c r="I301" i="20" s="1"/>
  <c r="R301" i="20"/>
  <c r="S301" i="20" s="1"/>
  <c r="H302" i="20"/>
  <c r="I302" i="20" s="1"/>
  <c r="R302" i="20"/>
  <c r="S302" i="20" s="1"/>
  <c r="H303" i="20"/>
  <c r="I303" i="20" s="1"/>
  <c r="R303" i="20"/>
  <c r="S303" i="20" s="1"/>
  <c r="H304" i="20"/>
  <c r="I304" i="20" s="1"/>
  <c r="R304" i="20"/>
  <c r="S304" i="20" s="1"/>
  <c r="H305" i="20"/>
  <c r="I305" i="20" s="1"/>
  <c r="R305" i="20"/>
  <c r="S305" i="20" s="1"/>
  <c r="H306" i="20"/>
  <c r="I306" i="20" s="1"/>
  <c r="R306" i="20"/>
  <c r="S306" i="20" s="1"/>
  <c r="H307" i="20"/>
  <c r="I307" i="20" s="1"/>
  <c r="R307" i="20"/>
  <c r="S307" i="20" s="1"/>
  <c r="H308" i="20"/>
  <c r="I308" i="20" s="1"/>
  <c r="R308" i="20"/>
  <c r="S308" i="20" s="1"/>
  <c r="H309" i="20"/>
  <c r="I309" i="20" s="1"/>
  <c r="R309" i="20"/>
  <c r="S309" i="20" s="1"/>
  <c r="H310" i="20"/>
  <c r="I310" i="20" s="1"/>
  <c r="R310" i="20"/>
  <c r="S310" i="20" s="1"/>
  <c r="H311" i="20"/>
  <c r="I311" i="20" s="1"/>
  <c r="R311" i="20"/>
  <c r="S311" i="20" s="1"/>
  <c r="H312" i="20"/>
  <c r="I312" i="20" s="1"/>
  <c r="R312" i="20"/>
  <c r="S312" i="20" s="1"/>
  <c r="H313" i="20"/>
  <c r="I313" i="20" s="1"/>
  <c r="R313" i="20"/>
  <c r="S313" i="20" s="1"/>
  <c r="H314" i="20"/>
  <c r="I314" i="20" s="1"/>
  <c r="R314" i="20"/>
  <c r="S314" i="20" s="1"/>
  <c r="H315" i="20"/>
  <c r="I315" i="20" s="1"/>
  <c r="R315" i="20"/>
  <c r="S315" i="20" s="1"/>
  <c r="H316" i="20"/>
  <c r="I316" i="20" s="1"/>
  <c r="R316" i="20"/>
  <c r="S316" i="20" s="1"/>
  <c r="H317" i="20"/>
  <c r="I317" i="20" s="1"/>
  <c r="R317" i="20"/>
  <c r="S317" i="20" s="1"/>
  <c r="H318" i="20"/>
  <c r="I318" i="20" s="1"/>
  <c r="R318" i="20"/>
  <c r="S318" i="20" s="1"/>
  <c r="H319" i="20"/>
  <c r="I319" i="20" s="1"/>
  <c r="R319" i="20"/>
  <c r="S319" i="20" s="1"/>
  <c r="H320" i="20"/>
  <c r="I320" i="20" s="1"/>
  <c r="R320" i="20"/>
  <c r="S320" i="20" s="1"/>
  <c r="H321" i="20"/>
  <c r="I321" i="20" s="1"/>
  <c r="R321" i="20"/>
  <c r="S321" i="20" s="1"/>
  <c r="H322" i="20"/>
  <c r="I322" i="20" s="1"/>
  <c r="R322" i="20"/>
  <c r="S322" i="20" s="1"/>
  <c r="H323" i="20"/>
  <c r="I323" i="20" s="1"/>
  <c r="R323" i="20"/>
  <c r="S323" i="20" s="1"/>
  <c r="H324" i="20"/>
  <c r="I324" i="20" s="1"/>
  <c r="R324" i="20"/>
  <c r="S324" i="20" s="1"/>
  <c r="H325" i="20"/>
  <c r="I325" i="20" s="1"/>
  <c r="R325" i="20"/>
  <c r="S325" i="20" s="1"/>
  <c r="H326" i="20"/>
  <c r="I326" i="20" s="1"/>
  <c r="R326" i="20"/>
  <c r="S326" i="20" s="1"/>
  <c r="H327" i="20"/>
  <c r="I327" i="20" s="1"/>
  <c r="R327" i="20"/>
  <c r="S327" i="20" s="1"/>
  <c r="H328" i="20"/>
  <c r="I328" i="20" s="1"/>
  <c r="R328" i="20"/>
  <c r="S328" i="20" s="1"/>
  <c r="H329" i="20"/>
  <c r="I329" i="20" s="1"/>
  <c r="R329" i="20"/>
  <c r="S329" i="20" s="1"/>
  <c r="H330" i="20"/>
  <c r="I330" i="20" s="1"/>
  <c r="R330" i="20"/>
  <c r="S330" i="20" s="1"/>
  <c r="H331" i="20"/>
  <c r="I331" i="20" s="1"/>
  <c r="R331" i="20"/>
  <c r="S331" i="20" s="1"/>
  <c r="H332" i="20"/>
  <c r="I332" i="20" s="1"/>
  <c r="R332" i="20"/>
  <c r="S332" i="20" s="1"/>
  <c r="H333" i="20"/>
  <c r="I333" i="20" s="1"/>
  <c r="R333" i="20"/>
  <c r="S333" i="20" s="1"/>
  <c r="H334" i="20"/>
  <c r="I334" i="20" s="1"/>
  <c r="R334" i="20"/>
  <c r="S334" i="20" s="1"/>
  <c r="H335" i="20"/>
  <c r="I335" i="20" s="1"/>
  <c r="R335" i="20"/>
  <c r="S335" i="20" s="1"/>
  <c r="H336" i="20"/>
  <c r="I336" i="20" s="1"/>
  <c r="R336" i="20"/>
  <c r="S336" i="20" s="1"/>
  <c r="H337" i="20"/>
  <c r="I337" i="20" s="1"/>
  <c r="R337" i="20"/>
  <c r="S337" i="20" s="1"/>
  <c r="H338" i="20"/>
  <c r="I338" i="20" s="1"/>
  <c r="R338" i="20"/>
  <c r="S338" i="20" s="1"/>
  <c r="H339" i="20"/>
  <c r="I339" i="20" s="1"/>
  <c r="R339" i="20"/>
  <c r="S339" i="20" s="1"/>
  <c r="H340" i="20"/>
  <c r="I340" i="20" s="1"/>
  <c r="R340" i="20"/>
  <c r="S340" i="20" s="1"/>
  <c r="H341" i="20"/>
  <c r="I341" i="20" s="1"/>
  <c r="R341" i="20"/>
  <c r="S341" i="20" s="1"/>
  <c r="H342" i="20"/>
  <c r="I342" i="20" s="1"/>
  <c r="R342" i="20"/>
  <c r="S342" i="20" s="1"/>
  <c r="H343" i="20"/>
  <c r="I343" i="20" s="1"/>
  <c r="R343" i="20"/>
  <c r="S343" i="20" s="1"/>
  <c r="H344" i="20"/>
  <c r="I344" i="20" s="1"/>
  <c r="R344" i="20"/>
  <c r="S344" i="20" s="1"/>
  <c r="H345" i="20"/>
  <c r="I345" i="20" s="1"/>
  <c r="R345" i="20"/>
  <c r="S345" i="20" s="1"/>
  <c r="H346" i="20"/>
  <c r="I346" i="20" s="1"/>
  <c r="R346" i="20"/>
  <c r="S346" i="20" s="1"/>
  <c r="H347" i="20"/>
  <c r="I347" i="20" s="1"/>
  <c r="R347" i="20"/>
  <c r="S347" i="20" s="1"/>
  <c r="H348" i="20"/>
  <c r="I348" i="20" s="1"/>
  <c r="R348" i="20"/>
  <c r="S348" i="20" s="1"/>
  <c r="H349" i="20"/>
  <c r="I349" i="20" s="1"/>
  <c r="R349" i="20"/>
  <c r="S349" i="20" s="1"/>
  <c r="H350" i="20"/>
  <c r="I350" i="20" s="1"/>
  <c r="R350" i="20"/>
  <c r="S350" i="20" s="1"/>
  <c r="H351" i="20"/>
  <c r="I351" i="20" s="1"/>
  <c r="R351" i="20"/>
  <c r="S351" i="20" s="1"/>
  <c r="H352" i="20"/>
  <c r="I352" i="20" s="1"/>
  <c r="R352" i="20"/>
  <c r="S352" i="20" s="1"/>
  <c r="H353" i="20"/>
  <c r="I353" i="20" s="1"/>
  <c r="R353" i="20"/>
  <c r="S353" i="20" s="1"/>
  <c r="H354" i="20"/>
  <c r="I354" i="20" s="1"/>
  <c r="R354" i="20"/>
  <c r="S354" i="20" s="1"/>
  <c r="H355" i="20"/>
  <c r="I355" i="20" s="1"/>
  <c r="R355" i="20"/>
  <c r="S355" i="20" s="1"/>
  <c r="H356" i="20"/>
  <c r="I356" i="20" s="1"/>
  <c r="R356" i="20"/>
  <c r="S356" i="20" s="1"/>
  <c r="H357" i="20"/>
  <c r="I357" i="20" s="1"/>
  <c r="R357" i="20"/>
  <c r="S357" i="20" s="1"/>
  <c r="H358" i="20"/>
  <c r="I358" i="20" s="1"/>
  <c r="R358" i="20"/>
  <c r="S358" i="20" s="1"/>
  <c r="H359" i="20"/>
  <c r="I359" i="20" s="1"/>
  <c r="R359" i="20"/>
  <c r="S359" i="20" s="1"/>
  <c r="H360" i="20"/>
  <c r="I360" i="20" s="1"/>
  <c r="R360" i="20"/>
  <c r="S360" i="20" s="1"/>
  <c r="H361" i="20"/>
  <c r="I361" i="20" s="1"/>
  <c r="R361" i="20"/>
  <c r="S361" i="20" s="1"/>
  <c r="H362" i="20"/>
  <c r="I362" i="20" s="1"/>
  <c r="R362" i="20"/>
  <c r="S362" i="20" s="1"/>
  <c r="H363" i="20"/>
  <c r="I363" i="20" s="1"/>
  <c r="R363" i="20"/>
  <c r="S363" i="20" s="1"/>
  <c r="H364" i="20"/>
  <c r="I364" i="20" s="1"/>
  <c r="R364" i="20"/>
  <c r="S364" i="20" s="1"/>
  <c r="H365" i="20"/>
  <c r="I365" i="20" s="1"/>
  <c r="R365" i="20"/>
  <c r="S365" i="20" s="1"/>
  <c r="H366" i="20"/>
  <c r="I366" i="20" s="1"/>
  <c r="R366" i="20"/>
  <c r="S366" i="20" s="1"/>
  <c r="H367" i="20"/>
  <c r="I367" i="20" s="1"/>
  <c r="R367" i="20"/>
  <c r="S367" i="20" s="1"/>
  <c r="H368" i="20"/>
  <c r="I368" i="20" s="1"/>
  <c r="R368" i="20"/>
  <c r="S368" i="20" s="1"/>
  <c r="H369" i="20"/>
  <c r="I369" i="20" s="1"/>
  <c r="R369" i="20"/>
  <c r="S369" i="20" s="1"/>
  <c r="H370" i="20"/>
  <c r="I370" i="20" s="1"/>
  <c r="R370" i="20"/>
  <c r="S370" i="20" s="1"/>
  <c r="H371" i="20"/>
  <c r="I371" i="20" s="1"/>
  <c r="R371" i="20"/>
  <c r="S371" i="20" s="1"/>
  <c r="H372" i="20"/>
  <c r="I372" i="20" s="1"/>
  <c r="R372" i="20"/>
  <c r="S372" i="20" s="1"/>
  <c r="H373" i="20"/>
  <c r="I373" i="20" s="1"/>
  <c r="R373" i="20"/>
  <c r="S373" i="20" s="1"/>
  <c r="H374" i="20"/>
  <c r="I374" i="20" s="1"/>
  <c r="R374" i="20"/>
  <c r="S374" i="20" s="1"/>
  <c r="H375" i="20"/>
  <c r="I375" i="20" s="1"/>
  <c r="R375" i="20"/>
  <c r="S375" i="20" s="1"/>
  <c r="H376" i="20"/>
  <c r="I376" i="20" s="1"/>
  <c r="R376" i="20"/>
  <c r="S376" i="20" s="1"/>
  <c r="H377" i="20"/>
  <c r="I377" i="20" s="1"/>
  <c r="R377" i="20"/>
  <c r="S377" i="20" s="1"/>
  <c r="H378" i="20"/>
  <c r="I378" i="20" s="1"/>
  <c r="R378" i="20"/>
  <c r="S378" i="20" s="1"/>
  <c r="H379" i="20"/>
  <c r="I379" i="20" s="1"/>
  <c r="R379" i="20"/>
  <c r="S379" i="20" s="1"/>
  <c r="H380" i="20"/>
  <c r="I380" i="20" s="1"/>
  <c r="R380" i="20"/>
  <c r="S380" i="20" s="1"/>
  <c r="H381" i="20"/>
  <c r="I381" i="20" s="1"/>
  <c r="R381" i="20"/>
  <c r="S381" i="20" s="1"/>
  <c r="H382" i="20"/>
  <c r="I382" i="20" s="1"/>
  <c r="R382" i="20"/>
  <c r="S382" i="20" s="1"/>
  <c r="H383" i="20"/>
  <c r="I383" i="20" s="1"/>
  <c r="R383" i="20"/>
  <c r="S383" i="20" s="1"/>
  <c r="H384" i="20"/>
  <c r="I384" i="20" s="1"/>
  <c r="R384" i="20"/>
  <c r="S384" i="20" s="1"/>
  <c r="H385" i="20"/>
  <c r="I385" i="20" s="1"/>
  <c r="R385" i="20"/>
  <c r="S385" i="20" s="1"/>
  <c r="H386" i="20"/>
  <c r="I386" i="20" s="1"/>
  <c r="R386" i="20"/>
  <c r="S386" i="20" s="1"/>
  <c r="H387" i="20"/>
  <c r="I387" i="20" s="1"/>
  <c r="R387" i="20"/>
  <c r="S387" i="20" s="1"/>
  <c r="H388" i="20"/>
  <c r="I388" i="20" s="1"/>
  <c r="R388" i="20"/>
  <c r="S388" i="20" s="1"/>
  <c r="H389" i="20"/>
  <c r="I389" i="20" s="1"/>
  <c r="R389" i="20"/>
  <c r="S389" i="20" s="1"/>
  <c r="H390" i="20"/>
  <c r="I390" i="20" s="1"/>
  <c r="R390" i="20"/>
  <c r="S390" i="20" s="1"/>
  <c r="H391" i="20"/>
  <c r="I391" i="20" s="1"/>
  <c r="R391" i="20"/>
  <c r="S391" i="20" s="1"/>
  <c r="H392" i="20"/>
  <c r="I392" i="20" s="1"/>
  <c r="R392" i="20"/>
  <c r="S392" i="20" s="1"/>
  <c r="H393" i="20"/>
  <c r="I393" i="20" s="1"/>
  <c r="R393" i="20"/>
  <c r="S393" i="20" s="1"/>
  <c r="H394" i="20"/>
  <c r="I394" i="20" s="1"/>
  <c r="R394" i="20"/>
  <c r="S394" i="20" s="1"/>
  <c r="H395" i="20"/>
  <c r="I395" i="20" s="1"/>
  <c r="R395" i="20"/>
  <c r="S395" i="20" s="1"/>
  <c r="H396" i="20"/>
  <c r="I396" i="20" s="1"/>
  <c r="R396" i="20"/>
  <c r="S396" i="20" s="1"/>
  <c r="H397" i="20"/>
  <c r="I397" i="20" s="1"/>
  <c r="R397" i="20"/>
  <c r="S397" i="20" s="1"/>
  <c r="H398" i="20"/>
  <c r="I398" i="20" s="1"/>
  <c r="R398" i="20"/>
  <c r="S398" i="20" s="1"/>
  <c r="H399" i="20"/>
  <c r="I399" i="20" s="1"/>
  <c r="R399" i="20"/>
  <c r="S399" i="20" s="1"/>
  <c r="H400" i="20"/>
  <c r="I400" i="20" s="1"/>
  <c r="R400" i="20"/>
  <c r="S400" i="20" s="1"/>
  <c r="H401" i="20"/>
  <c r="I401" i="20" s="1"/>
  <c r="R401" i="20"/>
  <c r="S401" i="20" s="1"/>
  <c r="H402" i="20"/>
  <c r="I402" i="20" s="1"/>
  <c r="R402" i="20"/>
  <c r="S402" i="20" s="1"/>
  <c r="H403" i="20"/>
  <c r="I403" i="20" s="1"/>
  <c r="R403" i="20"/>
  <c r="S403" i="20" s="1"/>
  <c r="H404" i="20"/>
  <c r="I404" i="20" s="1"/>
  <c r="R404" i="20"/>
  <c r="S404" i="20" s="1"/>
  <c r="H405" i="20"/>
  <c r="I405" i="20" s="1"/>
  <c r="R405" i="20"/>
  <c r="S405" i="20" s="1"/>
  <c r="H406" i="20"/>
  <c r="I406" i="20" s="1"/>
  <c r="R406" i="20"/>
  <c r="S406" i="20" s="1"/>
  <c r="H407" i="20"/>
  <c r="I407" i="20" s="1"/>
  <c r="R407" i="20"/>
  <c r="S407" i="20" s="1"/>
  <c r="H408" i="20"/>
  <c r="I408" i="20" s="1"/>
  <c r="R408" i="20"/>
  <c r="S408" i="20" s="1"/>
  <c r="H409" i="20"/>
  <c r="I409" i="20" s="1"/>
  <c r="R409" i="20"/>
  <c r="S409" i="20" s="1"/>
  <c r="H410" i="20"/>
  <c r="I410" i="20" s="1"/>
  <c r="R410" i="20"/>
  <c r="S410" i="20" s="1"/>
  <c r="H411" i="20"/>
  <c r="I411" i="20" s="1"/>
  <c r="R411" i="20"/>
  <c r="S411" i="20" s="1"/>
  <c r="H412" i="20"/>
  <c r="I412" i="20" s="1"/>
  <c r="R412" i="20"/>
  <c r="S412" i="20" s="1"/>
  <c r="H413" i="20"/>
  <c r="I413" i="20" s="1"/>
  <c r="R413" i="20"/>
  <c r="S413" i="20" s="1"/>
  <c r="H414" i="20"/>
  <c r="I414" i="20" s="1"/>
  <c r="R414" i="20"/>
  <c r="S414" i="20" s="1"/>
  <c r="H415" i="20"/>
  <c r="I415" i="20" s="1"/>
  <c r="R415" i="20"/>
  <c r="S415" i="20" s="1"/>
  <c r="H416" i="20"/>
  <c r="I416" i="20" s="1"/>
  <c r="R416" i="20"/>
  <c r="S416" i="20" s="1"/>
  <c r="H417" i="20"/>
  <c r="I417" i="20" s="1"/>
  <c r="R417" i="20"/>
  <c r="S417" i="20" s="1"/>
  <c r="H418" i="20"/>
  <c r="I418" i="20" s="1"/>
  <c r="R418" i="20"/>
  <c r="S418" i="20" s="1"/>
  <c r="H419" i="20"/>
  <c r="I419" i="20" s="1"/>
  <c r="R419" i="20"/>
  <c r="S419" i="20" s="1"/>
  <c r="H420" i="20"/>
  <c r="I420" i="20" s="1"/>
  <c r="R420" i="20"/>
  <c r="S420" i="20" s="1"/>
  <c r="H421" i="20"/>
  <c r="I421" i="20" s="1"/>
  <c r="R421" i="20"/>
  <c r="S421" i="20" s="1"/>
  <c r="H422" i="20"/>
  <c r="I422" i="20" s="1"/>
  <c r="R422" i="20"/>
  <c r="S422" i="20" s="1"/>
  <c r="H423" i="20"/>
  <c r="I423" i="20" s="1"/>
  <c r="R423" i="20"/>
  <c r="S423" i="20" s="1"/>
  <c r="H424" i="20"/>
  <c r="I424" i="20" s="1"/>
  <c r="R424" i="20"/>
  <c r="S424" i="20" s="1"/>
  <c r="H425" i="20"/>
  <c r="I425" i="20" s="1"/>
  <c r="R425" i="20"/>
  <c r="S425" i="20" s="1"/>
  <c r="H426" i="20"/>
  <c r="I426" i="20" s="1"/>
  <c r="R426" i="20"/>
  <c r="S426" i="20" s="1"/>
  <c r="H427" i="20"/>
  <c r="I427" i="20" s="1"/>
  <c r="R427" i="20"/>
  <c r="S427" i="20" s="1"/>
  <c r="H428" i="20"/>
  <c r="I428" i="20" s="1"/>
  <c r="R428" i="20"/>
  <c r="S428" i="20" s="1"/>
  <c r="H429" i="20"/>
  <c r="I429" i="20" s="1"/>
  <c r="R429" i="20"/>
  <c r="S429" i="20" s="1"/>
  <c r="H430" i="20"/>
  <c r="I430" i="20" s="1"/>
  <c r="R430" i="20"/>
  <c r="S430" i="20" s="1"/>
  <c r="H431" i="20"/>
  <c r="I431" i="20" s="1"/>
  <c r="R431" i="20"/>
  <c r="S431" i="20" s="1"/>
  <c r="H432" i="20"/>
  <c r="I432" i="20" s="1"/>
  <c r="R432" i="20"/>
  <c r="S432" i="20" s="1"/>
  <c r="H433" i="20"/>
  <c r="I433" i="20" s="1"/>
  <c r="R433" i="20"/>
  <c r="S433" i="20" s="1"/>
  <c r="H434" i="20"/>
  <c r="I434" i="20" s="1"/>
  <c r="R434" i="20"/>
  <c r="S434" i="20" s="1"/>
  <c r="H435" i="20"/>
  <c r="I435" i="20" s="1"/>
  <c r="R435" i="20"/>
  <c r="S435" i="20" s="1"/>
  <c r="H436" i="20"/>
  <c r="I436" i="20" s="1"/>
  <c r="R436" i="20"/>
  <c r="S436" i="20" s="1"/>
  <c r="H437" i="20"/>
  <c r="I437" i="20" s="1"/>
  <c r="R437" i="20"/>
  <c r="S437" i="20" s="1"/>
  <c r="H438" i="20"/>
  <c r="I438" i="20" s="1"/>
  <c r="R438" i="20"/>
  <c r="S438" i="20" s="1"/>
  <c r="H439" i="20"/>
  <c r="I439" i="20" s="1"/>
  <c r="R439" i="20"/>
  <c r="S439" i="20" s="1"/>
  <c r="H440" i="20"/>
  <c r="I440" i="20" s="1"/>
  <c r="R440" i="20"/>
  <c r="S440" i="20" s="1"/>
  <c r="H441" i="20"/>
  <c r="I441" i="20" s="1"/>
  <c r="R441" i="20"/>
  <c r="S441" i="20" s="1"/>
  <c r="H442" i="20"/>
  <c r="I442" i="20" s="1"/>
  <c r="R442" i="20"/>
  <c r="S442" i="20" s="1"/>
  <c r="H443" i="20"/>
  <c r="I443" i="20" s="1"/>
  <c r="R443" i="20"/>
  <c r="S443" i="20" s="1"/>
  <c r="H444" i="20"/>
  <c r="I444" i="20" s="1"/>
  <c r="R444" i="20"/>
  <c r="S444" i="20" s="1"/>
  <c r="H445" i="20"/>
  <c r="I445" i="20" s="1"/>
  <c r="R445" i="20"/>
  <c r="S445" i="20" s="1"/>
  <c r="H446" i="20"/>
  <c r="I446" i="20" s="1"/>
  <c r="R446" i="20"/>
  <c r="S446" i="20" s="1"/>
  <c r="H447" i="20"/>
  <c r="I447" i="20" s="1"/>
  <c r="R447" i="20"/>
  <c r="S447" i="20" s="1"/>
  <c r="H448" i="20"/>
  <c r="I448" i="20" s="1"/>
  <c r="R448" i="20"/>
  <c r="S448" i="20" s="1"/>
  <c r="H449" i="20"/>
  <c r="I449" i="20" s="1"/>
  <c r="R449" i="20"/>
  <c r="S449" i="20" s="1"/>
  <c r="H450" i="20"/>
  <c r="I450" i="20" s="1"/>
  <c r="R450" i="20"/>
  <c r="S450" i="20" s="1"/>
  <c r="H451" i="20"/>
  <c r="I451" i="20" s="1"/>
  <c r="R451" i="20"/>
  <c r="S451" i="20" s="1"/>
  <c r="H452" i="20"/>
  <c r="I452" i="20" s="1"/>
  <c r="R452" i="20"/>
  <c r="S452" i="20" s="1"/>
  <c r="H453" i="20"/>
  <c r="I453" i="20" s="1"/>
  <c r="R453" i="20"/>
  <c r="S453" i="20" s="1"/>
  <c r="H454" i="20"/>
  <c r="I454" i="20" s="1"/>
  <c r="R454" i="20"/>
  <c r="S454" i="20" s="1"/>
  <c r="H455" i="20"/>
  <c r="I455" i="20" s="1"/>
  <c r="R455" i="20"/>
  <c r="S455" i="20" s="1"/>
  <c r="H456" i="20"/>
  <c r="I456" i="20" s="1"/>
  <c r="R456" i="20"/>
  <c r="S456" i="20" s="1"/>
  <c r="H457" i="20"/>
  <c r="I457" i="20" s="1"/>
  <c r="R457" i="20"/>
  <c r="S457" i="20" s="1"/>
  <c r="H458" i="20"/>
  <c r="I458" i="20" s="1"/>
  <c r="R458" i="20"/>
  <c r="S458" i="20" s="1"/>
  <c r="H459" i="20"/>
  <c r="I459" i="20" s="1"/>
  <c r="R459" i="20"/>
  <c r="S459" i="20" s="1"/>
  <c r="H460" i="20"/>
  <c r="I460" i="20" s="1"/>
  <c r="R460" i="20"/>
  <c r="S460" i="20" s="1"/>
  <c r="H461" i="20"/>
  <c r="I461" i="20" s="1"/>
  <c r="R461" i="20"/>
  <c r="S461" i="20" s="1"/>
  <c r="H462" i="20"/>
  <c r="I462" i="20" s="1"/>
  <c r="R462" i="20"/>
  <c r="S462" i="20" s="1"/>
  <c r="H463" i="20"/>
  <c r="I463" i="20" s="1"/>
  <c r="R463" i="20"/>
  <c r="S463" i="20" s="1"/>
  <c r="H464" i="20"/>
  <c r="I464" i="20" s="1"/>
  <c r="R464" i="20"/>
  <c r="S464" i="20" s="1"/>
  <c r="H465" i="20"/>
  <c r="I465" i="20" s="1"/>
  <c r="R465" i="20"/>
  <c r="S465" i="20" s="1"/>
  <c r="H466" i="20"/>
  <c r="I466" i="20" s="1"/>
  <c r="R466" i="20"/>
  <c r="S466" i="20" s="1"/>
  <c r="H467" i="20"/>
  <c r="I467" i="20" s="1"/>
  <c r="R467" i="20"/>
  <c r="S467" i="20" s="1"/>
  <c r="H468" i="20"/>
  <c r="I468" i="20" s="1"/>
  <c r="R468" i="20"/>
  <c r="S468" i="20" s="1"/>
  <c r="H469" i="20"/>
  <c r="I469" i="20" s="1"/>
  <c r="R469" i="20"/>
  <c r="S469" i="20" s="1"/>
  <c r="H470" i="20"/>
  <c r="I470" i="20" s="1"/>
  <c r="R470" i="20"/>
  <c r="S470" i="20" s="1"/>
  <c r="H471" i="20"/>
  <c r="I471" i="20" s="1"/>
  <c r="R471" i="20"/>
  <c r="S471" i="20" s="1"/>
  <c r="H472" i="20"/>
  <c r="I472" i="20" s="1"/>
  <c r="R472" i="20"/>
  <c r="S472" i="20" s="1"/>
  <c r="H473" i="20"/>
  <c r="I473" i="20" s="1"/>
  <c r="R473" i="20"/>
  <c r="S473" i="20" s="1"/>
  <c r="H474" i="20"/>
  <c r="I474" i="20" s="1"/>
  <c r="R474" i="20"/>
  <c r="S474" i="20" s="1"/>
  <c r="H475" i="20"/>
  <c r="I475" i="20" s="1"/>
  <c r="R475" i="20"/>
  <c r="S475" i="20" s="1"/>
  <c r="H476" i="20"/>
  <c r="I476" i="20" s="1"/>
  <c r="R476" i="20"/>
  <c r="S476" i="20" s="1"/>
  <c r="H477" i="20"/>
  <c r="I477" i="20" s="1"/>
  <c r="R477" i="20"/>
  <c r="S477" i="20" s="1"/>
  <c r="H478" i="20"/>
  <c r="I478" i="20" s="1"/>
  <c r="R478" i="20"/>
  <c r="S478" i="20" s="1"/>
  <c r="H479" i="20"/>
  <c r="I479" i="20" s="1"/>
  <c r="R479" i="20"/>
  <c r="S479" i="20" s="1"/>
  <c r="H480" i="20"/>
  <c r="I480" i="20" s="1"/>
  <c r="R480" i="20"/>
  <c r="S480" i="20" s="1"/>
  <c r="H481" i="20"/>
  <c r="I481" i="20" s="1"/>
  <c r="R481" i="20"/>
  <c r="S481" i="20" s="1"/>
  <c r="H482" i="20"/>
  <c r="I482" i="20" s="1"/>
  <c r="R482" i="20"/>
  <c r="S482" i="20" s="1"/>
  <c r="H483" i="20"/>
  <c r="I483" i="20" s="1"/>
  <c r="R483" i="20"/>
  <c r="S483" i="20" s="1"/>
  <c r="H484" i="20"/>
  <c r="I484" i="20" s="1"/>
  <c r="R484" i="20"/>
  <c r="S484" i="20" s="1"/>
  <c r="H485" i="20"/>
  <c r="I485" i="20" s="1"/>
  <c r="R485" i="20"/>
  <c r="S485" i="20" s="1"/>
  <c r="H486" i="20"/>
  <c r="I486" i="20" s="1"/>
  <c r="R486" i="20"/>
  <c r="S486" i="20" s="1"/>
  <c r="H487" i="20"/>
  <c r="I487" i="20" s="1"/>
  <c r="R487" i="20"/>
  <c r="S487" i="20" s="1"/>
  <c r="H488" i="20"/>
  <c r="I488" i="20" s="1"/>
  <c r="R488" i="20"/>
  <c r="S488" i="20" s="1"/>
  <c r="H489" i="20"/>
  <c r="I489" i="20" s="1"/>
  <c r="R489" i="20"/>
  <c r="S489" i="20" s="1"/>
  <c r="H490" i="20"/>
  <c r="I490" i="20" s="1"/>
  <c r="R490" i="20"/>
  <c r="S490" i="20" s="1"/>
  <c r="H491" i="20"/>
  <c r="I491" i="20" s="1"/>
  <c r="R491" i="20"/>
  <c r="S491" i="20" s="1"/>
  <c r="H492" i="20"/>
  <c r="I492" i="20" s="1"/>
  <c r="R492" i="20"/>
  <c r="S492" i="20" s="1"/>
  <c r="H493" i="20"/>
  <c r="I493" i="20" s="1"/>
  <c r="R493" i="20"/>
  <c r="S493" i="20" s="1"/>
  <c r="H494" i="20"/>
  <c r="I494" i="20" s="1"/>
  <c r="R494" i="20"/>
  <c r="S494" i="20" s="1"/>
  <c r="H495" i="20"/>
  <c r="I495" i="20" s="1"/>
  <c r="R495" i="20"/>
  <c r="S495" i="20" s="1"/>
  <c r="H496" i="20"/>
  <c r="I496" i="20" s="1"/>
  <c r="R496" i="20"/>
  <c r="S496" i="20" s="1"/>
  <c r="H497" i="20"/>
  <c r="I497" i="20" s="1"/>
  <c r="R497" i="20"/>
  <c r="S497" i="20" s="1"/>
  <c r="H498" i="20"/>
  <c r="I498" i="20" s="1"/>
  <c r="R498" i="20"/>
  <c r="S498" i="20" s="1"/>
  <c r="H499" i="20"/>
  <c r="I499" i="20" s="1"/>
  <c r="R499" i="20"/>
  <c r="S499" i="20" s="1"/>
  <c r="H500" i="20"/>
  <c r="I500" i="20" s="1"/>
  <c r="R500" i="20"/>
  <c r="S500" i="20" s="1"/>
  <c r="H501" i="20"/>
  <c r="I501" i="20" s="1"/>
  <c r="R501" i="20"/>
  <c r="S501" i="20" s="1"/>
  <c r="H19" i="20"/>
  <c r="H20" i="20"/>
  <c r="H21" i="20"/>
  <c r="H22" i="20"/>
  <c r="H23" i="20"/>
  <c r="H24" i="20"/>
  <c r="H25" i="20"/>
  <c r="H26" i="20"/>
  <c r="H27" i="20"/>
  <c r="H28" i="20"/>
  <c r="H29" i="20"/>
  <c r="H30" i="20"/>
  <c r="H31" i="20"/>
  <c r="H32" i="20"/>
  <c r="H33" i="20"/>
  <c r="H34" i="20"/>
  <c r="H35" i="20"/>
  <c r="H36" i="20"/>
  <c r="H37" i="20"/>
  <c r="H38" i="20"/>
  <c r="N13" i="20" l="1"/>
  <c r="D13" i="20"/>
  <c r="R19" i="20"/>
  <c r="S19" i="20" s="1"/>
  <c r="R20" i="20"/>
  <c r="S20" i="20" s="1"/>
  <c r="R21" i="20"/>
  <c r="S21" i="20" s="1"/>
  <c r="R22" i="20"/>
  <c r="S22" i="20" s="1"/>
  <c r="R23" i="20"/>
  <c r="S23" i="20" s="1"/>
  <c r="R24" i="20"/>
  <c r="S24" i="20" s="1"/>
  <c r="R25" i="20"/>
  <c r="S25" i="20" s="1"/>
  <c r="R26" i="20"/>
  <c r="S26" i="20" s="1"/>
  <c r="R27" i="20"/>
  <c r="S27" i="20" s="1"/>
  <c r="R28" i="20"/>
  <c r="S28" i="20" s="1"/>
  <c r="R29" i="20"/>
  <c r="S29" i="20" s="1"/>
  <c r="R30" i="20"/>
  <c r="S30" i="20" s="1"/>
  <c r="R31" i="20"/>
  <c r="S31" i="20" s="1"/>
  <c r="R32" i="20"/>
  <c r="S32" i="20" s="1"/>
  <c r="R33" i="20"/>
  <c r="S33" i="20" s="1"/>
  <c r="R34" i="20"/>
  <c r="S34" i="20" s="1"/>
  <c r="R35" i="20"/>
  <c r="S35" i="20" s="1"/>
  <c r="R36" i="20"/>
  <c r="S36" i="20" s="1"/>
  <c r="R37" i="20"/>
  <c r="S37" i="20" s="1"/>
  <c r="R38" i="20"/>
  <c r="S38" i="20" s="1"/>
  <c r="I19" i="20"/>
  <c r="I20" i="20"/>
  <c r="I21" i="20"/>
  <c r="I22" i="20"/>
  <c r="I23" i="20"/>
  <c r="I24" i="20"/>
  <c r="I25" i="20"/>
  <c r="I26" i="20"/>
  <c r="I27" i="20"/>
  <c r="I28" i="20"/>
  <c r="I29" i="20"/>
  <c r="I30" i="20"/>
  <c r="I31" i="20"/>
  <c r="I32" i="20"/>
  <c r="I33" i="20"/>
  <c r="I34" i="20"/>
  <c r="I35" i="20"/>
  <c r="I36" i="20"/>
  <c r="I37" i="20"/>
  <c r="I38" i="20"/>
  <c r="Q6" i="20" l="1"/>
  <c r="S6" i="20" s="1"/>
  <c r="R6" i="20"/>
  <c r="F14" i="20"/>
  <c r="J12" i="22"/>
  <c r="D12" i="22"/>
  <c r="J11" i="22"/>
  <c r="H16" i="20" s="1"/>
  <c r="I16" i="20" s="1"/>
  <c r="D11" i="22"/>
  <c r="J10" i="22"/>
  <c r="D10" i="22"/>
  <c r="J9" i="22"/>
  <c r="D9" i="22"/>
  <c r="I7" i="22"/>
  <c r="C7" i="22"/>
  <c r="A3" i="22"/>
  <c r="H18" i="20" l="1"/>
  <c r="I18" i="20" s="1"/>
  <c r="H17" i="20"/>
  <c r="I17" i="20" s="1"/>
  <c r="R16" i="20"/>
  <c r="S16" i="20" s="1"/>
  <c r="R17" i="20"/>
  <c r="S17" i="20" s="1"/>
  <c r="R18" i="20"/>
  <c r="S18" i="20" s="1"/>
  <c r="R4" i="20" l="1"/>
  <c r="Q3" i="20"/>
  <c r="L83" i="2"/>
  <c r="L82" i="2"/>
  <c r="L81" i="2"/>
  <c r="L80" i="2"/>
  <c r="L79" i="2"/>
  <c r="L78" i="2"/>
  <c r="L30" i="2" l="1"/>
  <c r="L25" i="2"/>
  <c r="L26" i="2" s="1"/>
  <c r="I39" i="2" l="1"/>
  <c r="I37" i="2"/>
  <c r="H39" i="2"/>
  <c r="H37" i="2"/>
  <c r="I41" i="2" l="1"/>
  <c r="H41" i="2" l="1"/>
  <c r="H42" i="2" s="1"/>
  <c r="G48" i="2" s="1"/>
  <c r="H67" i="2" l="1"/>
  <c r="G67" i="2"/>
  <c r="I60" i="2"/>
  <c r="K60" i="2" s="1"/>
  <c r="I61" i="2"/>
  <c r="K61" i="2" s="1"/>
  <c r="I62" i="2"/>
  <c r="K62" i="2" s="1"/>
  <c r="I63" i="2"/>
  <c r="K63" i="2" s="1"/>
  <c r="I64" i="2"/>
  <c r="K64" i="2" s="1"/>
  <c r="I65" i="2"/>
  <c r="K65" i="2" s="1"/>
  <c r="I66" i="2"/>
  <c r="K66" i="2" s="1"/>
  <c r="I59" i="2"/>
  <c r="K59" i="2" s="1"/>
  <c r="K67" i="2" l="1"/>
  <c r="I67" i="2"/>
  <c r="K68" i="2" l="1"/>
  <c r="K69" i="2" s="1"/>
  <c r="L71" i="2" l="1"/>
  <c r="I42" i="2"/>
  <c r="K44" i="2" s="1"/>
  <c r="K45" i="2"/>
  <c r="M89" i="2"/>
  <c r="H57" i="2"/>
  <c r="H55" i="2" l="1"/>
  <c r="L47" i="2"/>
  <c r="G55" i="2" l="1"/>
  <c r="G57" i="2"/>
  <c r="S3" i="20" l="1"/>
  <c r="S4" i="20"/>
  <c r="Q2" i="20"/>
  <c r="S2" i="20" s="1"/>
  <c r="S5" i="20"/>
  <c r="S7" i="20" l="1"/>
  <c r="L77" i="2" s="1"/>
  <c r="L86" i="2" l="1"/>
  <c r="L88" i="2" s="1"/>
  <c r="L90" i="2" s="1"/>
</calcChain>
</file>

<file path=xl/sharedStrings.xml><?xml version="1.0" encoding="utf-8"?>
<sst xmlns="http://schemas.openxmlformats.org/spreadsheetml/2006/main" count="295" uniqueCount="223">
  <si>
    <t xml:space="preserve">Attach any additional documentation as necessary.  </t>
  </si>
  <si>
    <t>Net application amount (claimed costs less offsets)</t>
  </si>
  <si>
    <t>Direct care staff salaries</t>
  </si>
  <si>
    <t>to</t>
  </si>
  <si>
    <t>Totals</t>
  </si>
  <si>
    <t>Amount</t>
  </si>
  <si>
    <t>Provider NPI:</t>
  </si>
  <si>
    <t>Provider Address:</t>
  </si>
  <si>
    <t>E-mail applications and questions to:</t>
  </si>
  <si>
    <t>Provider is to only fill in the boxes below that are shaded.</t>
  </si>
  <si>
    <t>Provider City:</t>
  </si>
  <si>
    <t>Application for COVID-19 expense reimbursement - MN Medicaid enrolled licensed Nursing Facilities only that are located in MN</t>
  </si>
  <si>
    <t>Direct care salaries, taxes, and benefits during the COVID-19 response period</t>
  </si>
  <si>
    <t>Estimated direct care staff fringe benefits</t>
  </si>
  <si>
    <t>Section I - Direct Care Staffing Costs</t>
  </si>
  <si>
    <t>Average direct care salaries, taxes, and benefits prior to the COVID-19 response period</t>
  </si>
  <si>
    <t>Total Section I costs - Incremental direct care staffing costs</t>
  </si>
  <si>
    <t>Section II- Non-Direct Care Staffing Costs</t>
  </si>
  <si>
    <t>Total Section III costs</t>
  </si>
  <si>
    <t>Total Sections I, II and III costs</t>
  </si>
  <si>
    <t>DHS.NFRP.CostReport@state.mn.us</t>
  </si>
  <si>
    <t>Estimated by the Department based on the 2018 CR; excludes health insurance.</t>
  </si>
  <si>
    <t>Dietary</t>
  </si>
  <si>
    <t>Housekeeping</t>
  </si>
  <si>
    <t>Activities</t>
  </si>
  <si>
    <t>Social Workers</t>
  </si>
  <si>
    <t>Medical Records</t>
  </si>
  <si>
    <t>Other-Care Related</t>
  </si>
  <si>
    <t>Incremental</t>
  </si>
  <si>
    <t>Total</t>
  </si>
  <si>
    <t>Non- direct care staff wages &amp; fringe benefits</t>
  </si>
  <si>
    <t>Estimated fringes (excludes health ins.)</t>
  </si>
  <si>
    <t>Total Section II costs - Incremental non-direct care staffing costs</t>
  </si>
  <si>
    <t>Nursing</t>
  </si>
  <si>
    <t>Facility</t>
  </si>
  <si>
    <t>Percentage</t>
  </si>
  <si>
    <t>For the payroll periods covering:</t>
  </si>
  <si>
    <t>non-direct</t>
  </si>
  <si>
    <t>care staffing</t>
  </si>
  <si>
    <t>costs</t>
  </si>
  <si>
    <t>Costs</t>
  </si>
  <si>
    <t>by NF</t>
  </si>
  <si>
    <t>Multiplied</t>
  </si>
  <si>
    <t>Laundry and Linen</t>
  </si>
  <si>
    <t>Plant and Maintenance</t>
  </si>
  <si>
    <t>Costs that are eligible for expedited reimbursement are those necessary to ensure the health and safety of residents during the COVID-19 federal emergency declaration and up to 60 days following the termination of the COVID-19 federal emergency declaration.</t>
  </si>
  <si>
    <t>Incremental staffing costs eligible for reimbursement via this application may include an increase in staff hours, staff wages, over-time pay, and sick leave.</t>
  </si>
  <si>
    <t>Expedited expense reimbursement related to the COVID-19 pandemic may be made available to Minnesota Healthcare Programs for enrolled nursing facility providers that are located in Minnesota.</t>
  </si>
  <si>
    <t>List costs incurred that are eligible for reimbursement under M.S. Chapter 12A.10</t>
  </si>
  <si>
    <t xml:space="preserve">Facility Name: </t>
  </si>
  <si>
    <r>
      <t xml:space="preserve">Date (mm/dd/yy) of the first day of payroll period </t>
    </r>
    <r>
      <rPr>
        <b/>
        <u/>
        <sz val="10"/>
        <rFont val="Palatino Linotype"/>
        <family val="1"/>
      </rPr>
      <t>prior</t>
    </r>
    <r>
      <rPr>
        <b/>
        <sz val="10"/>
        <rFont val="Palatino Linotype"/>
        <family val="1"/>
      </rPr>
      <t xml:space="preserve"> </t>
    </r>
    <r>
      <rPr>
        <sz val="10"/>
        <rFont val="Palatino Linotype"/>
        <family val="1"/>
      </rPr>
      <t>to this facility's response to COVID-19 occurred</t>
    </r>
  </si>
  <si>
    <r>
      <t xml:space="preserve">Date (mm/dd/yy) of the last day of payroll period </t>
    </r>
    <r>
      <rPr>
        <b/>
        <u/>
        <sz val="10"/>
        <rFont val="Palatino Linotype"/>
        <family val="1"/>
      </rPr>
      <t>prior</t>
    </r>
    <r>
      <rPr>
        <sz val="10"/>
        <rFont val="Palatino Linotype"/>
        <family val="1"/>
      </rPr>
      <t xml:space="preserve"> to this facility's response to COVID-19 occurred</t>
    </r>
  </si>
  <si>
    <t>Date (mm/dd/yy) of the first day of payroll period for the COVID-19 reimbursement requested time period</t>
  </si>
  <si>
    <t>Date (mm/dd/yy) of the last day of payroll period for the COVID-19 reimbursement requested time period</t>
  </si>
  <si>
    <t xml:space="preserve">Email Address: </t>
  </si>
  <si>
    <t>Phone # :</t>
  </si>
  <si>
    <t xml:space="preserve">Name: </t>
  </si>
  <si>
    <t>Primary Contact Information (if different from Administrator)</t>
  </si>
  <si>
    <t>Administrator Information</t>
  </si>
  <si>
    <t>Number of days in Payroll period</t>
  </si>
  <si>
    <t>Section is not for SNSA (pool) costs; those may be included in Section III on the "Sec III-Nursing" worksheet.</t>
  </si>
  <si>
    <t>Base Payroll Cost per Day (for auditor use only)</t>
  </si>
  <si>
    <t>Section I &amp; II - Direct &amp; Non Direct Care Staffing Costs</t>
  </si>
  <si>
    <t>Costs claimed for reimbursement via this application, if approved, must be reported by the provider on the MN Nursing Facility Annual Cost Report form in the Balance Per Books column, but must be offset (removed) in the Adjustments column.</t>
  </si>
  <si>
    <t>Note: Copying the whole row will not work.</t>
  </si>
  <si>
    <t>Invoice #</t>
  </si>
  <si>
    <t xml:space="preserve">To add more lines highlight and copy cell A6 through C6 and paste it in the first available cell in Column A. </t>
  </si>
  <si>
    <t>Section III - Other Care Related Expenses</t>
  </si>
  <si>
    <t>Section III - Nursing</t>
  </si>
  <si>
    <t>Section III - Dietary Expenses</t>
  </si>
  <si>
    <t>Section III - Laundry &amp; Linen Expenses</t>
  </si>
  <si>
    <t>Section III - Housekeeping Expenses</t>
  </si>
  <si>
    <t>NOTE: DHS may require additional information to complete the application process. Providers must maintain all documentation for seven years for audit purposes.</t>
  </si>
  <si>
    <t>Costs incurred that are eligible for reimbursement under M.S. Chapter 12A.10</t>
  </si>
  <si>
    <t xml:space="preserve">Narrative - Use this space to provide details of the claimed amounts. </t>
  </si>
  <si>
    <t>The dollar amounts in column "L" will auto-fill from the applicable pages (tabs) of this workbook.</t>
  </si>
  <si>
    <t>Complete applications will be processed in the order received by DHS.  Applications are due no later than December 1, 2020 for costs incurred before October 1, 2020.</t>
  </si>
  <si>
    <t>Direct care staff costs (RN, LPN, CNA, TMA and Nursing Admin)</t>
  </si>
  <si>
    <t>The Department may pay for other items not covered in Sections I and II that are incremental costs of operating your facility that are directly related to responding to the COVID-19 pandemic that meet the definition in Chapter 12A.10.</t>
  </si>
  <si>
    <t>Please complete the applicable worksheets that coordinates with each department (individually labeled worksheets in this Excel file).</t>
  </si>
  <si>
    <t>Base Payroll Period (must start on or after 1/1/2020)</t>
  </si>
  <si>
    <t>Section III - other items (non-compensation costs)</t>
  </si>
  <si>
    <t>Department</t>
  </si>
  <si>
    <t>and, many campus settings as well. Use the allocation % applied to the department for 2018 Cost reporting purposes.</t>
  </si>
  <si>
    <t xml:space="preserve">The Nursing Facility Percentage column will pertain to most hospital-attached facilities in at least one department, </t>
  </si>
  <si>
    <t>Background</t>
  </si>
  <si>
    <t>Costs incurred prior to March 13, 2020 are not allowable on this application.</t>
  </si>
  <si>
    <t>Section III - Plant &amp; Maintenance Expenses</t>
  </si>
  <si>
    <t>By submitting this claim to the Department for payment, this facility's Administrator is stating that the information in this form is correct.</t>
  </si>
  <si>
    <t>The facility's base pay period may start on or after January 1, 2020,  must extend to the payroll period that ended closest to March 13th but neither on nor after that date, and must be at least two full pay periods.</t>
  </si>
  <si>
    <t xml:space="preserve">The amount of time (number of days) covered by both the base pay period and the requesting pay period must be the same length; preferably a minimum of 28 days. </t>
  </si>
  <si>
    <t xml:space="preserve">The amount of time (number of days) covered by both payroll periods entered below must be the same length; preferably a minimum of 28 days. </t>
  </si>
  <si>
    <t>Fringe ratio is based on the average</t>
  </si>
  <si>
    <t xml:space="preserve"> of the 2018 Cost Reports of all facilities</t>
  </si>
  <si>
    <t>Form A.EZ - Instructions</t>
  </si>
  <si>
    <t>If the pay periods being requested for reimbursement begins before March 13th but ends on or after March 13th, and reimbursement is sought for payroll costs for the portion of that pay period that is on and after March 13th, the Crossover version of Form A must be used instead of this form.</t>
  </si>
  <si>
    <r>
      <t>This form is for use by facilities that are requesting reimbursement for pay periods that begin on or after March 13</t>
    </r>
    <r>
      <rPr>
        <b/>
        <vertAlign val="superscript"/>
        <sz val="10"/>
        <rFont val="Palatino Linotype"/>
        <family val="1"/>
      </rPr>
      <t>th</t>
    </r>
    <r>
      <rPr>
        <b/>
        <sz val="10"/>
        <rFont val="Palatino Linotype"/>
        <family val="1"/>
      </rPr>
      <t>.</t>
    </r>
  </si>
  <si>
    <t xml:space="preserve">The facility's base payroll period must start on or after January 1, 2020, and must extend to the pay period that ended closest to March 13th but neither </t>
  </si>
  <si>
    <t>on nor after that date. The base payroll period must consist of at least two full facility pay periods.</t>
  </si>
  <si>
    <t>Once an application with the first requested reimbursement for an eligible pay period is approved, DHS NFRP Staff will send the provider a Form B with the base payroll period information filled in. The facility will use this Form B for the remainder of its requests for costs incurred during report year ending 9/30/2020.</t>
  </si>
  <si>
    <t>The Department may reimburse for additional reasonable staffing costs incurred by the facility, for staff working within the licensed nursing facility building, to properly care for the residents during the COVID-19 national emergency declaration.</t>
  </si>
  <si>
    <t>Requested Payroll Periods (must not be prior to 3/13/2020)</t>
  </si>
  <si>
    <t>This form is for facilities that are requesting reimbursement for pay periods that began on or after March 13th, 2020.</t>
  </si>
  <si>
    <t>If you need the Crossover version of this form, please request it by email; submit your request to the email address noted at the bottom of this page.</t>
  </si>
  <si>
    <r>
      <t xml:space="preserve">This reimbursement application request is only for costs that are not covered (or coverable) by any other disaster assistance, grants, loan forgiveness, insurance, federal or state funding. Costs reimbursed by an MDH grant, CMS grant or Federal stimulus payment cannot also be reimbursed by DHS. </t>
    </r>
    <r>
      <rPr>
        <b/>
        <sz val="10"/>
        <rFont val="Palatino Linotype"/>
        <family val="1"/>
      </rPr>
      <t>By submitting costs on this reimbursement application form you are attesting that you have not received reimbursement for these costs from any other source, including loan forgiveness.  Reimbursement received after this application related to costs claimed on this application must be reported on any future emergency requests.</t>
    </r>
  </si>
  <si>
    <t>Section III - Other Items</t>
  </si>
  <si>
    <t>This Section III is to be utilized solely for costs that are not related to employee compensation.</t>
  </si>
  <si>
    <r>
      <t xml:space="preserve">The Nursing Facility Percentage column in Section II pertains to shared department staff for most hospital-attached facilities and many facilities with a campus setting. Use the allocation % applied to the department for 2018 Cost Reporting purposes. </t>
    </r>
    <r>
      <rPr>
        <b/>
        <sz val="10"/>
        <rFont val="Palatino Linotype"/>
        <family val="1"/>
      </rPr>
      <t>ALL</t>
    </r>
    <r>
      <rPr>
        <sz val="10"/>
        <rFont val="Palatino Linotype"/>
        <family val="1"/>
      </rPr>
      <t xml:space="preserve"> facilities requesting reimbursement for non-direct-care staffing costs must enter numeric data into each and every one of the shaded cells G59 through J66 on the "Form A" page of this workbook.</t>
    </r>
  </si>
  <si>
    <t xml:space="preserve">Then provide the payroll information during the facility's response period claimed on this form, which is the facility's requested payroll periods.  </t>
  </si>
  <si>
    <r>
      <t xml:space="preserve">To compute the potential amount eligible for expedited reimbursement for incremental staff costs, provide information from payroll records just prior to </t>
    </r>
    <r>
      <rPr>
        <b/>
        <u/>
        <sz val="10"/>
        <rFont val="Palatino Linotype"/>
        <family val="1"/>
      </rPr>
      <t>this</t>
    </r>
    <r>
      <rPr>
        <sz val="10"/>
        <rFont val="Palatino Linotype"/>
        <family val="1"/>
      </rPr>
      <t xml:space="preserve"> facility's response to the COVID-19 emergency declaration period, which will be the facility's base payroll period. </t>
    </r>
  </si>
  <si>
    <t>Form A.EZ</t>
  </si>
  <si>
    <t>Less grants, CMS Stimulus payments, other reimbursements and/or other applicable credits</t>
  </si>
  <si>
    <t>respond "yes" or "no"</t>
  </si>
  <si>
    <t>Applied for a PPP Loan?</t>
  </si>
  <si>
    <t>If you’ve applied for a PPP loan you must submit your PPP application &amp; all related materials to DHS</t>
  </si>
  <si>
    <t>Costs reimbursed via this DHS expedited reimbursement program, the CARES Act stimulus payments from the Federal Government, PPP loan amounts that are forgiven, MDH grants, CMS grants, and, all future federal COVID assistance that providers receive will be offset on the facility's cost report; this will lower the amount of allowable costs used to compute future Medicaid rates.</t>
  </si>
  <si>
    <t>Submit all of your applicable invoices to DHS with this application</t>
  </si>
  <si>
    <t>SNSA Costs</t>
  </si>
  <si>
    <t>Fee Schedule</t>
  </si>
  <si>
    <t>Base period</t>
  </si>
  <si>
    <t>COVID period</t>
  </si>
  <si>
    <t>Date</t>
  </si>
  <si>
    <t>Hours</t>
  </si>
  <si>
    <t>Wage</t>
  </si>
  <si>
    <t>Holiday hours</t>
  </si>
  <si>
    <t>SNSA Maximum Charges</t>
  </si>
  <si>
    <t>Statewide Maximum Allowed Hourly Charges</t>
  </si>
  <si>
    <t>Statewide Maximum Allowed Holiday Hourly Charges</t>
  </si>
  <si>
    <t>RN</t>
  </si>
  <si>
    <t>LPN</t>
  </si>
  <si>
    <t>CNA</t>
  </si>
  <si>
    <t>TMA</t>
  </si>
  <si>
    <t>Wage/HR</t>
  </si>
  <si>
    <t>Max Wage/HR</t>
  </si>
  <si>
    <t>Vendor</t>
  </si>
  <si>
    <t>Incremental SNSA costs are allowed at the lesser of the max or billed hourly rate.</t>
  </si>
  <si>
    <t>From</t>
  </si>
  <si>
    <t>To</t>
  </si>
  <si>
    <t>Total days</t>
  </si>
  <si>
    <t>Position</t>
  </si>
  <si>
    <t>Hours at the same wage per hour can be summarized onto one line. Each wage per hour should have it's own line.</t>
  </si>
  <si>
    <t>COVID Period Total</t>
  </si>
  <si>
    <t>Yes</t>
  </si>
  <si>
    <t>No</t>
  </si>
  <si>
    <t>Summary</t>
  </si>
  <si>
    <t>Complete the table on the left for the Base period and the table on the right for the requested Time period.</t>
  </si>
  <si>
    <t xml:space="preserve">This table must be filled out in order to have </t>
  </si>
  <si>
    <t>Section III - Supplement Nursing Service Agency</t>
  </si>
  <si>
    <t>If you need additional space please contact DHS.</t>
  </si>
  <si>
    <t>Line 6154</t>
  </si>
  <si>
    <t>Base Period Total</t>
  </si>
  <si>
    <t>Line 6151</t>
  </si>
  <si>
    <t>Line 6152</t>
  </si>
  <si>
    <t>Line 6153</t>
  </si>
  <si>
    <t>Total Allowed</t>
  </si>
  <si>
    <r>
      <rPr>
        <sz val="10"/>
        <rFont val="Palatino Linotype"/>
        <family val="1"/>
      </rPr>
      <t xml:space="preserve">Authority for these payments is per Minnesota Statutes, </t>
    </r>
    <r>
      <rPr>
        <u/>
        <sz val="10"/>
        <color indexed="12"/>
        <rFont val="Palatino Linotype"/>
        <family val="1"/>
      </rPr>
      <t>Chapter 12A.10 as shown below:</t>
    </r>
  </si>
  <si>
    <t>Payment will be the lesser of actual costs or the Medicare fee schedule payment on the date of service.</t>
  </si>
  <si>
    <t>Incremental increases in SNSA costs are allowed at the lesser of the max or billed hourly rate.</t>
  </si>
  <si>
    <t>Do you have an SNSA cap waiver from DHS in place for this specific COVID period?</t>
  </si>
  <si>
    <t>Total COVID-19 Test Limit</t>
  </si>
  <si>
    <t>COVID-19 test costs considered for reimbursement</t>
  </si>
  <si>
    <t>HCPCS U0001</t>
  </si>
  <si>
    <t>HCPCS U0002</t>
  </si>
  <si>
    <t>HCPCS U0003</t>
  </si>
  <si>
    <t>HCPCS U0004</t>
  </si>
  <si>
    <t>CPT 87635</t>
  </si>
  <si>
    <t>CPT 86769</t>
  </si>
  <si>
    <t>CPT 86328</t>
  </si>
  <si>
    <t>HCPCS G2023</t>
  </si>
  <si>
    <t>HCPCS G2024</t>
  </si>
  <si>
    <t>HCPCS C9803</t>
  </si>
  <si>
    <t>HCPCS is a standardized coding system that Medicare and other health insurers use to submit claims for services provided to patients</t>
  </si>
  <si>
    <t>Antibody; severe acute respiratory syndrome coronavirus 2 (SARS-CoV-2) (Coronavirus disease [COVID-19])</t>
  </si>
  <si>
    <t>CDC 2019 Novel Coronavirus (2019-nCoV) Real-Time RT-PCR Diagnostic Panel-CDC approved lab (to be used by approved lab)</t>
  </si>
  <si>
    <t>CDC 2019 Novel Coronavirus (2019-nCoV) Real-Time RT-PCR Diagnostic Panel-CDC non-approved lab (interchangeable with CPT 87635)</t>
  </si>
  <si>
    <t>Infectious agent detection by nucleic acid (DNA or RNA); severe acute respiratory syndrome coronavirus 2 (SARS-CoV-2) (Coronavirus disease [COVID-19]), amplified probe technique, making use of high  throughput technologies as described by CMS-2020-01-R</t>
  </si>
  <si>
    <t>2019-nCoV Coronavirus, SARS-CoV-2/2019-nCoV (COVID-19), any technique, multiple types or subtypes (includes all targets), non-CDC, making use of high throughput technologies as described by CMS-2020-01-R</t>
  </si>
  <si>
    <t>Infectious agent detection by nucleic acid (DNA or RNA); severe acute respiratory syndrome coronavirus 2 (SARS-CoV-2)</t>
  </si>
  <si>
    <t>Code</t>
  </si>
  <si>
    <t>Description</t>
  </si>
  <si>
    <t xml:space="preserve">To add more lines in the second section highlight and copy cell A26 through C26 and paste it in the first available cell in Column A. </t>
  </si>
  <si>
    <t>Select a base period of a minimum of 14 days from January 1st, 2020 until March 11th for the same amount of days for the requested time period.</t>
  </si>
  <si>
    <t>If this worksheet or the tests by HCPCS codes on Form A are not filled out, the form will not allow anything.</t>
  </si>
  <si>
    <t>COVID-19 Test costs for "staff"</t>
  </si>
  <si>
    <t>Section III - COVID-19 Test for "staff"</t>
  </si>
  <si>
    <t>HCPCS 0225U</t>
  </si>
  <si>
    <t>HCPCS 0226U</t>
  </si>
  <si>
    <t>HCPCS 0223U</t>
  </si>
  <si>
    <t>$ TBD</t>
  </si>
  <si>
    <t>Hospital outpatient clinic visit specimen collection for Severe Acute Respiratory Syndrome Coronavirus 2 (SARS-CoV-2) (Coronavirus disease [COVID-19]), any specimen source</t>
  </si>
  <si>
    <t>Neutralizing antibody, Severe Acute Respiratory Syndrome Coronavirus 2 (SARS-CoV-2)</t>
  </si>
  <si>
    <t>Neutralizing antibody, Severe Acute Respiratory Syndrome Coronavirus 2 (SARS-CoV-2); titer</t>
  </si>
  <si>
    <t>Infectious agent antigen detection by immunoassay technique., Severe Acute Respiratory Syndrome Coronavirus 2 (SARS-CoV2-2)</t>
  </si>
  <si>
    <t>Infectious disease (bacterial or viral respiratory tract infection), pathogen specific nucleic acid, 22 targets including Severe Respiratory Syndrome Coronavirus 2.</t>
  </si>
  <si>
    <t>Infectious disease (bacterial or viral respiratory tract infection), pathogen specific nucleic acid, 21 targets including Severe Respiratory Syndrome Coronavirus 2.</t>
  </si>
  <si>
    <t>Surrogate viral neutralization test (sVNT), Severe Acute Respiratory Syndrome Coronavirus 2 (SARS-CoV-2), ELISA, plasma, serum.</t>
  </si>
  <si>
    <t>Immunoassay for infectious agent antibody(ies), qualitative or semi quantitative, single step method (eg, reagent strip); severe acute respiratory syndrome coronavirus 2 (SARS-CoV-2) (Coronavirus disease [COVID-19])</t>
  </si>
  <si>
    <t>Specimen collection for severe acute respiratory syndrome coronavirus 2 (SARS-CoV-2) (Coronavirus disease [COVID-19]), any specimen source (to be used by clinical diagnostic laboratories)</t>
  </si>
  <si>
    <t>Specimen collection for severe acute respiratory syndrome coronavirus 2 (SARS-CoV-2) (Coronavirus disease [COVID-19]), from an individual in a SNF or by a laboratory on behalf of a HHA, any specimen source</t>
  </si>
  <si>
    <t>CPT 86408</t>
  </si>
  <si>
    <t>CPT 86409</t>
  </si>
  <si>
    <t>CPT 87426</t>
  </si>
  <si>
    <t>“Facility staff” includes employees, consultants, contractors, volunteers, and essential caregivers who provide care and services to residents on behalf of the facility, and students in the facility’s nurse aide training programs or from affiliated academic institutions. For the purpose of testing “individuals providing services under arrangement and volunteers,” facilities should prioritize those individuals who are regularly in the facility (e.g., weekly) and have contact with residents or staff. We note that the facility may have a provision under its arrangement with a vendor or volunteer that requires them to be tested from another source (e.g., their employer or on their own). However, the facility is still required to obtain documentation that the required testing was completed during the timeframe that corresponds to the facility’s testing frequency.</t>
  </si>
  <si>
    <t>Please fill out the number of tests by HCPCS code on Form A worksheet as well as this section for actual costs.</t>
  </si>
  <si>
    <r>
      <t xml:space="preserve">NOTE: waivers to the SNSA maximum allowable charges requires a </t>
    </r>
    <r>
      <rPr>
        <b/>
        <sz val="10"/>
        <rFont val="Palatino Linotype"/>
        <family val="1"/>
      </rPr>
      <t>prior</t>
    </r>
    <r>
      <rPr>
        <sz val="10"/>
        <rFont val="Palatino Linotype"/>
        <family val="1"/>
      </rPr>
      <t xml:space="preserve"> authorization from DHS</t>
    </r>
  </si>
  <si>
    <t>Invoices for both the base and requested time period must be submitted.</t>
  </si>
  <si>
    <t>If the facility has received a waiver for SNSA costs from DHS please select "Yes" next to the question.</t>
  </si>
  <si>
    <t>If the facility has received a waiver for SNSA costs please select yes in the box on the Sec III-SNSA worksheet.</t>
  </si>
  <si>
    <t>Payment for Employee COVID-19 test will be the lesser of actual costs and the Medicare fee schedule.</t>
  </si>
  <si>
    <t>Please fill out the number of test by HCPCS code on Form A worksheet, as well as, Sec III - COVID-19 Tests worksheet for actual costs.</t>
  </si>
  <si>
    <t>If either the tests by HCPCS codes on Form A worksheet or the actual costs on Sec III - COVID-19 Tests worksheet are not filled out, the form will not allow anything.</t>
  </si>
  <si>
    <t>Select a base period of a minimum of 14 days from January 1s until March 11th for the same amount of days for the requested time period.</t>
  </si>
  <si>
    <t>Costs associated with COVID-19 testing will NOT be allowed on the DHS Nursing Facility Cost Reports</t>
  </si>
  <si>
    <r>
      <t xml:space="preserve">Costs eligible for payment. As used in this section, "commissioner" means the commissioner of human services. Notwithstanding the limitations of section 12A.01 and the requirement in section 12A.03 that all appropriations must be used to assist with recovery, the commissioner may pay parties under contract, provider agreement, or other arrangement with the commissioner as of the date of a natural disaster, or the date when action was taken in anticipation of a possible natural disaster or other event that threatens the health and safety of individuals served by a program that receives funding from medical assistance for the costs of evacuation, transportation, medical, remedial, or personal care services provided to vulnerable residents. Costs eligible for payment under this section are those necessary to ensure the health and safety of medical assistance recipients during and up to 60 days following the disaster. </t>
    </r>
    <r>
      <rPr>
        <b/>
        <i/>
        <u/>
        <sz val="11"/>
        <color indexed="12"/>
        <rFont val="Palatino Linotype"/>
        <family val="1"/>
      </rPr>
      <t>Only costs that are not already paid for by another source are eligible</t>
    </r>
    <r>
      <rPr>
        <i/>
        <sz val="11"/>
        <color indexed="12"/>
        <rFont val="Palatino Linotype"/>
        <family val="1"/>
      </rPr>
      <t xml:space="preserve">. The commissioner may make payments for documented incremental costs incurred by a party, may determine an estimate of the costs at the sole discretion of the commissioner, or may use a combination of these two methods. If after receiving payment from the commissioner for a documented cost, the provider is </t>
    </r>
    <r>
      <rPr>
        <b/>
        <i/>
        <u/>
        <sz val="11"/>
        <color indexed="12"/>
        <rFont val="Palatino Linotype"/>
        <family val="1"/>
      </rPr>
      <t>able</t>
    </r>
    <r>
      <rPr>
        <i/>
        <sz val="11"/>
        <color indexed="12"/>
        <rFont val="Palatino Linotype"/>
        <family val="1"/>
      </rPr>
      <t xml:space="preserve"> to acquire payment </t>
    </r>
    <r>
      <rPr>
        <b/>
        <i/>
        <u/>
        <sz val="11"/>
        <color indexed="12"/>
        <rFont val="Palatino Linotype"/>
        <family val="1"/>
      </rPr>
      <t>from another source</t>
    </r>
    <r>
      <rPr>
        <b/>
        <sz val="11"/>
        <color indexed="12"/>
        <rFont val="Palatino Linotype"/>
        <family val="1"/>
      </rPr>
      <t xml:space="preserve"> </t>
    </r>
    <r>
      <rPr>
        <i/>
        <sz val="11"/>
        <color indexed="12"/>
        <rFont val="Palatino Linotype"/>
        <family val="1"/>
      </rPr>
      <t xml:space="preserve">for that cost, the provider shall reimburse the commissioner in the amount paid.
</t>
    </r>
    <r>
      <rPr>
        <sz val="11"/>
        <color indexed="12"/>
        <rFont val="Palatino Linotype"/>
        <family val="1"/>
      </rPr>
      <t>Regardless of whether a provider is claiming reimbursement for COVID-19 costs via this application form or the DHS Cost Report, keep in mind that the general cost principles in M.S. 256R.10 apply. To be considered an allowable cost, a cost must satisfy the following criteria:</t>
    </r>
    <r>
      <rPr>
        <i/>
        <sz val="11"/>
        <color indexed="12"/>
        <rFont val="Palatino Linotype"/>
        <family val="1"/>
      </rPr>
      <t xml:space="preserve">
(1) the cost is ordinary, necessary, and related to resident care;
(2) the cost is what a prudent and cost-conscious business person would pay for the specific good or service in the open market in an arm's-length transaction;
(3) the cost is for goods or services actually provided in the nursing facility;
(4) the cost effects of transactions that have the effect of circumventing this chapter are not allowable under the principle that the substance of the transaction shall prevail over form; and
(5) costs that are incurred due to management inefficiency, unnecessary care or facilities, agreements not to compete, or activities not commonly accepted in the nursing facility care field are not allowable.</t>
    </r>
  </si>
  <si>
    <t>Revised 9.14.2020</t>
  </si>
  <si>
    <t>Travel And Housing</t>
  </si>
  <si>
    <t>Line 8080</t>
  </si>
  <si>
    <t>G&amp;A Other</t>
  </si>
  <si>
    <t>Allowable SNSA Wage Costs</t>
  </si>
  <si>
    <t>Allowed 12A.10 Costs</t>
  </si>
  <si>
    <t>Number of "Staff"</t>
  </si>
  <si>
    <t>Medicare Fee Schedule</t>
  </si>
  <si>
    <t>COVID-19 test costs limited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</si>
</sst>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43" formatCode="_(* #,##0.00_);_(* \(#,##0.00\);_(* &quot;-&quot;??_);_(@_)"/>
    <numFmt numFmtId="164" formatCode="&quot;$&quot;#,##0"/>
    <numFmt numFmtId="165" formatCode="_(* #,##0_);_(* \(#,##0\);_(* &quot;-&quot;??_);_(@_)"/>
    <numFmt numFmtId="166" formatCode="&quot;$&quot;#,##0.00"/>
  </numFmts>
  <fonts count="35">
    <font>
      <sz val="10"/>
      <name val="Arial"/>
    </font>
    <font>
      <u/>
      <sz val="10"/>
      <color indexed="12"/>
      <name val="Arial"/>
      <family val="2"/>
    </font>
    <font>
      <b/>
      <sz val="14"/>
      <name val="Palatino Linotype"/>
      <family val="1"/>
    </font>
    <font>
      <b/>
      <sz val="10"/>
      <name val="Palatino Linotype"/>
      <family val="1"/>
    </font>
    <font>
      <sz val="10"/>
      <name val="Palatino Linotype"/>
      <family val="1"/>
    </font>
    <font>
      <i/>
      <sz val="10"/>
      <name val="Palatino Linotype"/>
      <family val="1"/>
    </font>
    <font>
      <sz val="10"/>
      <color indexed="12"/>
      <name val="Palatino Linotype"/>
      <family val="1"/>
    </font>
    <font>
      <u/>
      <sz val="10"/>
      <name val="Palatino Linotype"/>
      <family val="1"/>
    </font>
    <font>
      <u/>
      <sz val="10"/>
      <color indexed="12"/>
      <name val="Palatino Linotype"/>
      <family val="1"/>
    </font>
    <font>
      <sz val="10"/>
      <color indexed="10"/>
      <name val="Palatino Linotype"/>
      <family val="1"/>
    </font>
    <font>
      <u val="double"/>
      <sz val="10"/>
      <name val="Palatino Linotype"/>
      <family val="1"/>
    </font>
    <font>
      <b/>
      <u/>
      <sz val="10"/>
      <name val="Palatino Linotype"/>
      <family val="1"/>
    </font>
    <font>
      <sz val="10"/>
      <name val="Arial"/>
      <family val="2"/>
    </font>
    <font>
      <sz val="9"/>
      <name val="Palatino Linotype"/>
      <family val="1"/>
    </font>
    <font>
      <sz val="10"/>
      <color rgb="FF0000FF"/>
      <name val="Palatino Linotype"/>
      <family val="1"/>
    </font>
    <font>
      <sz val="10"/>
      <name val="Arial"/>
      <family val="2"/>
    </font>
    <font>
      <sz val="10"/>
      <color theme="1"/>
      <name val="Palatino Linotype"/>
      <family val="1"/>
    </font>
    <font>
      <sz val="10"/>
      <color theme="0"/>
      <name val="Palatino Linotype"/>
      <family val="1"/>
    </font>
    <font>
      <b/>
      <sz val="10"/>
      <color indexed="12"/>
      <name val="Palatino Linotype"/>
      <family val="1"/>
    </font>
    <font>
      <b/>
      <vertAlign val="superscript"/>
      <sz val="10"/>
      <name val="Palatino Linotype"/>
      <family val="1"/>
    </font>
    <font>
      <b/>
      <sz val="10"/>
      <name val="Arial"/>
      <family val="2"/>
    </font>
    <font>
      <sz val="10"/>
      <color rgb="FFFF0000"/>
      <name val="Palatino Linotype"/>
      <family val="1"/>
    </font>
    <font>
      <b/>
      <sz val="10"/>
      <color rgb="FFFF0000"/>
      <name val="Palatino Linotype"/>
      <family val="1"/>
    </font>
    <font>
      <sz val="12"/>
      <name val="Arial"/>
      <family val="2"/>
    </font>
    <font>
      <b/>
      <sz val="14"/>
      <name val="Arial"/>
      <family val="2"/>
    </font>
    <font>
      <b/>
      <sz val="12"/>
      <name val="Arial"/>
      <family val="2"/>
    </font>
    <font>
      <u/>
      <sz val="12"/>
      <name val="Arial"/>
      <family val="2"/>
    </font>
    <font>
      <b/>
      <sz val="11"/>
      <color indexed="12"/>
      <name val="Palatino Linotype"/>
      <family val="1"/>
    </font>
    <font>
      <i/>
      <sz val="11"/>
      <color indexed="12"/>
      <name val="Palatino Linotype"/>
      <family val="1"/>
    </font>
    <font>
      <b/>
      <i/>
      <u/>
      <sz val="11"/>
      <color indexed="12"/>
      <name val="Palatino Linotype"/>
      <family val="1"/>
    </font>
    <font>
      <sz val="12"/>
      <color theme="1"/>
      <name val="Arial"/>
      <family val="2"/>
    </font>
    <font>
      <sz val="12"/>
      <color rgb="FF47425D"/>
      <name val="Source Sans Pro"/>
    </font>
    <font>
      <i/>
      <sz val="11"/>
      <name val="Calibri"/>
      <family val="2"/>
    </font>
    <font>
      <sz val="12"/>
      <name val="Source Sans Pro"/>
    </font>
    <font>
      <sz val="11"/>
      <color indexed="12"/>
      <name val="Palatino Linotype"/>
      <family val="1"/>
    </font>
  </fonts>
  <fills count="7">
    <fill>
      <patternFill patternType="none"/>
    </fill>
    <fill>
      <patternFill patternType="gray125"/>
    </fill>
    <fill>
      <patternFill patternType="solid">
        <fgColor theme="1"/>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theme="0"/>
      </left>
      <right style="thin">
        <color theme="0"/>
      </right>
      <top style="thin">
        <color theme="0"/>
      </top>
      <bottom style="thin">
        <color theme="0"/>
      </bottom>
      <diagonal/>
    </border>
    <border>
      <left/>
      <right/>
      <top style="thin">
        <color indexed="64"/>
      </top>
      <bottom style="double">
        <color indexed="64"/>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top style="thin">
        <color indexed="64"/>
      </top>
      <bottom style="thin">
        <color theme="0"/>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s>
  <cellStyleXfs count="5">
    <xf numFmtId="0" fontId="0" fillId="0" borderId="0"/>
    <xf numFmtId="0" fontId="1" fillId="0" borderId="0" applyNumberFormat="0" applyFill="0" applyBorder="0" applyAlignment="0" applyProtection="0">
      <alignment vertical="top"/>
      <protection locked="0"/>
    </xf>
    <xf numFmtId="44" fontId="12" fillId="0" borderId="0" applyFont="0" applyFill="0" applyBorder="0" applyAlignment="0" applyProtection="0"/>
    <xf numFmtId="9" fontId="12" fillId="0" borderId="0" applyFont="0" applyFill="0" applyBorder="0" applyAlignment="0" applyProtection="0"/>
    <xf numFmtId="43" fontId="15" fillId="0" borderId="0" applyFont="0" applyFill="0" applyBorder="0" applyAlignment="0" applyProtection="0"/>
  </cellStyleXfs>
  <cellXfs count="214">
    <xf numFmtId="0" fontId="0" fillId="0" borderId="0" xfId="0"/>
    <xf numFmtId="6" fontId="8" fillId="3" borderId="7" xfId="0" applyNumberFormat="1" applyFont="1" applyFill="1" applyBorder="1" applyProtection="1">
      <protection locked="0"/>
    </xf>
    <xf numFmtId="0" fontId="2" fillId="0" borderId="0" xfId="0" applyFont="1" applyAlignment="1" applyProtection="1">
      <alignment horizontal="left"/>
    </xf>
    <xf numFmtId="0" fontId="3" fillId="0" borderId="0" xfId="0" applyFont="1" applyAlignment="1" applyProtection="1">
      <alignment horizontal="centerContinuous"/>
    </xf>
    <xf numFmtId="0" fontId="4" fillId="0" borderId="0" xfId="0" applyFont="1" applyProtection="1"/>
    <xf numFmtId="0" fontId="3" fillId="0" borderId="0" xfId="0" applyFont="1" applyAlignment="1" applyProtection="1">
      <alignment horizontal="right" vertical="top"/>
    </xf>
    <xf numFmtId="0" fontId="3" fillId="0" borderId="0" xfId="0" applyFont="1" applyAlignment="1" applyProtection="1">
      <alignment horizontal="left"/>
    </xf>
    <xf numFmtId="0" fontId="4" fillId="0" borderId="0" xfId="0" applyFont="1" applyBorder="1" applyProtection="1"/>
    <xf numFmtId="0" fontId="6" fillId="0" borderId="0" xfId="0" applyFont="1" applyBorder="1" applyProtection="1"/>
    <xf numFmtId="0" fontId="3" fillId="0" borderId="0" xfId="0" applyFont="1" applyProtection="1"/>
    <xf numFmtId="0" fontId="4" fillId="0" borderId="0" xfId="0" applyFont="1" applyAlignment="1" applyProtection="1">
      <alignment horizontal="left"/>
    </xf>
    <xf numFmtId="14" fontId="6" fillId="0" borderId="0" xfId="0" applyNumberFormat="1" applyFont="1" applyProtection="1"/>
    <xf numFmtId="14" fontId="4" fillId="0" borderId="11" xfId="0" applyNumberFormat="1" applyFont="1" applyBorder="1" applyAlignment="1" applyProtection="1">
      <alignment horizontal="center"/>
    </xf>
    <xf numFmtId="14" fontId="4" fillId="0" borderId="0" xfId="0" applyNumberFormat="1" applyFont="1" applyFill="1" applyBorder="1" applyProtection="1"/>
    <xf numFmtId="14" fontId="4" fillId="0" borderId="12" xfId="0" applyNumberFormat="1" applyFont="1" applyBorder="1" applyAlignment="1" applyProtection="1">
      <alignment horizontal="center"/>
    </xf>
    <xf numFmtId="14" fontId="4" fillId="0" borderId="0" xfId="0" applyNumberFormat="1" applyFont="1" applyFill="1" applyBorder="1" applyAlignment="1" applyProtection="1">
      <alignment horizontal="center"/>
    </xf>
    <xf numFmtId="14" fontId="4" fillId="0" borderId="13" xfId="0" applyNumberFormat="1" applyFont="1" applyBorder="1" applyAlignment="1" applyProtection="1">
      <alignment horizontal="center"/>
    </xf>
    <xf numFmtId="14" fontId="7" fillId="0" borderId="0" xfId="0" applyNumberFormat="1" applyFont="1" applyFill="1" applyBorder="1" applyProtection="1"/>
    <xf numFmtId="164" fontId="6" fillId="0" borderId="0" xfId="0" applyNumberFormat="1" applyFont="1" applyFill="1" applyBorder="1" applyProtection="1"/>
    <xf numFmtId="0" fontId="4" fillId="0" borderId="0" xfId="0" applyFont="1" applyFill="1" applyProtection="1"/>
    <xf numFmtId="164" fontId="4" fillId="0" borderId="0" xfId="0" applyNumberFormat="1" applyFont="1" applyProtection="1"/>
    <xf numFmtId="164" fontId="4" fillId="0" borderId="0" xfId="0" applyNumberFormat="1" applyFont="1" applyFill="1" applyBorder="1" applyProtection="1"/>
    <xf numFmtId="0" fontId="4" fillId="0" borderId="0" xfId="0" applyFont="1" applyBorder="1" applyAlignment="1" applyProtection="1"/>
    <xf numFmtId="14" fontId="4" fillId="0" borderId="2" xfId="0" applyNumberFormat="1" applyFont="1" applyFill="1" applyBorder="1" applyProtection="1"/>
    <xf numFmtId="0" fontId="4" fillId="0" borderId="11" xfId="0" applyFont="1" applyBorder="1" applyAlignment="1" applyProtection="1">
      <alignment horizontal="center"/>
    </xf>
    <xf numFmtId="14" fontId="4" fillId="0" borderId="3" xfId="0" applyNumberFormat="1" applyFont="1" applyFill="1" applyBorder="1" applyAlignment="1" applyProtection="1">
      <alignment horizontal="center"/>
    </xf>
    <xf numFmtId="0" fontId="4" fillId="0" borderId="12" xfId="0" applyFont="1" applyBorder="1" applyAlignment="1" applyProtection="1">
      <alignment horizontal="center"/>
    </xf>
    <xf numFmtId="14" fontId="4" fillId="0" borderId="3" xfId="0" applyNumberFormat="1" applyFont="1" applyFill="1" applyBorder="1" applyProtection="1"/>
    <xf numFmtId="0" fontId="4" fillId="0" borderId="13" xfId="0" applyFont="1" applyBorder="1" applyProtection="1"/>
    <xf numFmtId="164" fontId="4" fillId="0" borderId="5" xfId="0" applyNumberFormat="1" applyFont="1" applyFill="1" applyBorder="1" applyAlignment="1" applyProtection="1">
      <alignment horizontal="center"/>
    </xf>
    <xf numFmtId="0" fontId="4" fillId="0" borderId="13" xfId="0" applyFont="1" applyFill="1" applyBorder="1" applyAlignment="1" applyProtection="1">
      <alignment horizontal="center"/>
    </xf>
    <xf numFmtId="10" fontId="4" fillId="0" borderId="7" xfId="3" applyNumberFormat="1" applyFont="1" applyFill="1" applyBorder="1" applyProtection="1"/>
    <xf numFmtId="9" fontId="4" fillId="2" borderId="7" xfId="3" applyFont="1" applyFill="1" applyBorder="1" applyAlignment="1" applyProtection="1">
      <alignment horizontal="left"/>
    </xf>
    <xf numFmtId="44" fontId="4" fillId="2" borderId="7" xfId="2" applyFont="1" applyFill="1" applyBorder="1" applyProtection="1"/>
    <xf numFmtId="9" fontId="4" fillId="2" borderId="7" xfId="3" applyFont="1" applyFill="1" applyBorder="1" applyProtection="1"/>
    <xf numFmtId="164" fontId="4" fillId="0" borderId="0" xfId="0" applyNumberFormat="1" applyFont="1" applyFill="1" applyBorder="1" applyAlignment="1" applyProtection="1">
      <alignment horizontal="left"/>
    </xf>
    <xf numFmtId="0" fontId="4" fillId="0" borderId="1" xfId="0" applyFont="1" applyBorder="1" applyProtection="1"/>
    <xf numFmtId="0" fontId="7" fillId="0" borderId="0" xfId="0" applyFont="1" applyBorder="1" applyAlignment="1" applyProtection="1">
      <alignment horizontal="center"/>
    </xf>
    <xf numFmtId="6" fontId="7" fillId="0" borderId="0" xfId="0" applyNumberFormat="1" applyFont="1" applyBorder="1" applyProtection="1"/>
    <xf numFmtId="0" fontId="9" fillId="0" borderId="0" xfId="0" applyFont="1" applyBorder="1" applyProtection="1"/>
    <xf numFmtId="6" fontId="10" fillId="0" borderId="0" xfId="0" applyNumberFormat="1" applyFont="1" applyBorder="1" applyProtection="1"/>
    <xf numFmtId="0" fontId="0" fillId="0" borderId="0" xfId="0" applyProtection="1">
      <protection locked="0"/>
    </xf>
    <xf numFmtId="0" fontId="0" fillId="0" borderId="0" xfId="0" applyProtection="1"/>
    <xf numFmtId="0" fontId="6" fillId="0" borderId="0" xfId="0" applyFont="1" applyFill="1" applyBorder="1" applyProtection="1"/>
    <xf numFmtId="0" fontId="4" fillId="0" borderId="0" xfId="0" applyFont="1" applyFill="1" applyBorder="1" applyProtection="1"/>
    <xf numFmtId="0" fontId="4" fillId="0" borderId="8" xfId="0" applyFont="1" applyFill="1" applyBorder="1" applyProtection="1"/>
    <xf numFmtId="14" fontId="6" fillId="0" borderId="10" xfId="0" applyNumberFormat="1" applyFont="1" applyFill="1" applyBorder="1" applyProtection="1"/>
    <xf numFmtId="6" fontId="4" fillId="0" borderId="10" xfId="0" applyNumberFormat="1" applyFont="1" applyFill="1" applyBorder="1" applyProtection="1"/>
    <xf numFmtId="14" fontId="14" fillId="3" borderId="7" xfId="0" applyNumberFormat="1" applyFont="1" applyFill="1" applyBorder="1" applyAlignment="1" applyProtection="1">
      <alignment horizontal="right" vertical="center"/>
      <protection locked="0"/>
    </xf>
    <xf numFmtId="0" fontId="4" fillId="0" borderId="2" xfId="0" applyFont="1" applyBorder="1" applyProtection="1"/>
    <xf numFmtId="0" fontId="4" fillId="0" borderId="14" xfId="0" applyFont="1" applyBorder="1" applyProtection="1"/>
    <xf numFmtId="0" fontId="4" fillId="0" borderId="5" xfId="0" applyFont="1" applyBorder="1" applyProtection="1"/>
    <xf numFmtId="0" fontId="4" fillId="0" borderId="8" xfId="0" applyFont="1" applyBorder="1" applyProtection="1"/>
    <xf numFmtId="0" fontId="4" fillId="0" borderId="9" xfId="0" applyFont="1" applyBorder="1" applyProtection="1"/>
    <xf numFmtId="0" fontId="4" fillId="0" borderId="1" xfId="0" applyFont="1" applyBorder="1" applyAlignment="1" applyProtection="1">
      <alignment horizontal="right"/>
    </xf>
    <xf numFmtId="0" fontId="4" fillId="0" borderId="0" xfId="0" applyFont="1" applyBorder="1" applyAlignment="1" applyProtection="1">
      <alignment horizontal="right"/>
    </xf>
    <xf numFmtId="0" fontId="17" fillId="0" borderId="0" xfId="0" applyFont="1" applyAlignment="1" applyProtection="1">
      <alignment horizontal="right"/>
    </xf>
    <xf numFmtId="44" fontId="17" fillId="0" borderId="0" xfId="2" applyFont="1" applyProtection="1"/>
    <xf numFmtId="6" fontId="4" fillId="0" borderId="0" xfId="0" applyNumberFormat="1" applyFont="1" applyBorder="1" applyProtection="1"/>
    <xf numFmtId="14" fontId="6" fillId="0" borderId="0" xfId="0" applyNumberFormat="1" applyFont="1" applyFill="1" applyBorder="1" applyProtection="1"/>
    <xf numFmtId="6" fontId="4" fillId="0" borderId="0" xfId="0" applyNumberFormat="1" applyFont="1" applyFill="1" applyBorder="1" applyProtection="1"/>
    <xf numFmtId="0" fontId="3" fillId="0" borderId="16" xfId="0" applyFont="1" applyBorder="1" applyProtection="1"/>
    <xf numFmtId="0" fontId="4" fillId="0" borderId="16" xfId="0" applyFont="1" applyBorder="1" applyProtection="1"/>
    <xf numFmtId="0" fontId="0" fillId="0" borderId="16" xfId="0" applyBorder="1" applyProtection="1"/>
    <xf numFmtId="0" fontId="7" fillId="0" borderId="16" xfId="0" applyFont="1" applyBorder="1" applyAlignment="1" applyProtection="1">
      <alignment horizontal="center"/>
    </xf>
    <xf numFmtId="164" fontId="13" fillId="0" borderId="0" xfId="0" applyNumberFormat="1" applyFont="1" applyFill="1" applyBorder="1" applyAlignment="1" applyProtection="1">
      <alignment horizontal="left"/>
    </xf>
    <xf numFmtId="0" fontId="18" fillId="0" borderId="0" xfId="0" applyFont="1" applyBorder="1" applyProtection="1"/>
    <xf numFmtId="0" fontId="3" fillId="0" borderId="0" xfId="0" applyFont="1" applyBorder="1" applyProtection="1"/>
    <xf numFmtId="0" fontId="4" fillId="0" borderId="16" xfId="0" applyFont="1" applyFill="1" applyBorder="1" applyAlignment="1" applyProtection="1">
      <alignment wrapText="1"/>
    </xf>
    <xf numFmtId="0" fontId="4" fillId="4" borderId="0" xfId="0" applyFont="1" applyFill="1" applyBorder="1" applyAlignment="1" applyProtection="1">
      <alignment wrapText="1"/>
    </xf>
    <xf numFmtId="0" fontId="3" fillId="0" borderId="16" xfId="0" applyFont="1" applyFill="1" applyBorder="1" applyAlignment="1" applyProtection="1">
      <alignment horizontal="right" vertical="top" wrapText="1"/>
    </xf>
    <xf numFmtId="0" fontId="3" fillId="0" borderId="16" xfId="0" applyFont="1" applyFill="1" applyBorder="1" applyAlignment="1" applyProtection="1">
      <alignment horizontal="left" wrapText="1"/>
    </xf>
    <xf numFmtId="0" fontId="3" fillId="0" borderId="0" xfId="0" applyFont="1" applyFill="1" applyAlignment="1" applyProtection="1">
      <alignment horizontal="centerContinuous"/>
    </xf>
    <xf numFmtId="0" fontId="3" fillId="0" borderId="0" xfId="0" applyFont="1" applyFill="1" applyProtection="1"/>
    <xf numFmtId="0" fontId="18" fillId="0" borderId="0" xfId="0" applyFont="1" applyFill="1" applyBorder="1" applyProtection="1"/>
    <xf numFmtId="0" fontId="3" fillId="0" borderId="0" xfId="0" applyFont="1" applyFill="1" applyBorder="1" applyProtection="1"/>
    <xf numFmtId="0" fontId="4" fillId="0" borderId="0" xfId="0" applyFont="1" applyFill="1" applyAlignment="1" applyProtection="1">
      <alignment wrapText="1"/>
    </xf>
    <xf numFmtId="0" fontId="4" fillId="0" borderId="0" xfId="0" applyFont="1" applyFill="1" applyAlignment="1" applyProtection="1"/>
    <xf numFmtId="0" fontId="8" fillId="0" borderId="16" xfId="1" applyFont="1" applyFill="1" applyBorder="1" applyAlignment="1" applyProtection="1">
      <alignment wrapText="1"/>
    </xf>
    <xf numFmtId="0" fontId="3" fillId="0" borderId="16" xfId="0" applyFont="1" applyFill="1" applyBorder="1" applyAlignment="1" applyProtection="1">
      <alignment wrapText="1"/>
    </xf>
    <xf numFmtId="0" fontId="1" fillId="0" borderId="0" xfId="1" applyFill="1" applyAlignment="1" applyProtection="1"/>
    <xf numFmtId="0" fontId="5" fillId="0" borderId="0" xfId="0" applyFont="1" applyFill="1" applyProtection="1"/>
    <xf numFmtId="164" fontId="4" fillId="0" borderId="0" xfId="0" applyNumberFormat="1" applyFont="1" applyFill="1" applyProtection="1"/>
    <xf numFmtId="0" fontId="1" fillId="0" borderId="16" xfId="1" applyFill="1" applyBorder="1" applyAlignment="1" applyProtection="1">
      <alignment horizontal="center" wrapText="1"/>
    </xf>
    <xf numFmtId="0" fontId="5" fillId="0" borderId="16" xfId="0" applyFont="1" applyFill="1" applyBorder="1" applyAlignment="1" applyProtection="1">
      <alignment wrapText="1"/>
    </xf>
    <xf numFmtId="0" fontId="5" fillId="0" borderId="0" xfId="0" applyFont="1" applyFill="1" applyAlignment="1" applyProtection="1">
      <alignment wrapText="1"/>
    </xf>
    <xf numFmtId="0" fontId="4" fillId="0" borderId="0" xfId="0" applyFont="1" applyFill="1" applyAlignment="1" applyProtection="1">
      <alignment horizontal="center"/>
    </xf>
    <xf numFmtId="0" fontId="13" fillId="0" borderId="0" xfId="0" applyFont="1" applyFill="1" applyAlignment="1" applyProtection="1">
      <alignment horizontal="center"/>
    </xf>
    <xf numFmtId="0" fontId="0" fillId="0" borderId="0" xfId="0" applyFill="1" applyProtection="1"/>
    <xf numFmtId="0" fontId="0" fillId="0" borderId="16" xfId="0" applyFill="1" applyBorder="1" applyAlignment="1" applyProtection="1">
      <alignment wrapText="1"/>
    </xf>
    <xf numFmtId="0" fontId="20" fillId="0" borderId="16" xfId="0" applyFont="1" applyFill="1" applyBorder="1" applyAlignment="1" applyProtection="1">
      <alignment wrapText="1"/>
    </xf>
    <xf numFmtId="0" fontId="4" fillId="0" borderId="0" xfId="0" applyFont="1" applyFill="1" applyAlignment="1" applyProtection="1">
      <alignment vertical="center" wrapText="1"/>
    </xf>
    <xf numFmtId="0" fontId="0" fillId="0" borderId="0" xfId="0" applyFill="1" applyAlignment="1" applyProtection="1">
      <alignment wrapText="1"/>
    </xf>
    <xf numFmtId="0" fontId="3" fillId="0" borderId="0" xfId="0" applyFont="1" applyFill="1" applyAlignment="1" applyProtection="1">
      <alignment vertical="center"/>
    </xf>
    <xf numFmtId="165" fontId="16" fillId="0" borderId="7" xfId="4" applyNumberFormat="1" applyFont="1" applyFill="1" applyBorder="1" applyAlignment="1" applyProtection="1">
      <alignment horizontal="right" vertical="center"/>
    </xf>
    <xf numFmtId="165" fontId="16" fillId="0" borderId="0" xfId="4" applyNumberFormat="1" applyFont="1" applyFill="1" applyBorder="1" applyAlignment="1" applyProtection="1">
      <alignment horizontal="right" vertical="center"/>
    </xf>
    <xf numFmtId="0" fontId="0" fillId="4" borderId="0" xfId="0" applyFill="1" applyBorder="1" applyAlignment="1" applyProtection="1">
      <alignment wrapText="1"/>
    </xf>
    <xf numFmtId="0" fontId="3" fillId="0" borderId="0" xfId="0" applyFont="1" applyAlignment="1" applyProtection="1">
      <alignment horizontal="left" vertical="top"/>
    </xf>
    <xf numFmtId="0" fontId="3" fillId="0" borderId="0" xfId="0" applyFont="1" applyFill="1" applyAlignment="1" applyProtection="1">
      <alignment wrapText="1"/>
    </xf>
    <xf numFmtId="0" fontId="21" fillId="0" borderId="0" xfId="0" applyFont="1" applyProtection="1"/>
    <xf numFmtId="0" fontId="22" fillId="0" borderId="0" xfId="0" applyFont="1" applyProtection="1"/>
    <xf numFmtId="6" fontId="16" fillId="3" borderId="7" xfId="4" applyNumberFormat="1" applyFont="1" applyFill="1" applyBorder="1" applyProtection="1">
      <protection locked="0"/>
    </xf>
    <xf numFmtId="6" fontId="4" fillId="0" borderId="13" xfId="2" applyNumberFormat="1" applyFont="1" applyFill="1" applyBorder="1" applyProtection="1"/>
    <xf numFmtId="6" fontId="4" fillId="0" borderId="7" xfId="2" applyNumberFormat="1" applyFont="1" applyFill="1" applyBorder="1" applyProtection="1"/>
    <xf numFmtId="6" fontId="4" fillId="0" borderId="13" xfId="0" applyNumberFormat="1" applyFont="1" applyFill="1" applyBorder="1" applyProtection="1"/>
    <xf numFmtId="6" fontId="4" fillId="0" borderId="7" xfId="0" applyNumberFormat="1" applyFont="1" applyFill="1" applyBorder="1" applyProtection="1"/>
    <xf numFmtId="6" fontId="4" fillId="0" borderId="0" xfId="0" applyNumberFormat="1" applyFont="1" applyProtection="1"/>
    <xf numFmtId="10" fontId="16" fillId="3" borderId="7" xfId="3" applyNumberFormat="1" applyFont="1" applyFill="1" applyBorder="1" applyProtection="1">
      <protection locked="0"/>
    </xf>
    <xf numFmtId="6" fontId="7" fillId="0" borderId="0" xfId="0" applyNumberFormat="1" applyFont="1" applyProtection="1"/>
    <xf numFmtId="0" fontId="12" fillId="0" borderId="0" xfId="0" applyFont="1"/>
    <xf numFmtId="0" fontId="23" fillId="0" borderId="0" xfId="0" applyFont="1" applyBorder="1"/>
    <xf numFmtId="0" fontId="23" fillId="0" borderId="0" xfId="0" applyFont="1" applyFill="1" applyBorder="1"/>
    <xf numFmtId="0" fontId="23" fillId="0" borderId="2" xfId="0" applyFont="1" applyFill="1" applyBorder="1"/>
    <xf numFmtId="0" fontId="23" fillId="0" borderId="14" xfId="0" applyFont="1" applyFill="1" applyBorder="1"/>
    <xf numFmtId="0" fontId="23" fillId="0" borderId="15" xfId="0" applyFont="1" applyFill="1" applyBorder="1"/>
    <xf numFmtId="0" fontId="23" fillId="0" borderId="3" xfId="0" applyFont="1" applyFill="1" applyBorder="1"/>
    <xf numFmtId="0" fontId="25" fillId="0" borderId="0" xfId="0" applyFont="1" applyFill="1" applyBorder="1" applyAlignment="1">
      <alignment horizontal="center"/>
    </xf>
    <xf numFmtId="0" fontId="25" fillId="0" borderId="0" xfId="0" applyFont="1" applyFill="1" applyBorder="1" applyAlignment="1"/>
    <xf numFmtId="0" fontId="23" fillId="0" borderId="4" xfId="0" applyFont="1" applyFill="1" applyBorder="1"/>
    <xf numFmtId="0" fontId="23" fillId="0" borderId="0" xfId="0" applyFont="1" applyFill="1" applyBorder="1" applyAlignment="1"/>
    <xf numFmtId="0" fontId="26" fillId="0" borderId="0" xfId="0" applyFont="1" applyFill="1" applyBorder="1" applyAlignment="1">
      <alignment horizontal="right"/>
    </xf>
    <xf numFmtId="0" fontId="23" fillId="0" borderId="0" xfId="0" applyFont="1" applyFill="1" applyBorder="1" applyAlignment="1">
      <alignment horizontal="center"/>
    </xf>
    <xf numFmtId="166" fontId="23" fillId="0" borderId="0" xfId="0" applyNumberFormat="1" applyFont="1" applyFill="1" applyBorder="1" applyAlignment="1">
      <alignment horizontal="right"/>
    </xf>
    <xf numFmtId="166" fontId="23" fillId="0" borderId="0" xfId="0" applyNumberFormat="1" applyFont="1" applyFill="1" applyBorder="1"/>
    <xf numFmtId="0" fontId="23" fillId="0" borderId="5" xfId="0" applyFont="1" applyFill="1" applyBorder="1"/>
    <xf numFmtId="0" fontId="23" fillId="0" borderId="1" xfId="0" applyFont="1" applyFill="1" applyBorder="1"/>
    <xf numFmtId="0" fontId="23" fillId="0" borderId="6" xfId="0" applyFont="1" applyFill="1" applyBorder="1"/>
    <xf numFmtId="14" fontId="0" fillId="0" borderId="0" xfId="0" applyNumberFormat="1"/>
    <xf numFmtId="165" fontId="16" fillId="3" borderId="7" xfId="4" applyNumberFormat="1" applyFont="1" applyFill="1" applyBorder="1" applyProtection="1">
      <protection locked="0"/>
    </xf>
    <xf numFmtId="0" fontId="1" fillId="0" borderId="0" xfId="1" applyAlignment="1" applyProtection="1"/>
    <xf numFmtId="0" fontId="0" fillId="3" borderId="7" xfId="0" applyFill="1" applyBorder="1" applyProtection="1">
      <protection locked="0"/>
    </xf>
    <xf numFmtId="14" fontId="4" fillId="3" borderId="7" xfId="0" applyNumberFormat="1" applyFont="1" applyFill="1" applyBorder="1" applyProtection="1">
      <protection locked="0"/>
    </xf>
    <xf numFmtId="0" fontId="4" fillId="3" borderId="7" xfId="0" applyFont="1" applyFill="1" applyBorder="1" applyProtection="1">
      <protection locked="0"/>
    </xf>
    <xf numFmtId="43" fontId="4" fillId="3" borderId="7" xfId="4" applyFont="1" applyFill="1" applyBorder="1" applyProtection="1">
      <protection locked="0"/>
    </xf>
    <xf numFmtId="166" fontId="4" fillId="3" borderId="7" xfId="0" applyNumberFormat="1" applyFont="1" applyFill="1" applyBorder="1" applyProtection="1">
      <protection locked="0"/>
    </xf>
    <xf numFmtId="14" fontId="0" fillId="0" borderId="0" xfId="0" applyNumberFormat="1" applyProtection="1">
      <protection locked="0"/>
    </xf>
    <xf numFmtId="0" fontId="0" fillId="6" borderId="17" xfId="0" applyFill="1" applyBorder="1" applyProtection="1"/>
    <xf numFmtId="166" fontId="0" fillId="6" borderId="17" xfId="4" applyNumberFormat="1" applyFont="1" applyFill="1" applyBorder="1" applyProtection="1"/>
    <xf numFmtId="0" fontId="12" fillId="0" borderId="0" xfId="0" applyFont="1" applyProtection="1"/>
    <xf numFmtId="0" fontId="4" fillId="0" borderId="7" xfId="0" applyFont="1" applyBorder="1" applyProtection="1"/>
    <xf numFmtId="0" fontId="4" fillId="0" borderId="7" xfId="0" applyFont="1" applyBorder="1" applyAlignment="1" applyProtection="1">
      <alignment wrapText="1"/>
    </xf>
    <xf numFmtId="0" fontId="22" fillId="0" borderId="0" xfId="0" applyFont="1" applyAlignment="1" applyProtection="1">
      <alignment horizontal="center"/>
    </xf>
    <xf numFmtId="44" fontId="0" fillId="0" borderId="0" xfId="2" applyFont="1" applyProtection="1"/>
    <xf numFmtId="0" fontId="0" fillId="0" borderId="0" xfId="0" applyAlignment="1" applyProtection="1">
      <alignment wrapText="1"/>
    </xf>
    <xf numFmtId="0" fontId="12" fillId="0" borderId="0" xfId="0" applyFont="1" applyAlignment="1" applyProtection="1">
      <alignment horizontal="right"/>
    </xf>
    <xf numFmtId="44" fontId="0" fillId="0" borderId="0" xfId="0" applyNumberFormat="1" applyProtection="1"/>
    <xf numFmtId="0" fontId="4" fillId="6" borderId="9" xfId="0" applyFont="1" applyFill="1" applyBorder="1" applyAlignment="1" applyProtection="1">
      <alignment wrapText="1"/>
    </xf>
    <xf numFmtId="0" fontId="12" fillId="6" borderId="9" xfId="0" applyFont="1" applyFill="1" applyBorder="1" applyAlignment="1" applyProtection="1">
      <alignment wrapText="1"/>
    </xf>
    <xf numFmtId="44" fontId="4" fillId="6" borderId="9" xfId="2" applyFont="1" applyFill="1" applyBorder="1" applyAlignment="1" applyProtection="1">
      <alignment wrapText="1"/>
    </xf>
    <xf numFmtId="0" fontId="12" fillId="6" borderId="17" xfId="0" applyFont="1" applyFill="1" applyBorder="1" applyProtection="1"/>
    <xf numFmtId="44" fontId="0" fillId="6" borderId="17" xfId="0" applyNumberFormat="1" applyFill="1" applyBorder="1" applyProtection="1"/>
    <xf numFmtId="0" fontId="3" fillId="0" borderId="18" xfId="0" applyFont="1" applyBorder="1" applyAlignment="1" applyProtection="1"/>
    <xf numFmtId="0" fontId="4" fillId="0" borderId="18" xfId="0" applyFont="1" applyBorder="1" applyProtection="1"/>
    <xf numFmtId="44" fontId="4" fillId="0" borderId="10" xfId="0" applyNumberFormat="1" applyFont="1" applyFill="1" applyBorder="1" applyProtection="1"/>
    <xf numFmtId="0" fontId="4" fillId="0" borderId="18" xfId="0" applyFont="1" applyBorder="1" applyAlignment="1" applyProtection="1">
      <alignment horizontal="right"/>
    </xf>
    <xf numFmtId="0" fontId="4" fillId="0" borderId="8" xfId="0" applyFont="1" applyFill="1" applyBorder="1" applyAlignment="1" applyProtection="1">
      <alignment horizontal="center"/>
    </xf>
    <xf numFmtId="0" fontId="4" fillId="0" borderId="9" xfId="0" applyFont="1" applyFill="1" applyBorder="1" applyAlignment="1" applyProtection="1">
      <alignment horizontal="center"/>
    </xf>
    <xf numFmtId="0" fontId="4" fillId="0" borderId="10" xfId="0" applyFont="1" applyFill="1" applyBorder="1" applyAlignment="1" applyProtection="1">
      <alignment horizontal="center"/>
    </xf>
    <xf numFmtId="0" fontId="4" fillId="3" borderId="2" xfId="0" applyFont="1" applyFill="1" applyBorder="1" applyAlignment="1" applyProtection="1">
      <alignment horizontal="center" wrapText="1"/>
      <protection locked="0"/>
    </xf>
    <xf numFmtId="0" fontId="4" fillId="3" borderId="14" xfId="0" applyFont="1" applyFill="1" applyBorder="1" applyAlignment="1" applyProtection="1">
      <alignment horizontal="center" wrapText="1"/>
      <protection locked="0"/>
    </xf>
    <xf numFmtId="0" fontId="4" fillId="3" borderId="15" xfId="0" applyFont="1" applyFill="1" applyBorder="1" applyAlignment="1" applyProtection="1">
      <alignment horizontal="center" wrapText="1"/>
      <protection locked="0"/>
    </xf>
    <xf numFmtId="0" fontId="4" fillId="3" borderId="3" xfId="0" applyFont="1" applyFill="1" applyBorder="1" applyAlignment="1" applyProtection="1">
      <alignment horizontal="center" wrapText="1"/>
      <protection locked="0"/>
    </xf>
    <xf numFmtId="0" fontId="4" fillId="3" borderId="0" xfId="0" applyFont="1" applyFill="1" applyBorder="1" applyAlignment="1" applyProtection="1">
      <alignment horizontal="center" wrapText="1"/>
      <protection locked="0"/>
    </xf>
    <xf numFmtId="0" fontId="4" fillId="3" borderId="4" xfId="0" applyFont="1" applyFill="1" applyBorder="1" applyAlignment="1" applyProtection="1">
      <alignment horizontal="center" wrapText="1"/>
      <protection locked="0"/>
    </xf>
    <xf numFmtId="0" fontId="4" fillId="3" borderId="5" xfId="0" applyFont="1" applyFill="1" applyBorder="1" applyAlignment="1" applyProtection="1">
      <alignment horizontal="center" wrapText="1"/>
      <protection locked="0"/>
    </xf>
    <xf numFmtId="0" fontId="4" fillId="3" borderId="1" xfId="0" applyFont="1" applyFill="1" applyBorder="1" applyAlignment="1" applyProtection="1">
      <alignment horizontal="center" wrapText="1"/>
      <protection locked="0"/>
    </xf>
    <xf numFmtId="0" fontId="4" fillId="3" borderId="6" xfId="0" applyFont="1" applyFill="1" applyBorder="1" applyAlignment="1" applyProtection="1">
      <alignment horizontal="center" wrapText="1"/>
      <protection locked="0"/>
    </xf>
    <xf numFmtId="0" fontId="4" fillId="0" borderId="6" xfId="0" applyFont="1" applyFill="1" applyBorder="1" applyAlignment="1" applyProtection="1">
      <alignment horizontal="left"/>
    </xf>
    <xf numFmtId="0" fontId="30" fillId="0" borderId="0" xfId="0" applyFont="1"/>
    <xf numFmtId="44" fontId="30" fillId="0" borderId="0" xfId="2" applyFont="1"/>
    <xf numFmtId="0" fontId="0" fillId="0" borderId="0" xfId="0" applyAlignment="1">
      <alignment horizontal="left"/>
    </xf>
    <xf numFmtId="0" fontId="31" fillId="0" borderId="0" xfId="0" applyFont="1"/>
    <xf numFmtId="0" fontId="0" fillId="0" borderId="0" xfId="0" applyAlignment="1">
      <alignment wrapText="1"/>
    </xf>
    <xf numFmtId="44" fontId="30" fillId="0" borderId="7" xfId="2" applyFont="1" applyBorder="1" applyAlignment="1">
      <alignment horizontal="left" vertical="top" wrapText="1"/>
    </xf>
    <xf numFmtId="0" fontId="30" fillId="0" borderId="7" xfId="0" applyFont="1" applyBorder="1" applyAlignment="1">
      <alignment vertical="top" wrapText="1"/>
    </xf>
    <xf numFmtId="44" fontId="30" fillId="0" borderId="7" xfId="2" applyFont="1" applyBorder="1" applyAlignment="1">
      <alignment vertical="top" wrapText="1"/>
    </xf>
    <xf numFmtId="44" fontId="4" fillId="0" borderId="13" xfId="2" applyFont="1" applyBorder="1" applyAlignment="1" applyProtection="1">
      <alignment horizontal="center"/>
    </xf>
    <xf numFmtId="44" fontId="7" fillId="0" borderId="0" xfId="0" applyNumberFormat="1" applyFont="1" applyBorder="1" applyProtection="1"/>
    <xf numFmtId="0" fontId="33" fillId="0" borderId="7" xfId="0" applyFont="1" applyBorder="1" applyAlignment="1">
      <alignment horizontal="left" vertical="top" wrapText="1"/>
    </xf>
    <xf numFmtId="0" fontId="30" fillId="0" borderId="7" xfId="0" applyFont="1" applyBorder="1"/>
    <xf numFmtId="0" fontId="0" fillId="0" borderId="7" xfId="0" applyBorder="1" applyAlignment="1">
      <alignment wrapText="1"/>
    </xf>
    <xf numFmtId="0" fontId="28" fillId="0" borderId="19" xfId="1" applyFont="1" applyFill="1" applyBorder="1" applyAlignment="1" applyProtection="1">
      <alignment vertical="top" wrapText="1"/>
    </xf>
    <xf numFmtId="0" fontId="0" fillId="0" borderId="20" xfId="0" applyBorder="1" applyAlignment="1">
      <alignment vertical="top" wrapText="1"/>
    </xf>
    <xf numFmtId="0" fontId="0" fillId="0" borderId="21" xfId="0" applyBorder="1" applyAlignment="1">
      <alignment vertical="top" wrapText="1"/>
    </xf>
    <xf numFmtId="0" fontId="12" fillId="5" borderId="8" xfId="1" applyFont="1" applyFill="1" applyBorder="1" applyAlignment="1" applyProtection="1">
      <protection locked="0"/>
    </xf>
    <xf numFmtId="0" fontId="12" fillId="5" borderId="9" xfId="0" applyFont="1" applyFill="1" applyBorder="1" applyAlignment="1" applyProtection="1">
      <protection locked="0"/>
    </xf>
    <xf numFmtId="0" fontId="12" fillId="5" borderId="10" xfId="0" applyFont="1" applyFill="1" applyBorder="1" applyAlignment="1" applyProtection="1">
      <protection locked="0"/>
    </xf>
    <xf numFmtId="0" fontId="6" fillId="3" borderId="7" xfId="0" applyFont="1" applyFill="1" applyBorder="1" applyAlignment="1" applyProtection="1">
      <alignment horizontal="center"/>
      <protection locked="0"/>
    </xf>
    <xf numFmtId="0" fontId="1" fillId="3" borderId="8" xfId="1" applyFill="1" applyBorder="1" applyAlignment="1" applyProtection="1">
      <protection locked="0"/>
    </xf>
    <xf numFmtId="0" fontId="0" fillId="3" borderId="9" xfId="0" applyFill="1" applyBorder="1" applyAlignment="1" applyProtection="1">
      <protection locked="0"/>
    </xf>
    <xf numFmtId="0" fontId="0" fillId="3" borderId="10" xfId="0" applyFill="1" applyBorder="1" applyAlignment="1" applyProtection="1">
      <protection locked="0"/>
    </xf>
    <xf numFmtId="0" fontId="4" fillId="3" borderId="7" xfId="0" applyFont="1" applyFill="1" applyBorder="1" applyAlignment="1" applyProtection="1">
      <alignment horizontal="center"/>
      <protection locked="0"/>
    </xf>
    <xf numFmtId="0" fontId="24" fillId="0" borderId="0" xfId="0" applyFont="1" applyBorder="1" applyAlignment="1">
      <alignment horizontal="center" vertical="center"/>
    </xf>
    <xf numFmtId="0" fontId="23" fillId="0" borderId="0" xfId="0" applyFont="1" applyBorder="1" applyAlignment="1">
      <alignment horizontal="center"/>
    </xf>
    <xf numFmtId="0" fontId="32" fillId="0" borderId="0" xfId="0" applyFont="1" applyAlignment="1">
      <alignment horizontal="left" wrapText="1"/>
    </xf>
    <xf numFmtId="0" fontId="4" fillId="3" borderId="1" xfId="0" applyFont="1" applyFill="1" applyBorder="1" applyProtection="1">
      <protection locked="0"/>
    </xf>
    <xf numFmtId="0" fontId="4" fillId="3" borderId="13" xfId="0" applyNumberFormat="1" applyFont="1" applyFill="1" applyBorder="1" applyProtection="1">
      <protection locked="0"/>
    </xf>
    <xf numFmtId="6" fontId="4" fillId="3" borderId="13" xfId="0" applyNumberFormat="1" applyFont="1" applyFill="1" applyBorder="1" applyProtection="1">
      <protection locked="0"/>
    </xf>
    <xf numFmtId="6" fontId="4" fillId="3" borderId="7" xfId="0" applyNumberFormat="1" applyFont="1" applyFill="1" applyBorder="1" applyProtection="1">
      <protection locked="0"/>
    </xf>
    <xf numFmtId="6" fontId="7" fillId="0" borderId="7" xfId="0" applyNumberFormat="1" applyFont="1" applyFill="1" applyBorder="1" applyProtection="1"/>
    <xf numFmtId="0" fontId="4" fillId="0" borderId="7" xfId="0" applyFont="1" applyFill="1" applyBorder="1" applyAlignment="1" applyProtection="1">
      <alignment wrapText="1"/>
    </xf>
    <xf numFmtId="14" fontId="4" fillId="0" borderId="7" xfId="0" applyNumberFormat="1" applyFont="1" applyFill="1" applyBorder="1" applyAlignment="1" applyProtection="1">
      <alignment wrapText="1"/>
    </xf>
    <xf numFmtId="166" fontId="4" fillId="0" borderId="7" xfId="0" applyNumberFormat="1" applyFont="1" applyBorder="1" applyProtection="1"/>
    <xf numFmtId="0" fontId="4" fillId="0" borderId="13" xfId="0" applyFont="1" applyBorder="1" applyAlignment="1" applyProtection="1">
      <alignment horizontal="center" wrapText="1"/>
    </xf>
    <xf numFmtId="0" fontId="4" fillId="0" borderId="22" xfId="0" applyFont="1" applyFill="1" applyBorder="1" applyProtection="1"/>
    <xf numFmtId="0" fontId="4" fillId="0" borderId="23" xfId="0" applyFont="1" applyFill="1" applyBorder="1" applyAlignment="1" applyProtection="1">
      <alignment horizontal="center"/>
    </xf>
    <xf numFmtId="0" fontId="4" fillId="0" borderId="24" xfId="0" applyFont="1" applyFill="1" applyBorder="1" applyAlignment="1" applyProtection="1">
      <alignment horizontal="center"/>
    </xf>
    <xf numFmtId="0" fontId="22" fillId="0" borderId="26" xfId="0" applyFont="1" applyBorder="1" applyProtection="1"/>
    <xf numFmtId="0" fontId="4" fillId="0" borderId="27" xfId="0" applyFont="1" applyBorder="1" applyProtection="1"/>
    <xf numFmtId="0" fontId="6" fillId="0" borderId="25" xfId="0" applyFont="1" applyFill="1" applyBorder="1" applyProtection="1"/>
    <xf numFmtId="0" fontId="4" fillId="0" borderId="25" xfId="0" applyFont="1" applyBorder="1" applyProtection="1"/>
    <xf numFmtId="0" fontId="4" fillId="0" borderId="25" xfId="0" applyFont="1" applyBorder="1" applyAlignment="1" applyProtection="1">
      <alignment horizontal="right"/>
    </xf>
    <xf numFmtId="44" fontId="4" fillId="0" borderId="7" xfId="2" applyFont="1" applyBorder="1" applyAlignment="1" applyProtection="1">
      <alignment horizontal="right"/>
    </xf>
    <xf numFmtId="0" fontId="0" fillId="0" borderId="21" xfId="0" applyBorder="1" applyProtection="1"/>
  </cellXfs>
  <cellStyles count="5">
    <cellStyle name="Comma" xfId="4" builtinId="3"/>
    <cellStyle name="Currency" xfId="2" builtinId="4"/>
    <cellStyle name="Hyperlink" xfId="1"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2862072</xdr:colOff>
      <xdr:row>0</xdr:row>
      <xdr:rowOff>420624</xdr:rowOff>
    </xdr:to>
    <xdr:pic>
      <xdr:nvPicPr>
        <xdr:cNvPr id="2" name="Picture 1" descr="Minnesota Department of Human Services logo" title="MN DHS logo"/>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600" b="27200"/>
        <a:stretch/>
      </xdr:blipFill>
      <xdr:spPr>
        <a:xfrm>
          <a:off x="0" y="0"/>
          <a:ext cx="2862072" cy="420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118872</xdr:colOff>
      <xdr:row>0</xdr:row>
      <xdr:rowOff>420624</xdr:rowOff>
    </xdr:to>
    <xdr:pic>
      <xdr:nvPicPr>
        <xdr:cNvPr id="3" name="Picture 2" descr="Minnesota Department of Human Services logo" title="MN DHS logo"/>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600" b="27200"/>
        <a:stretch/>
      </xdr:blipFill>
      <xdr:spPr>
        <a:xfrm>
          <a:off x="0" y="0"/>
          <a:ext cx="2862072" cy="4206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30480</xdr:rowOff>
    </xdr:from>
    <xdr:ext cx="2979420" cy="472440"/>
    <xdr:pic>
      <xdr:nvPicPr>
        <xdr:cNvPr id="2" name="Picture 1" descr="Minnesota Department of Human Services logo" title="MN DHS logo"/>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5600" b="27200"/>
        <a:stretch/>
      </xdr:blipFill>
      <xdr:spPr>
        <a:xfrm>
          <a:off x="0" y="30480"/>
          <a:ext cx="2979420" cy="47244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Nsghome/SNSA%20maximum%20charges/calculations%20of%20max%20charges/calculations%20for%20010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s"/>
      <sheetName val="facdata"/>
      <sheetName val="data"/>
      <sheetName val="for PDF"/>
    </sheetNames>
    <sheetDataSet>
      <sheetData sheetId="0">
        <row r="2">
          <cell r="B2" t="str">
            <v>Published December 2019</v>
          </cell>
        </row>
        <row r="68">
          <cell r="C68" t="str">
            <v>Effective January 1, 2020 - December 31, 2020</v>
          </cell>
          <cell r="I68" t="str">
            <v>Effective January 1, 2020 - December 31, 2020</v>
          </cell>
        </row>
        <row r="70">
          <cell r="E70">
            <v>57.65</v>
          </cell>
          <cell r="K70">
            <v>99.15</v>
          </cell>
        </row>
        <row r="72">
          <cell r="E72">
            <v>46.01</v>
          </cell>
          <cell r="K72">
            <v>80.97</v>
          </cell>
        </row>
        <row r="74">
          <cell r="E74">
            <v>29.73</v>
          </cell>
          <cell r="K74">
            <v>51.74</v>
          </cell>
        </row>
        <row r="76">
          <cell r="E76">
            <v>32.880000000000003</v>
          </cell>
          <cell r="K76">
            <v>59.52</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evisor.mn.gov/statutes/cite/12A.10" TargetMode="External"/><Relationship Id="rId1" Type="http://schemas.openxmlformats.org/officeDocument/2006/relationships/hyperlink" Target="mailto:DHS.NFRP.CostReport@state.mn.u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6"/>
  <sheetViews>
    <sheetView tabSelected="1" zoomScale="110" zoomScaleNormal="110" workbookViewId="0">
      <selection activeCell="A14" sqref="A14:A24"/>
    </sheetView>
  </sheetViews>
  <sheetFormatPr defaultColWidth="9.140625" defaultRowHeight="12.75"/>
  <cols>
    <col min="1" max="1" width="145.7109375" style="92" customWidth="1"/>
    <col min="2" max="2" width="119.7109375" style="88" customWidth="1"/>
    <col min="3" max="16384" width="9.140625" style="88"/>
  </cols>
  <sheetData>
    <row r="1" spans="1:10" ht="34.5" customHeight="1">
      <c r="A1" s="70" t="s">
        <v>94</v>
      </c>
    </row>
    <row r="2" spans="1:10" s="19" customFormat="1" ht="15">
      <c r="A2" s="71" t="s">
        <v>11</v>
      </c>
      <c r="B2" s="72"/>
      <c r="C2" s="72"/>
      <c r="D2" s="72"/>
      <c r="E2" s="72"/>
      <c r="F2" s="72"/>
      <c r="G2" s="72"/>
      <c r="H2" s="72"/>
      <c r="I2" s="72"/>
      <c r="J2" s="72"/>
    </row>
    <row r="3" spans="1:10" s="73" customFormat="1" ht="15">
      <c r="A3" s="76" t="s">
        <v>102</v>
      </c>
      <c r="C3" s="74"/>
      <c r="D3" s="74"/>
      <c r="E3" s="75"/>
      <c r="F3" s="75"/>
      <c r="G3" s="75"/>
    </row>
    <row r="4" spans="1:10" s="73" customFormat="1" ht="15">
      <c r="A4" s="76"/>
      <c r="C4" s="74"/>
      <c r="D4" s="74"/>
      <c r="E4" s="75"/>
      <c r="F4" s="75"/>
      <c r="G4" s="75"/>
    </row>
    <row r="5" spans="1:10" s="73" customFormat="1" ht="30">
      <c r="A5" s="76" t="s">
        <v>95</v>
      </c>
      <c r="C5" s="74"/>
      <c r="D5" s="74"/>
      <c r="E5" s="75"/>
      <c r="F5" s="75"/>
      <c r="G5" s="75"/>
    </row>
    <row r="6" spans="1:10" s="73" customFormat="1" ht="15">
      <c r="A6" s="76" t="s">
        <v>103</v>
      </c>
      <c r="C6" s="74"/>
      <c r="D6" s="74"/>
      <c r="E6" s="75"/>
      <c r="F6" s="75"/>
      <c r="G6" s="75"/>
    </row>
    <row r="7" spans="1:10">
      <c r="A7" s="89"/>
    </row>
    <row r="8" spans="1:10">
      <c r="A8" s="90" t="s">
        <v>85</v>
      </c>
    </row>
    <row r="9" spans="1:10" s="76" customFormat="1" ht="30">
      <c r="A9" s="68" t="s">
        <v>47</v>
      </c>
    </row>
    <row r="10" spans="1:10" s="76" customFormat="1" ht="30">
      <c r="A10" s="68" t="s">
        <v>45</v>
      </c>
    </row>
    <row r="11" spans="1:10" s="76" customFormat="1" ht="15">
      <c r="A11" s="68" t="s">
        <v>86</v>
      </c>
    </row>
    <row r="12" spans="1:10" s="76" customFormat="1" ht="60">
      <c r="A12" s="68" t="s">
        <v>104</v>
      </c>
    </row>
    <row r="13" spans="1:10" s="76" customFormat="1" ht="15" customHeight="1">
      <c r="A13" s="78" t="s">
        <v>155</v>
      </c>
    </row>
    <row r="14" spans="1:10" s="76" customFormat="1" ht="26.25" customHeight="1">
      <c r="A14" s="181" t="s">
        <v>213</v>
      </c>
    </row>
    <row r="15" spans="1:10" s="76" customFormat="1" ht="15" customHeight="1">
      <c r="A15" s="182"/>
    </row>
    <row r="16" spans="1:10" s="76" customFormat="1" ht="15" customHeight="1">
      <c r="A16" s="182"/>
    </row>
    <row r="17" spans="1:1" s="76" customFormat="1" ht="15" customHeight="1">
      <c r="A17" s="182"/>
    </row>
    <row r="18" spans="1:1" s="76" customFormat="1" ht="15" customHeight="1">
      <c r="A18" s="182"/>
    </row>
    <row r="19" spans="1:1" s="76" customFormat="1" ht="15" customHeight="1">
      <c r="A19" s="182"/>
    </row>
    <row r="20" spans="1:1" s="76" customFormat="1" ht="15" customHeight="1">
      <c r="A20" s="182"/>
    </row>
    <row r="21" spans="1:1" s="76" customFormat="1" ht="15" customHeight="1">
      <c r="A21" s="182"/>
    </row>
    <row r="22" spans="1:1" s="76" customFormat="1" ht="15" customHeight="1">
      <c r="A22" s="182"/>
    </row>
    <row r="23" spans="1:1" s="76" customFormat="1" ht="15" customHeight="1">
      <c r="A23" s="182"/>
    </row>
    <row r="24" spans="1:1" s="76" customFormat="1" ht="169.5" customHeight="1">
      <c r="A24" s="183"/>
    </row>
    <row r="25" spans="1:1" s="76" customFormat="1" ht="30">
      <c r="A25" s="68" t="s">
        <v>63</v>
      </c>
    </row>
    <row r="26" spans="1:1" s="76" customFormat="1" ht="15">
      <c r="A26" s="68" t="s">
        <v>76</v>
      </c>
    </row>
    <row r="27" spans="1:1" s="76" customFormat="1" ht="30">
      <c r="A27" s="76" t="s">
        <v>99</v>
      </c>
    </row>
    <row r="28" spans="1:1" s="76" customFormat="1" ht="45">
      <c r="A28" s="98" t="s">
        <v>115</v>
      </c>
    </row>
    <row r="29" spans="1:1" s="19" customFormat="1" ht="15">
      <c r="A29" s="68"/>
    </row>
    <row r="30" spans="1:1" s="19" customFormat="1" ht="15">
      <c r="A30" s="79" t="s">
        <v>62</v>
      </c>
    </row>
    <row r="31" spans="1:1" s="19" customFormat="1" ht="30">
      <c r="A31" s="68" t="s">
        <v>100</v>
      </c>
    </row>
    <row r="32" spans="1:1" s="19" customFormat="1" ht="15">
      <c r="A32" s="68" t="s">
        <v>46</v>
      </c>
    </row>
    <row r="33" spans="1:6" s="19" customFormat="1" ht="30">
      <c r="A33" s="68" t="s">
        <v>109</v>
      </c>
    </row>
    <row r="34" spans="1:6" s="76" customFormat="1" ht="15">
      <c r="A34" s="68" t="s">
        <v>108</v>
      </c>
    </row>
    <row r="35" spans="1:6" ht="15">
      <c r="A35" s="76" t="s">
        <v>90</v>
      </c>
    </row>
    <row r="36" spans="1:6" ht="30">
      <c r="A36" s="76" t="s">
        <v>89</v>
      </c>
    </row>
    <row r="37" spans="1:6" ht="45">
      <c r="A37" s="91" t="s">
        <v>107</v>
      </c>
    </row>
    <row r="38" spans="1:6" ht="15">
      <c r="A38" s="68"/>
    </row>
    <row r="39" spans="1:6" ht="15">
      <c r="A39" s="79" t="s">
        <v>105</v>
      </c>
    </row>
    <row r="40" spans="1:6" s="19" customFormat="1" ht="30">
      <c r="A40" s="68" t="s">
        <v>78</v>
      </c>
    </row>
    <row r="41" spans="1:6" s="19" customFormat="1" ht="15">
      <c r="A41" s="68" t="s">
        <v>106</v>
      </c>
    </row>
    <row r="42" spans="1:6" s="19" customFormat="1" ht="15">
      <c r="A42" s="68" t="s">
        <v>79</v>
      </c>
    </row>
    <row r="43" spans="1:6" s="19" customFormat="1" ht="15">
      <c r="A43" s="62" t="s">
        <v>135</v>
      </c>
      <c r="B43" s="127"/>
    </row>
    <row r="44" spans="1:6" ht="15">
      <c r="A44" s="62" t="s">
        <v>211</v>
      </c>
      <c r="B44" s="127"/>
    </row>
    <row r="45" spans="1:6" s="19" customFormat="1" ht="15">
      <c r="A45" s="62" t="s">
        <v>205</v>
      </c>
      <c r="B45" s="127"/>
    </row>
    <row r="46" spans="1:6" s="19" customFormat="1" ht="15">
      <c r="A46" s="62" t="s">
        <v>207</v>
      </c>
      <c r="B46" s="127"/>
    </row>
    <row r="47" spans="1:6" s="19" customFormat="1" ht="15">
      <c r="A47" s="62" t="s">
        <v>208</v>
      </c>
      <c r="B47" s="62"/>
      <c r="C47" s="62"/>
      <c r="F47" s="80"/>
    </row>
    <row r="48" spans="1:6" s="19" customFormat="1" ht="15">
      <c r="A48" s="62" t="s">
        <v>209</v>
      </c>
      <c r="B48" s="62"/>
      <c r="C48" s="62"/>
    </row>
    <row r="49" spans="1:3" s="19" customFormat="1" ht="15">
      <c r="A49" s="62" t="s">
        <v>210</v>
      </c>
      <c r="B49" s="62"/>
      <c r="C49" s="62"/>
    </row>
    <row r="50" spans="1:3" s="19" customFormat="1" ht="15">
      <c r="A50" s="68"/>
    </row>
    <row r="51" spans="1:3" ht="15">
      <c r="A51" s="89"/>
      <c r="C51" s="19"/>
    </row>
    <row r="52" spans="1:3" ht="15">
      <c r="A52" s="68" t="s">
        <v>8</v>
      </c>
      <c r="B52" s="19"/>
      <c r="C52" s="19"/>
    </row>
    <row r="53" spans="1:3" ht="15">
      <c r="A53" s="83" t="s">
        <v>20</v>
      </c>
      <c r="B53" s="19"/>
      <c r="C53" s="19"/>
    </row>
    <row r="54" spans="1:3" ht="15">
      <c r="A54" s="79" t="s">
        <v>88</v>
      </c>
      <c r="B54" s="19"/>
    </row>
    <row r="55" spans="1:3" ht="15">
      <c r="A55" s="84" t="s">
        <v>0</v>
      </c>
      <c r="B55" s="19"/>
    </row>
    <row r="56" spans="1:3" ht="15">
      <c r="A56" s="85" t="s">
        <v>72</v>
      </c>
      <c r="B56" s="81"/>
    </row>
  </sheetData>
  <sheetProtection password="8E62" sheet="1" objects="1" scenarios="1"/>
  <mergeCells count="1">
    <mergeCell ref="A14:A24"/>
  </mergeCells>
  <hyperlinks>
    <hyperlink ref="A53" r:id="rId1"/>
    <hyperlink ref="A13" r:id="rId2" display="Authority for these payments is per Minnesota Statutes, Chapter 12A.10."/>
  </hyperlinks>
  <pageMargins left="0.7" right="0.7" top="0.75" bottom="0.75" header="0.3" footer="0.3"/>
  <pageSetup scale="120"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workbookViewId="0">
      <selection activeCell="F30" sqref="F30"/>
    </sheetView>
  </sheetViews>
  <sheetFormatPr defaultRowHeight="12.75"/>
  <cols>
    <col min="1" max="1" width="70.140625" style="41" customWidth="1"/>
    <col min="2" max="2" width="14.42578125" style="41" customWidth="1"/>
    <col min="3" max="3" width="12.7109375" style="41" customWidth="1"/>
    <col min="4" max="4" width="12.7109375" style="42" customWidth="1"/>
    <col min="5" max="16384" width="9.140625" style="42"/>
  </cols>
  <sheetData>
    <row r="1" spans="1:4" ht="15">
      <c r="A1" s="61" t="s">
        <v>184</v>
      </c>
      <c r="B1" s="62"/>
      <c r="C1" s="62"/>
      <c r="D1" s="62"/>
    </row>
    <row r="2" spans="1:4" ht="15">
      <c r="A2" s="62" t="s">
        <v>156</v>
      </c>
      <c r="B2" s="62"/>
      <c r="C2" s="62"/>
      <c r="D2" s="62"/>
    </row>
    <row r="3" spans="1:4" ht="15">
      <c r="A3" s="62" t="s">
        <v>203</v>
      </c>
      <c r="B3" s="62"/>
      <c r="C3" s="62"/>
      <c r="D3" s="62"/>
    </row>
    <row r="4" spans="1:4" ht="15">
      <c r="A4" s="62" t="s">
        <v>182</v>
      </c>
      <c r="B4" s="62"/>
      <c r="C4" s="62"/>
      <c r="D4" s="62"/>
    </row>
    <row r="5" spans="1:4" ht="15">
      <c r="A5" s="62" t="s">
        <v>180</v>
      </c>
      <c r="B5" s="62"/>
      <c r="C5" s="62"/>
      <c r="D5" s="62"/>
    </row>
    <row r="6" spans="1:4" ht="15">
      <c r="A6" s="62" t="s">
        <v>64</v>
      </c>
      <c r="B6" s="62"/>
      <c r="C6" s="62"/>
      <c r="D6" s="62"/>
    </row>
    <row r="7" spans="1:4" ht="15">
      <c r="A7" s="207" t="s">
        <v>212</v>
      </c>
      <c r="B7" s="208"/>
      <c r="C7" s="208"/>
      <c r="D7" s="208"/>
    </row>
    <row r="8" spans="1:4" ht="15">
      <c r="A8" s="204" t="s">
        <v>146</v>
      </c>
      <c r="B8" s="205"/>
      <c r="C8" s="205"/>
      <c r="D8" s="206"/>
    </row>
    <row r="9" spans="1:4" ht="45">
      <c r="A9" s="167" t="s">
        <v>160</v>
      </c>
      <c r="B9" s="203" t="s">
        <v>220</v>
      </c>
      <c r="C9" s="203" t="s">
        <v>221</v>
      </c>
      <c r="D9" s="203" t="s">
        <v>222</v>
      </c>
    </row>
    <row r="10" spans="1:4" ht="15">
      <c r="A10" s="128"/>
      <c r="B10" s="128"/>
      <c r="C10" s="176">
        <f>IF(A10="",0,VLOOKUP(A10,'COVID-19 Test description'!$A$6:$B$15,2,FALSE))</f>
        <v>0</v>
      </c>
      <c r="D10" s="176">
        <f>+B10*C10</f>
        <v>0</v>
      </c>
    </row>
    <row r="11" spans="1:4" ht="15">
      <c r="A11" s="128"/>
      <c r="B11" s="128"/>
      <c r="C11" s="176">
        <f>IF(A11="",0,VLOOKUP(A11,'COVID-19 Test description'!$A$6:$B$15,2,FALSE))</f>
        <v>0</v>
      </c>
      <c r="D11" s="176">
        <f t="shared" ref="D11:D23" si="0">+B11*C11</f>
        <v>0</v>
      </c>
    </row>
    <row r="12" spans="1:4" ht="15">
      <c r="A12" s="128"/>
      <c r="B12" s="128"/>
      <c r="C12" s="176">
        <f>IF(A12="",0,VLOOKUP(A12,'COVID-19 Test description'!$A$6:$B$15,2,FALSE))</f>
        <v>0</v>
      </c>
      <c r="D12" s="176">
        <f t="shared" si="0"/>
        <v>0</v>
      </c>
    </row>
    <row r="13" spans="1:4" ht="15">
      <c r="A13" s="128"/>
      <c r="B13" s="128"/>
      <c r="C13" s="176">
        <f>IF(A13="",0,VLOOKUP(A13,'COVID-19 Test description'!$A$6:$B$15,2,FALSE))</f>
        <v>0</v>
      </c>
      <c r="D13" s="176">
        <f t="shared" si="0"/>
        <v>0</v>
      </c>
    </row>
    <row r="14" spans="1:4" ht="15">
      <c r="A14" s="128"/>
      <c r="B14" s="128"/>
      <c r="C14" s="176">
        <f>IF(A14="",0,VLOOKUP(A14,'COVID-19 Test description'!$A$6:$B$15,2,FALSE))</f>
        <v>0</v>
      </c>
      <c r="D14" s="176">
        <f t="shared" si="0"/>
        <v>0</v>
      </c>
    </row>
    <row r="15" spans="1:4" ht="15">
      <c r="A15" s="128"/>
      <c r="B15" s="128"/>
      <c r="C15" s="176">
        <f>IF(A15="",0,VLOOKUP(A15,'COVID-19 Test description'!$A$6:$B$15,2,FALSE))</f>
        <v>0</v>
      </c>
      <c r="D15" s="176">
        <f t="shared" si="0"/>
        <v>0</v>
      </c>
    </row>
    <row r="16" spans="1:4" ht="15">
      <c r="A16" s="128"/>
      <c r="B16" s="128"/>
      <c r="C16" s="176">
        <f>IF(A16="",0,VLOOKUP(A16,'COVID-19 Test description'!$A$6:$B$15,2,FALSE))</f>
        <v>0</v>
      </c>
      <c r="D16" s="176">
        <f t="shared" si="0"/>
        <v>0</v>
      </c>
    </row>
    <row r="17" spans="1:5" ht="15">
      <c r="A17" s="128"/>
      <c r="B17" s="128"/>
      <c r="C17" s="176">
        <f>IF(A17="",0,VLOOKUP(A17,'COVID-19 Test description'!$A$6:$B$15,2,FALSE))</f>
        <v>0</v>
      </c>
      <c r="D17" s="176">
        <f t="shared" si="0"/>
        <v>0</v>
      </c>
    </row>
    <row r="18" spans="1:5" ht="15">
      <c r="A18" s="128"/>
      <c r="B18" s="128"/>
      <c r="C18" s="176">
        <f>IF(A18="",0,VLOOKUP(A18,'COVID-19 Test description'!$A$6:$B$15,2,FALSE))</f>
        <v>0</v>
      </c>
      <c r="D18" s="176">
        <f t="shared" si="0"/>
        <v>0</v>
      </c>
    </row>
    <row r="19" spans="1:5" ht="15">
      <c r="A19" s="128"/>
      <c r="B19" s="128"/>
      <c r="C19" s="176">
        <f>IF(A19="",0,VLOOKUP(A19,'COVID-19 Test description'!$A$6:$B$15,2,FALSE))</f>
        <v>0</v>
      </c>
      <c r="D19" s="176">
        <f t="shared" si="0"/>
        <v>0</v>
      </c>
    </row>
    <row r="20" spans="1:5" ht="15">
      <c r="A20" s="128"/>
      <c r="B20" s="128"/>
      <c r="C20" s="176">
        <f>IF(A20="",0,VLOOKUP(A20,'COVID-19 Test description'!$A$6:$B$15,2,FALSE))</f>
        <v>0</v>
      </c>
      <c r="D20" s="176">
        <f t="shared" si="0"/>
        <v>0</v>
      </c>
      <c r="E20" s="44"/>
    </row>
    <row r="21" spans="1:5" ht="15">
      <c r="A21" s="128"/>
      <c r="B21" s="128"/>
      <c r="C21" s="176">
        <f>IF(A21="",0,VLOOKUP(A21,'COVID-19 Test description'!$A$6:$B$15,2,FALSE))</f>
        <v>0</v>
      </c>
      <c r="D21" s="176">
        <f t="shared" si="0"/>
        <v>0</v>
      </c>
      <c r="E21" s="4"/>
    </row>
    <row r="22" spans="1:5" ht="15">
      <c r="A22" s="128"/>
      <c r="B22" s="128"/>
      <c r="C22" s="176">
        <f>IF(A22="",0,VLOOKUP(A22,'COVID-19 Test description'!$A$6:$B$15,2,FALSE))</f>
        <v>0</v>
      </c>
      <c r="D22" s="176">
        <f t="shared" si="0"/>
        <v>0</v>
      </c>
      <c r="E22" s="4"/>
    </row>
    <row r="23" spans="1:5" ht="15">
      <c r="A23" s="128"/>
      <c r="B23" s="128"/>
      <c r="C23" s="176">
        <f>IF(A23="",0,VLOOKUP(A23,'COVID-19 Test description'!$A$6:$B$15,2,FALSE))</f>
        <v>0</v>
      </c>
      <c r="D23" s="176">
        <f t="shared" si="0"/>
        <v>0</v>
      </c>
      <c r="E23" s="4"/>
    </row>
    <row r="24" spans="1:5" ht="15">
      <c r="A24" s="209"/>
      <c r="B24" s="210"/>
      <c r="C24" s="211" t="s">
        <v>159</v>
      </c>
      <c r="D24" s="212">
        <f>SUM(D10:D23)</f>
        <v>0</v>
      </c>
      <c r="E24" s="4"/>
    </row>
    <row r="25" spans="1:5">
      <c r="A25" s="63"/>
      <c r="B25" s="63"/>
      <c r="C25" s="63"/>
      <c r="D25" s="213"/>
    </row>
    <row r="26" spans="1:5" ht="15">
      <c r="A26" s="62" t="s">
        <v>48</v>
      </c>
      <c r="B26" s="64" t="s">
        <v>65</v>
      </c>
      <c r="C26" s="64" t="s">
        <v>5</v>
      </c>
      <c r="D26" s="64"/>
    </row>
    <row r="27" spans="1:5" ht="15">
      <c r="A27" s="195"/>
      <c r="B27" s="196"/>
      <c r="C27" s="197">
        <v>0</v>
      </c>
      <c r="D27" s="64"/>
    </row>
    <row r="28" spans="1:5" ht="15">
      <c r="A28" s="195"/>
      <c r="B28" s="196"/>
      <c r="C28" s="198">
        <v>0</v>
      </c>
      <c r="D28" s="64"/>
    </row>
    <row r="29" spans="1:5" ht="15">
      <c r="A29" s="195"/>
      <c r="B29" s="196"/>
      <c r="C29" s="198">
        <v>0</v>
      </c>
      <c r="D29" s="64"/>
    </row>
    <row r="30" spans="1:5" ht="15">
      <c r="A30" s="195"/>
      <c r="B30" s="196"/>
      <c r="C30" s="198">
        <v>0</v>
      </c>
      <c r="D30" s="64"/>
    </row>
    <row r="31" spans="1:5" ht="15">
      <c r="A31" s="195"/>
      <c r="B31" s="196"/>
      <c r="C31" s="198">
        <v>0</v>
      </c>
      <c r="D31" s="64"/>
    </row>
    <row r="32" spans="1:5" ht="15">
      <c r="A32" s="195"/>
      <c r="B32" s="196"/>
      <c r="C32" s="198">
        <v>0</v>
      </c>
      <c r="D32" s="64"/>
    </row>
    <row r="33" spans="1:4" ht="15">
      <c r="A33" s="195"/>
      <c r="B33" s="196"/>
      <c r="C33" s="198">
        <v>0</v>
      </c>
      <c r="D33" s="64"/>
    </row>
    <row r="34" spans="1:4" ht="15">
      <c r="A34" s="195"/>
      <c r="B34" s="196"/>
      <c r="C34" s="198">
        <v>0</v>
      </c>
      <c r="D34" s="64"/>
    </row>
    <row r="35" spans="1:4" ht="15">
      <c r="A35" s="195"/>
      <c r="B35" s="196"/>
      <c r="C35" s="198">
        <v>0</v>
      </c>
      <c r="D35" s="64"/>
    </row>
    <row r="36" spans="1:4" ht="15">
      <c r="A36" s="195"/>
      <c r="B36" s="196"/>
      <c r="C36" s="198">
        <v>0</v>
      </c>
      <c r="D36" s="64"/>
    </row>
    <row r="37" spans="1:4" ht="15">
      <c r="A37" s="195"/>
      <c r="B37" s="196"/>
      <c r="C37" s="198">
        <v>0</v>
      </c>
      <c r="D37" s="64"/>
    </row>
    <row r="38" spans="1:4" ht="15">
      <c r="A38" s="195"/>
      <c r="B38" s="196"/>
      <c r="C38" s="198">
        <v>0</v>
      </c>
      <c r="D38" s="64"/>
    </row>
    <row r="39" spans="1:4" ht="15">
      <c r="A39" s="195"/>
      <c r="B39" s="196"/>
      <c r="C39" s="198">
        <v>0</v>
      </c>
      <c r="D39" s="64"/>
    </row>
    <row r="40" spans="1:4" ht="15">
      <c r="A40" s="195"/>
      <c r="B40" s="196"/>
      <c r="C40" s="198">
        <v>0</v>
      </c>
      <c r="D40" s="64"/>
    </row>
    <row r="41" spans="1:4" ht="15">
      <c r="A41" s="195"/>
      <c r="B41" s="196"/>
      <c r="C41" s="198">
        <v>0</v>
      </c>
      <c r="D41" s="64"/>
    </row>
    <row r="42" spans="1:4" ht="15">
      <c r="A42" s="195"/>
      <c r="B42" s="196"/>
      <c r="C42" s="198">
        <v>0</v>
      </c>
      <c r="D42" s="64"/>
    </row>
    <row r="43" spans="1:4" ht="15">
      <c r="A43" s="195"/>
      <c r="B43" s="196"/>
      <c r="C43" s="198">
        <v>0</v>
      </c>
      <c r="D43" s="64"/>
    </row>
    <row r="44" spans="1:4" ht="15">
      <c r="A44" s="195"/>
      <c r="B44" s="196"/>
      <c r="C44" s="198">
        <v>0</v>
      </c>
      <c r="D44" s="64"/>
    </row>
    <row r="45" spans="1:4" ht="15">
      <c r="A45" s="195"/>
      <c r="B45" s="196"/>
      <c r="C45" s="198">
        <v>0</v>
      </c>
      <c r="D45" s="64"/>
    </row>
    <row r="46" spans="1:4" ht="15">
      <c r="A46" s="195"/>
      <c r="B46" s="196"/>
      <c r="C46" s="198">
        <v>0</v>
      </c>
      <c r="D46" s="64"/>
    </row>
    <row r="47" spans="1:4" ht="15">
      <c r="A47" s="195"/>
      <c r="B47" s="196"/>
      <c r="C47" s="198">
        <v>0</v>
      </c>
      <c r="D47" s="64"/>
    </row>
    <row r="48" spans="1:4" ht="15">
      <c r="A48" s="195"/>
      <c r="B48" s="196"/>
      <c r="C48" s="198">
        <v>0</v>
      </c>
      <c r="D48" s="64"/>
    </row>
    <row r="49" spans="1:4" ht="15">
      <c r="A49" s="195"/>
      <c r="B49" s="196"/>
      <c r="C49" s="198">
        <v>0</v>
      </c>
      <c r="D49" s="64"/>
    </row>
    <row r="50" spans="1:4" ht="15">
      <c r="A50" s="195"/>
      <c r="B50" s="196"/>
      <c r="C50" s="198">
        <v>0</v>
      </c>
      <c r="D50" s="64"/>
    </row>
    <row r="51" spans="1:4" ht="15">
      <c r="A51" s="195"/>
      <c r="B51" s="196"/>
      <c r="C51" s="198">
        <v>0</v>
      </c>
      <c r="D51" s="64"/>
    </row>
    <row r="52" spans="1:4" ht="15">
      <c r="A52" s="195"/>
      <c r="B52" s="196"/>
      <c r="C52" s="198">
        <v>0</v>
      </c>
      <c r="D52" s="64"/>
    </row>
    <row r="53" spans="1:4" ht="15">
      <c r="A53" s="195"/>
      <c r="B53" s="196"/>
      <c r="C53" s="198">
        <v>0</v>
      </c>
      <c r="D53" s="64"/>
    </row>
    <row r="54" spans="1:4" ht="15">
      <c r="A54" s="195"/>
      <c r="B54" s="196"/>
      <c r="C54" s="198">
        <v>0</v>
      </c>
      <c r="D54" s="64"/>
    </row>
    <row r="55" spans="1:4" ht="15">
      <c r="A55" s="195"/>
      <c r="B55" s="196"/>
      <c r="C55" s="198">
        <v>0</v>
      </c>
      <c r="D55" s="64"/>
    </row>
    <row r="56" spans="1:4" ht="15">
      <c r="A56" s="195"/>
      <c r="B56" s="196"/>
      <c r="C56" s="198">
        <v>0</v>
      </c>
      <c r="D56" s="64"/>
    </row>
  </sheetData>
  <sheetProtection password="8E62" sheet="1" objects="1" scenarios="1"/>
  <dataValidations count="1">
    <dataValidation type="whole" operator="greaterThanOrEqual" allowBlank="1" showInputMessage="1" showErrorMessage="1" error="Cannot enter negative number of tests" sqref="B10:B23">
      <formula1>0</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errorTitle="dropdown" error="Please select the test code from the drop down menu." promptTitle="Test Codes" prompt="Please select the test code from the drop down menu.">
          <x14:formula1>
            <xm:f>'COVID-19 Test description'!$A$6:$A$15</xm:f>
          </x14:formula1>
          <xm:sqref>A10:A23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sqref="A1:XFD1048576"/>
    </sheetView>
  </sheetViews>
  <sheetFormatPr defaultRowHeight="12.75"/>
  <cols>
    <col min="1" max="5" width="12.7109375" customWidth="1"/>
    <col min="7" max="11" width="12.7109375" customWidth="1"/>
  </cols>
  <sheetData>
    <row r="1" spans="1:14" ht="43.5" customHeight="1">
      <c r="A1" s="110"/>
      <c r="B1" s="110"/>
      <c r="C1" s="110"/>
      <c r="D1" s="110"/>
      <c r="E1" s="110"/>
      <c r="F1" s="110"/>
      <c r="G1" s="110"/>
      <c r="H1" s="110"/>
      <c r="I1" s="110"/>
      <c r="J1" s="110"/>
      <c r="K1" s="110"/>
    </row>
    <row r="2" spans="1:14" ht="18">
      <c r="A2" s="192" t="s">
        <v>125</v>
      </c>
      <c r="B2" s="192"/>
      <c r="C2" s="192"/>
      <c r="D2" s="192"/>
      <c r="E2" s="192"/>
      <c r="F2" s="192"/>
      <c r="G2" s="192"/>
      <c r="H2" s="192"/>
      <c r="I2" s="192"/>
      <c r="J2" s="192"/>
      <c r="K2" s="192"/>
      <c r="N2" s="109" t="s">
        <v>142</v>
      </c>
    </row>
    <row r="3" spans="1:14" ht="15">
      <c r="A3" s="193" t="str">
        <f>[1]Calculations!B2</f>
        <v>Published December 2019</v>
      </c>
      <c r="B3" s="193"/>
      <c r="C3" s="193"/>
      <c r="D3" s="193"/>
      <c r="E3" s="193"/>
      <c r="F3" s="193"/>
      <c r="G3" s="193"/>
      <c r="H3" s="193"/>
      <c r="I3" s="193"/>
      <c r="J3" s="193"/>
      <c r="K3" s="193"/>
      <c r="N3" s="109" t="s">
        <v>143</v>
      </c>
    </row>
    <row r="4" spans="1:14" ht="15">
      <c r="A4" s="111"/>
      <c r="B4" s="111"/>
      <c r="C4" s="111"/>
      <c r="D4" s="111"/>
      <c r="E4" s="111"/>
      <c r="F4" s="111"/>
      <c r="G4" s="111"/>
      <c r="H4" s="111"/>
      <c r="I4" s="111"/>
      <c r="J4" s="111"/>
      <c r="K4" s="111"/>
    </row>
    <row r="5" spans="1:14" ht="15">
      <c r="A5" s="112"/>
      <c r="B5" s="113"/>
      <c r="C5" s="113"/>
      <c r="D5" s="113"/>
      <c r="E5" s="114"/>
      <c r="F5" s="111"/>
      <c r="G5" s="112"/>
      <c r="H5" s="113"/>
      <c r="I5" s="113"/>
      <c r="J5" s="113"/>
      <c r="K5" s="114"/>
    </row>
    <row r="6" spans="1:14" ht="15.75">
      <c r="A6" s="115"/>
      <c r="B6" s="111"/>
      <c r="C6" s="116" t="s">
        <v>126</v>
      </c>
      <c r="D6" s="117"/>
      <c r="E6" s="118"/>
      <c r="F6" s="111"/>
      <c r="G6" s="115"/>
      <c r="H6" s="111"/>
      <c r="I6" s="116" t="s">
        <v>127</v>
      </c>
      <c r="J6" s="117"/>
      <c r="K6" s="118"/>
    </row>
    <row r="7" spans="1:14" ht="15.75">
      <c r="A7" s="115"/>
      <c r="B7" s="111"/>
      <c r="C7" s="116" t="str">
        <f>[1]Calculations!C68</f>
        <v>Effective January 1, 2020 - December 31, 2020</v>
      </c>
      <c r="D7" s="119"/>
      <c r="E7" s="118"/>
      <c r="F7" s="111"/>
      <c r="G7" s="115"/>
      <c r="H7" s="111"/>
      <c r="I7" s="116" t="str">
        <f>[1]Calculations!I68</f>
        <v>Effective January 1, 2020 - December 31, 2020</v>
      </c>
      <c r="J7" s="119"/>
      <c r="K7" s="118"/>
    </row>
    <row r="8" spans="1:14" ht="15">
      <c r="A8" s="115"/>
      <c r="B8" s="111"/>
      <c r="C8" s="120"/>
      <c r="D8" s="120"/>
      <c r="E8" s="118"/>
      <c r="F8" s="111"/>
      <c r="G8" s="115"/>
      <c r="H8" s="111"/>
      <c r="I8" s="120"/>
      <c r="J8" s="120"/>
      <c r="K8" s="118"/>
    </row>
    <row r="9" spans="1:14" ht="15">
      <c r="A9" s="115"/>
      <c r="B9" s="121" t="s">
        <v>128</v>
      </c>
      <c r="C9" s="111"/>
      <c r="D9" s="122">
        <f>[1]Calculations!E70</f>
        <v>57.65</v>
      </c>
      <c r="E9" s="118"/>
      <c r="F9" s="111"/>
      <c r="G9" s="115"/>
      <c r="H9" s="121" t="s">
        <v>128</v>
      </c>
      <c r="I9" s="123"/>
      <c r="J9" s="122">
        <f>[1]Calculations!K70</f>
        <v>99.15</v>
      </c>
      <c r="K9" s="118"/>
    </row>
    <row r="10" spans="1:14" ht="15">
      <c r="A10" s="115"/>
      <c r="B10" s="121" t="s">
        <v>129</v>
      </c>
      <c r="C10" s="111"/>
      <c r="D10" s="122">
        <f>[1]Calculations!E72</f>
        <v>46.01</v>
      </c>
      <c r="E10" s="118"/>
      <c r="F10" s="111"/>
      <c r="G10" s="115"/>
      <c r="H10" s="121" t="s">
        <v>129</v>
      </c>
      <c r="I10" s="123"/>
      <c r="J10" s="122">
        <f>[1]Calculations!K72</f>
        <v>80.97</v>
      </c>
      <c r="K10" s="118"/>
    </row>
    <row r="11" spans="1:14" ht="15">
      <c r="A11" s="115"/>
      <c r="B11" s="121" t="s">
        <v>130</v>
      </c>
      <c r="C11" s="111"/>
      <c r="D11" s="122">
        <f>[1]Calculations!E74</f>
        <v>29.73</v>
      </c>
      <c r="E11" s="118"/>
      <c r="F11" s="111"/>
      <c r="G11" s="115"/>
      <c r="H11" s="121" t="s">
        <v>130</v>
      </c>
      <c r="I11" s="123"/>
      <c r="J11" s="122">
        <f>[1]Calculations!K74</f>
        <v>51.74</v>
      </c>
      <c r="K11" s="118"/>
    </row>
    <row r="12" spans="1:14" ht="15">
      <c r="A12" s="115"/>
      <c r="B12" s="121" t="s">
        <v>131</v>
      </c>
      <c r="C12" s="111"/>
      <c r="D12" s="122">
        <f>[1]Calculations!E76</f>
        <v>32.880000000000003</v>
      </c>
      <c r="E12" s="118"/>
      <c r="F12" s="111"/>
      <c r="G12" s="115"/>
      <c r="H12" s="121" t="s">
        <v>131</v>
      </c>
      <c r="I12" s="123"/>
      <c r="J12" s="122">
        <f>[1]Calculations!K76</f>
        <v>59.52</v>
      </c>
      <c r="K12" s="118"/>
    </row>
    <row r="13" spans="1:14" ht="15">
      <c r="A13" s="124"/>
      <c r="B13" s="125"/>
      <c r="C13" s="125"/>
      <c r="D13" s="125"/>
      <c r="E13" s="126"/>
      <c r="F13" s="111"/>
      <c r="G13" s="124"/>
      <c r="H13" s="125"/>
      <c r="I13" s="125"/>
      <c r="J13" s="125"/>
      <c r="K13" s="126"/>
    </row>
    <row r="31" spans="5:6" ht="15">
      <c r="E31" s="168"/>
      <c r="F31" s="169"/>
    </row>
    <row r="32" spans="5:6" ht="15">
      <c r="E32" s="168"/>
      <c r="F32" s="169"/>
    </row>
    <row r="34" spans="2:6" ht="15">
      <c r="E34" s="168"/>
      <c r="F34" s="169"/>
    </row>
    <row r="35" spans="2:6" ht="15">
      <c r="E35" s="168"/>
    </row>
    <row r="36" spans="2:6" ht="15">
      <c r="E36" s="168"/>
    </row>
    <row r="37" spans="2:6" ht="15">
      <c r="B37" s="170"/>
      <c r="E37" s="168"/>
      <c r="F37" s="171"/>
    </row>
    <row r="39" spans="2:6" ht="15">
      <c r="E39" s="168"/>
      <c r="F39" s="169"/>
    </row>
    <row r="40" spans="2:6" ht="15">
      <c r="E40" s="168"/>
      <c r="F40" s="169"/>
    </row>
    <row r="42" spans="2:6" ht="15">
      <c r="E42" s="168"/>
      <c r="F42" s="169"/>
    </row>
    <row r="43" spans="2:6" ht="15">
      <c r="E43" s="168"/>
      <c r="F43" s="169"/>
    </row>
    <row r="44" spans="2:6" ht="15">
      <c r="E44" s="168"/>
      <c r="F44" s="169"/>
    </row>
    <row r="46" spans="2:6" ht="15">
      <c r="E46" s="168"/>
      <c r="F46" s="169"/>
    </row>
    <row r="47" spans="2:6" ht="15">
      <c r="E47" s="168"/>
      <c r="F47" s="169"/>
    </row>
    <row r="48" spans="2:6" ht="15">
      <c r="E48" s="168"/>
      <c r="F48" s="169"/>
    </row>
    <row r="49" spans="5:6" ht="15">
      <c r="E49" s="168" t="s">
        <v>171</v>
      </c>
      <c r="F49" s="169"/>
    </row>
  </sheetData>
  <sheetProtection password="8E62" sheet="1" objects="1" scenarios="1"/>
  <mergeCells count="2">
    <mergeCell ref="A2:K2"/>
    <mergeCell ref="A3:K3"/>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I16" sqref="I16"/>
    </sheetView>
  </sheetViews>
  <sheetFormatPr defaultRowHeight="12.75"/>
  <cols>
    <col min="1" max="1" width="17" style="172" bestFit="1" customWidth="1"/>
    <col min="2" max="2" width="11" style="172" bestFit="1" customWidth="1"/>
    <col min="3" max="3" width="107.7109375" style="172" customWidth="1"/>
  </cols>
  <sheetData>
    <row r="1" spans="1:11" ht="96.75" customHeight="1">
      <c r="A1" s="194" t="s">
        <v>202</v>
      </c>
      <c r="B1" s="194"/>
      <c r="C1" s="194"/>
    </row>
    <row r="5" spans="1:11" ht="30">
      <c r="A5" s="174" t="s">
        <v>178</v>
      </c>
      <c r="B5" s="175" t="s">
        <v>118</v>
      </c>
      <c r="C5" s="173" t="s">
        <v>179</v>
      </c>
    </row>
    <row r="6" spans="1:11" ht="30">
      <c r="A6" s="174" t="s">
        <v>161</v>
      </c>
      <c r="B6" s="175">
        <v>35.909999999999997</v>
      </c>
      <c r="C6" s="173" t="s">
        <v>173</v>
      </c>
    </row>
    <row r="7" spans="1:11" ht="30">
      <c r="A7" s="174" t="s">
        <v>162</v>
      </c>
      <c r="B7" s="175">
        <v>51.31</v>
      </c>
      <c r="C7" s="173" t="s">
        <v>174</v>
      </c>
    </row>
    <row r="8" spans="1:11" ht="45">
      <c r="A8" s="174" t="s">
        <v>163</v>
      </c>
      <c r="B8" s="175">
        <v>100</v>
      </c>
      <c r="C8" s="173" t="s">
        <v>175</v>
      </c>
    </row>
    <row r="9" spans="1:11" ht="45">
      <c r="A9" s="174" t="s">
        <v>164</v>
      </c>
      <c r="B9" s="175">
        <v>100</v>
      </c>
      <c r="C9" s="173" t="s">
        <v>176</v>
      </c>
    </row>
    <row r="10" spans="1:11" ht="30">
      <c r="A10" s="174" t="s">
        <v>165</v>
      </c>
      <c r="B10" s="175">
        <v>51.31</v>
      </c>
      <c r="C10" s="173" t="s">
        <v>177</v>
      </c>
    </row>
    <row r="11" spans="1:11" ht="45">
      <c r="A11" s="174" t="s">
        <v>167</v>
      </c>
      <c r="B11" s="175">
        <v>45.23</v>
      </c>
      <c r="C11" s="178" t="s">
        <v>196</v>
      </c>
    </row>
    <row r="12" spans="1:11" ht="30">
      <c r="A12" s="174" t="s">
        <v>166</v>
      </c>
      <c r="B12" s="175">
        <v>42.13</v>
      </c>
      <c r="C12" s="178" t="s">
        <v>172</v>
      </c>
    </row>
    <row r="13" spans="1:11" ht="30">
      <c r="A13" s="174" t="s">
        <v>168</v>
      </c>
      <c r="B13" s="175">
        <v>23.46</v>
      </c>
      <c r="C13" s="173" t="s">
        <v>197</v>
      </c>
    </row>
    <row r="14" spans="1:11" ht="45">
      <c r="A14" s="174" t="s">
        <v>169</v>
      </c>
      <c r="B14" s="175">
        <v>25.46</v>
      </c>
      <c r="C14" s="173" t="s">
        <v>198</v>
      </c>
    </row>
    <row r="15" spans="1:11" ht="30">
      <c r="A15" s="174" t="s">
        <v>170</v>
      </c>
      <c r="B15" s="175">
        <v>22.98</v>
      </c>
      <c r="C15" s="173" t="s">
        <v>189</v>
      </c>
    </row>
    <row r="16" spans="1:11" ht="15">
      <c r="A16" s="179" t="s">
        <v>199</v>
      </c>
      <c r="B16" s="180" t="s">
        <v>188</v>
      </c>
      <c r="C16" s="173" t="s">
        <v>190</v>
      </c>
      <c r="D16" s="168"/>
      <c r="E16" s="168"/>
      <c r="F16" s="168"/>
      <c r="G16" s="168"/>
      <c r="H16" s="168"/>
      <c r="I16" s="168"/>
      <c r="J16" s="168"/>
      <c r="K16" s="168"/>
    </row>
    <row r="17" spans="1:3" ht="15">
      <c r="A17" s="179" t="s">
        <v>200</v>
      </c>
      <c r="B17" s="180" t="s">
        <v>188</v>
      </c>
      <c r="C17" s="173" t="s">
        <v>191</v>
      </c>
    </row>
    <row r="18" spans="1:3" ht="30">
      <c r="A18" s="179" t="s">
        <v>201</v>
      </c>
      <c r="B18" s="180" t="s">
        <v>188</v>
      </c>
      <c r="C18" s="173" t="s">
        <v>192</v>
      </c>
    </row>
    <row r="19" spans="1:3" ht="30">
      <c r="A19" s="179" t="s">
        <v>187</v>
      </c>
      <c r="B19" s="180" t="s">
        <v>188</v>
      </c>
      <c r="C19" s="173" t="s">
        <v>193</v>
      </c>
    </row>
    <row r="20" spans="1:3" ht="30">
      <c r="A20" s="179" t="s">
        <v>185</v>
      </c>
      <c r="B20" s="180" t="s">
        <v>188</v>
      </c>
      <c r="C20" s="173" t="s">
        <v>194</v>
      </c>
    </row>
    <row r="21" spans="1:3" ht="30">
      <c r="A21" s="179" t="s">
        <v>186</v>
      </c>
      <c r="B21" s="180" t="s">
        <v>188</v>
      </c>
      <c r="C21" s="173" t="s">
        <v>195</v>
      </c>
    </row>
  </sheetData>
  <sheetProtection password="8E62" sheet="1" objects="1" scenarios="1"/>
  <mergeCells count="1">
    <mergeCell ref="A1:C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104"/>
  <sheetViews>
    <sheetView workbookViewId="0">
      <selection activeCell="G39" sqref="G39"/>
    </sheetView>
  </sheetViews>
  <sheetFormatPr defaultColWidth="9.140625" defaultRowHeight="15"/>
  <cols>
    <col min="1" max="6" width="10.28515625" style="4" customWidth="1"/>
    <col min="7" max="10" width="12.7109375" style="4" customWidth="1"/>
    <col min="11" max="11" width="17" style="4" customWidth="1"/>
    <col min="12" max="12" width="12.7109375" style="4" customWidth="1"/>
    <col min="13" max="14" width="10.28515625" style="4" customWidth="1"/>
    <col min="15" max="15" width="12" style="4" customWidth="1"/>
    <col min="16" max="18" width="9.140625" style="4"/>
    <col min="19" max="19" width="10.7109375" style="4" customWidth="1"/>
    <col min="20" max="16384" width="9.140625" style="4"/>
  </cols>
  <sheetData>
    <row r="1" spans="1:16" ht="37.5" customHeight="1">
      <c r="A1" s="2"/>
      <c r="B1" s="3"/>
      <c r="C1" s="3"/>
      <c r="D1" s="3"/>
      <c r="E1" s="3"/>
      <c r="F1" s="3"/>
      <c r="G1" s="3"/>
      <c r="H1" s="3"/>
      <c r="I1" s="3"/>
      <c r="J1" s="3"/>
      <c r="K1" s="3"/>
      <c r="O1" s="5" t="s">
        <v>110</v>
      </c>
    </row>
    <row r="2" spans="1:16">
      <c r="A2" s="97" t="s">
        <v>11</v>
      </c>
      <c r="B2" s="3"/>
      <c r="C2" s="3"/>
      <c r="D2" s="3"/>
      <c r="E2" s="3"/>
      <c r="F2" s="3"/>
      <c r="G2" s="3"/>
      <c r="H2" s="3"/>
      <c r="I2" s="3"/>
      <c r="J2" s="3"/>
      <c r="K2" s="3"/>
      <c r="L2" s="3"/>
      <c r="O2" s="4" t="s">
        <v>214</v>
      </c>
    </row>
    <row r="3" spans="1:16">
      <c r="A3" s="6"/>
    </row>
    <row r="4" spans="1:16">
      <c r="A4" s="4" t="s">
        <v>9</v>
      </c>
    </row>
    <row r="6" spans="1:16">
      <c r="A6" s="10" t="s">
        <v>49</v>
      </c>
      <c r="C6" s="187"/>
      <c r="D6" s="187"/>
      <c r="E6" s="187"/>
      <c r="F6" s="187"/>
      <c r="G6" s="187"/>
      <c r="H6" s="187"/>
      <c r="I6" s="187"/>
      <c r="J6" s="187"/>
      <c r="K6" s="187"/>
      <c r="L6" s="187"/>
      <c r="M6" s="187"/>
      <c r="N6" s="187"/>
      <c r="O6" s="187"/>
    </row>
    <row r="7" spans="1:16">
      <c r="A7" s="4" t="s">
        <v>7</v>
      </c>
      <c r="C7" s="187"/>
      <c r="D7" s="187"/>
      <c r="E7" s="187"/>
      <c r="F7" s="187"/>
      <c r="G7" s="187"/>
      <c r="H7" s="187"/>
      <c r="I7" s="187"/>
      <c r="J7" s="187"/>
      <c r="K7" s="187"/>
      <c r="L7" s="187"/>
      <c r="M7" s="187"/>
      <c r="N7" s="187"/>
      <c r="O7" s="187"/>
    </row>
    <row r="8" spans="1:16">
      <c r="A8" s="4" t="s">
        <v>10</v>
      </c>
      <c r="C8" s="191"/>
      <c r="D8" s="191"/>
      <c r="E8" s="191"/>
      <c r="F8" s="191"/>
      <c r="G8" s="191"/>
      <c r="I8" s="4" t="s">
        <v>6</v>
      </c>
      <c r="K8" s="188"/>
      <c r="L8" s="189"/>
      <c r="M8" s="189"/>
      <c r="N8" s="189"/>
      <c r="O8" s="190"/>
    </row>
    <row r="9" spans="1:16">
      <c r="C9" s="8"/>
      <c r="D9" s="8"/>
      <c r="E9" s="7"/>
      <c r="F9" s="7"/>
      <c r="G9" s="7"/>
    </row>
    <row r="10" spans="1:16">
      <c r="A10" s="4" t="s">
        <v>58</v>
      </c>
      <c r="G10" s="7"/>
      <c r="I10" s="4" t="s">
        <v>57</v>
      </c>
    </row>
    <row r="11" spans="1:16">
      <c r="A11" s="10" t="s">
        <v>56</v>
      </c>
      <c r="C11" s="191"/>
      <c r="D11" s="191"/>
      <c r="E11" s="191"/>
      <c r="F11" s="191"/>
      <c r="G11" s="191"/>
      <c r="I11" s="10" t="s">
        <v>56</v>
      </c>
      <c r="K11" s="188"/>
      <c r="L11" s="189"/>
      <c r="M11" s="189"/>
      <c r="N11" s="189"/>
      <c r="O11" s="190"/>
    </row>
    <row r="12" spans="1:16">
      <c r="A12" s="10" t="s">
        <v>54</v>
      </c>
      <c r="C12" s="191"/>
      <c r="D12" s="191"/>
      <c r="E12" s="191"/>
      <c r="F12" s="191"/>
      <c r="G12" s="191"/>
      <c r="I12" s="10" t="s">
        <v>54</v>
      </c>
      <c r="K12" s="188"/>
      <c r="L12" s="189"/>
      <c r="M12" s="189"/>
      <c r="N12" s="189"/>
      <c r="O12" s="190"/>
    </row>
    <row r="13" spans="1:16">
      <c r="A13" s="10" t="s">
        <v>55</v>
      </c>
      <c r="C13" s="191"/>
      <c r="D13" s="191"/>
      <c r="E13" s="191"/>
      <c r="F13" s="191"/>
      <c r="G13" s="191"/>
      <c r="I13" s="10" t="s">
        <v>55</v>
      </c>
      <c r="K13" s="188"/>
      <c r="L13" s="189"/>
      <c r="M13" s="189"/>
      <c r="N13" s="189"/>
      <c r="O13" s="190"/>
    </row>
    <row r="14" spans="1:16">
      <c r="I14" s="100" t="s">
        <v>113</v>
      </c>
      <c r="K14" s="184"/>
      <c r="L14" s="185"/>
      <c r="M14" s="185"/>
      <c r="N14" s="185"/>
      <c r="O14" s="186"/>
      <c r="P14" s="99" t="s">
        <v>112</v>
      </c>
    </row>
    <row r="15" spans="1:16">
      <c r="C15" s="8"/>
      <c r="D15" s="8"/>
      <c r="E15" s="7"/>
      <c r="F15" s="7"/>
      <c r="G15" s="7"/>
      <c r="J15" s="99" t="s">
        <v>114</v>
      </c>
    </row>
    <row r="16" spans="1:16" s="73" customFormat="1" ht="16.5">
      <c r="A16" s="93" t="s">
        <v>96</v>
      </c>
      <c r="C16" s="74"/>
      <c r="D16" s="74"/>
      <c r="E16" s="75"/>
      <c r="F16" s="75"/>
      <c r="G16" s="75"/>
    </row>
    <row r="17" spans="1:12" s="9" customFormat="1">
      <c r="C17" s="66"/>
      <c r="D17" s="66"/>
      <c r="E17" s="67"/>
      <c r="F17" s="67"/>
      <c r="G17" s="67"/>
    </row>
    <row r="18" spans="1:12">
      <c r="A18" s="77" t="s">
        <v>97</v>
      </c>
    </row>
    <row r="19" spans="1:12">
      <c r="A19" s="77" t="s">
        <v>98</v>
      </c>
    </row>
    <row r="20" spans="1:12">
      <c r="A20" s="4" t="s">
        <v>91</v>
      </c>
    </row>
    <row r="22" spans="1:12">
      <c r="A22" s="9" t="s">
        <v>80</v>
      </c>
    </row>
    <row r="23" spans="1:12">
      <c r="A23" s="49" t="s">
        <v>50</v>
      </c>
      <c r="B23" s="50"/>
      <c r="C23" s="50"/>
      <c r="D23" s="50"/>
      <c r="E23" s="50"/>
      <c r="F23" s="50"/>
      <c r="G23" s="50"/>
      <c r="H23" s="50"/>
      <c r="I23" s="50"/>
      <c r="J23" s="50"/>
      <c r="K23" s="50"/>
      <c r="L23" s="48"/>
    </row>
    <row r="24" spans="1:12">
      <c r="A24" s="52" t="s">
        <v>51</v>
      </c>
      <c r="B24" s="53"/>
      <c r="C24" s="53"/>
      <c r="D24" s="53"/>
      <c r="E24" s="53"/>
      <c r="F24" s="53"/>
      <c r="G24" s="53"/>
      <c r="H24" s="53"/>
      <c r="I24" s="53"/>
      <c r="J24" s="53"/>
      <c r="K24" s="53"/>
      <c r="L24" s="48"/>
    </row>
    <row r="25" spans="1:12">
      <c r="A25" s="51"/>
      <c r="B25" s="36"/>
      <c r="C25" s="36"/>
      <c r="D25" s="36"/>
      <c r="E25" s="36"/>
      <c r="F25" s="36"/>
      <c r="G25" s="36"/>
      <c r="H25" s="36"/>
      <c r="I25" s="36"/>
      <c r="J25" s="36"/>
      <c r="K25" s="54" t="s">
        <v>59</v>
      </c>
      <c r="L25" s="94">
        <f>+L24-L23+1</f>
        <v>1</v>
      </c>
    </row>
    <row r="26" spans="1:12">
      <c r="A26" s="7"/>
      <c r="B26" s="7"/>
      <c r="C26" s="7"/>
      <c r="D26" s="7"/>
      <c r="E26" s="7"/>
      <c r="F26" s="7"/>
      <c r="G26" s="7"/>
      <c r="H26" s="7"/>
      <c r="I26" s="7"/>
      <c r="J26" s="7"/>
      <c r="K26" s="55"/>
      <c r="L26" s="141" t="str">
        <f>IF(L25&lt;&gt;L30,"Number of days of base period must equal number of days in requested period. Please correct dates!","")</f>
        <v/>
      </c>
    </row>
    <row r="27" spans="1:12">
      <c r="A27" s="9" t="s">
        <v>101</v>
      </c>
      <c r="L27" s="11"/>
    </row>
    <row r="28" spans="1:12">
      <c r="A28" s="49" t="s">
        <v>52</v>
      </c>
      <c r="B28" s="50"/>
      <c r="C28" s="50"/>
      <c r="D28" s="50"/>
      <c r="E28" s="50"/>
      <c r="F28" s="50"/>
      <c r="G28" s="50"/>
      <c r="H28" s="50"/>
      <c r="I28" s="50"/>
      <c r="J28" s="50"/>
      <c r="K28" s="50"/>
      <c r="L28" s="48"/>
    </row>
    <row r="29" spans="1:12">
      <c r="A29" s="52" t="s">
        <v>53</v>
      </c>
      <c r="B29" s="53"/>
      <c r="C29" s="53"/>
      <c r="D29" s="53"/>
      <c r="E29" s="53"/>
      <c r="F29" s="53"/>
      <c r="G29" s="53"/>
      <c r="H29" s="53"/>
      <c r="I29" s="53"/>
      <c r="J29" s="53"/>
      <c r="K29" s="53"/>
      <c r="L29" s="48"/>
    </row>
    <row r="30" spans="1:12">
      <c r="A30" s="51"/>
      <c r="B30" s="36"/>
      <c r="C30" s="36"/>
      <c r="D30" s="36"/>
      <c r="E30" s="36"/>
      <c r="F30" s="36"/>
      <c r="G30" s="36"/>
      <c r="H30" s="36"/>
      <c r="I30" s="36"/>
      <c r="J30" s="36"/>
      <c r="K30" s="54" t="s">
        <v>59</v>
      </c>
      <c r="L30" s="94">
        <f>+L29-L28+1</f>
        <v>1</v>
      </c>
    </row>
    <row r="31" spans="1:12">
      <c r="A31" s="7"/>
      <c r="B31" s="7"/>
      <c r="C31" s="7"/>
      <c r="D31" s="7"/>
      <c r="E31" s="7"/>
      <c r="F31" s="7"/>
      <c r="G31" s="7"/>
      <c r="H31" s="7"/>
      <c r="I31" s="7"/>
      <c r="J31" s="7"/>
      <c r="K31" s="55"/>
      <c r="L31" s="95"/>
    </row>
    <row r="32" spans="1:12">
      <c r="A32" s="9" t="s">
        <v>14</v>
      </c>
    </row>
    <row r="33" spans="1:20">
      <c r="A33" s="4" t="s">
        <v>60</v>
      </c>
    </row>
    <row r="34" spans="1:20">
      <c r="A34" s="4" t="s">
        <v>77</v>
      </c>
      <c r="L34" s="11"/>
    </row>
    <row r="35" spans="1:20">
      <c r="L35" s="11"/>
    </row>
    <row r="36" spans="1:20">
      <c r="H36" s="7" t="s">
        <v>36</v>
      </c>
      <c r="I36" s="7"/>
      <c r="J36" s="7"/>
    </row>
    <row r="37" spans="1:20">
      <c r="H37" s="12">
        <f>+L23</f>
        <v>0</v>
      </c>
      <c r="I37" s="12">
        <f>+L28</f>
        <v>0</v>
      </c>
      <c r="J37" s="13"/>
    </row>
    <row r="38" spans="1:20">
      <c r="H38" s="14" t="s">
        <v>3</v>
      </c>
      <c r="I38" s="14" t="s">
        <v>3</v>
      </c>
      <c r="J38" s="15"/>
    </row>
    <row r="39" spans="1:20">
      <c r="H39" s="16">
        <f>+L24</f>
        <v>0</v>
      </c>
      <c r="I39" s="16">
        <f>+L29</f>
        <v>0</v>
      </c>
      <c r="J39" s="17"/>
    </row>
    <row r="40" spans="1:20">
      <c r="B40" s="4" t="s">
        <v>2</v>
      </c>
      <c r="H40" s="198">
        <v>0</v>
      </c>
      <c r="I40" s="198">
        <v>0</v>
      </c>
      <c r="J40" s="18"/>
    </row>
    <row r="41" spans="1:20">
      <c r="B41" s="4" t="s">
        <v>13</v>
      </c>
      <c r="H41" s="199">
        <f>H40*$N$59</f>
        <v>0</v>
      </c>
      <c r="I41" s="199">
        <f>I40*$N$59</f>
        <v>0</v>
      </c>
      <c r="J41" s="65" t="s">
        <v>21</v>
      </c>
      <c r="L41" s="19"/>
      <c r="M41" s="19"/>
      <c r="N41" s="19"/>
      <c r="P41" s="19"/>
      <c r="Q41" s="19"/>
      <c r="R41" s="19"/>
      <c r="S41" s="19"/>
      <c r="T41" s="19"/>
    </row>
    <row r="42" spans="1:20">
      <c r="B42" s="4" t="s">
        <v>4</v>
      </c>
      <c r="H42" s="106">
        <f>SUM(H40:H41)</f>
        <v>0</v>
      </c>
      <c r="I42" s="106">
        <f>SUM(I40:I41)</f>
        <v>0</v>
      </c>
      <c r="J42" s="21"/>
    </row>
    <row r="44" spans="1:20">
      <c r="B44" s="4" t="s">
        <v>12</v>
      </c>
      <c r="K44" s="106">
        <f>I42</f>
        <v>0</v>
      </c>
      <c r="L44" s="106"/>
    </row>
    <row r="45" spans="1:20">
      <c r="B45" s="4" t="s">
        <v>15</v>
      </c>
      <c r="K45" s="108">
        <f>H42</f>
        <v>0</v>
      </c>
      <c r="L45" s="106"/>
    </row>
    <row r="46" spans="1:20">
      <c r="K46" s="108"/>
      <c r="L46" s="106"/>
    </row>
    <row r="47" spans="1:20">
      <c r="B47" s="4" t="s">
        <v>16</v>
      </c>
      <c r="K47" s="106"/>
      <c r="L47" s="106">
        <f>IF(K44-K45&gt;0,K44-K45,0)</f>
        <v>0</v>
      </c>
    </row>
    <row r="48" spans="1:20">
      <c r="F48" s="56" t="s">
        <v>61</v>
      </c>
      <c r="G48" s="57">
        <f>H42/L25</f>
        <v>0</v>
      </c>
      <c r="L48" s="20"/>
    </row>
    <row r="49" spans="1:18">
      <c r="L49" s="20"/>
    </row>
    <row r="50" spans="1:18">
      <c r="A50" s="9" t="s">
        <v>17</v>
      </c>
      <c r="G50" s="7"/>
      <c r="H50" s="7"/>
      <c r="I50" s="7"/>
      <c r="J50" s="7"/>
      <c r="K50" s="7"/>
      <c r="L50" s="20"/>
    </row>
    <row r="51" spans="1:18" s="19" customFormat="1">
      <c r="A51" s="19" t="s">
        <v>84</v>
      </c>
      <c r="G51" s="44"/>
      <c r="H51" s="44"/>
      <c r="I51" s="44"/>
      <c r="J51" s="44"/>
      <c r="K51" s="44"/>
      <c r="L51" s="82"/>
    </row>
    <row r="52" spans="1:18" s="19" customFormat="1">
      <c r="A52" s="19" t="s">
        <v>83</v>
      </c>
      <c r="G52" s="44"/>
      <c r="H52" s="44"/>
      <c r="I52" s="44"/>
      <c r="J52" s="44"/>
      <c r="K52" s="44"/>
      <c r="L52" s="82"/>
    </row>
    <row r="53" spans="1:18">
      <c r="G53" s="7"/>
      <c r="H53" s="7"/>
      <c r="I53" s="7"/>
      <c r="J53" s="7"/>
      <c r="K53" s="7"/>
      <c r="L53" s="20"/>
    </row>
    <row r="54" spans="1:18">
      <c r="G54" s="22" t="s">
        <v>36</v>
      </c>
      <c r="H54" s="7"/>
      <c r="I54" s="7"/>
      <c r="J54" s="7"/>
    </row>
    <row r="55" spans="1:18">
      <c r="A55" s="69"/>
      <c r="B55" s="96"/>
      <c r="C55" s="96"/>
      <c r="D55" s="96"/>
      <c r="E55" s="96"/>
      <c r="F55" s="96"/>
      <c r="G55" s="12">
        <f>H37</f>
        <v>0</v>
      </c>
      <c r="H55" s="12">
        <f>I37</f>
        <v>0</v>
      </c>
      <c r="I55" s="23" t="s">
        <v>28</v>
      </c>
      <c r="J55" s="24" t="s">
        <v>33</v>
      </c>
      <c r="K55" s="24" t="s">
        <v>40</v>
      </c>
    </row>
    <row r="56" spans="1:18">
      <c r="A56" s="96"/>
      <c r="B56" s="96"/>
      <c r="C56" s="96"/>
      <c r="D56" s="96"/>
      <c r="E56" s="96"/>
      <c r="F56" s="96"/>
      <c r="G56" s="14" t="s">
        <v>3</v>
      </c>
      <c r="H56" s="14" t="s">
        <v>3</v>
      </c>
      <c r="I56" s="25" t="s">
        <v>37</v>
      </c>
      <c r="J56" s="26" t="s">
        <v>34</v>
      </c>
      <c r="K56" s="26" t="s">
        <v>42</v>
      </c>
    </row>
    <row r="57" spans="1:18">
      <c r="A57" s="96"/>
      <c r="B57" s="96"/>
      <c r="C57" s="96"/>
      <c r="D57" s="96"/>
      <c r="E57" s="96"/>
      <c r="F57" s="96"/>
      <c r="G57" s="14">
        <f>H39</f>
        <v>0</v>
      </c>
      <c r="H57" s="14">
        <f>I39</f>
        <v>0</v>
      </c>
      <c r="I57" s="27" t="s">
        <v>38</v>
      </c>
      <c r="J57" s="26" t="s">
        <v>35</v>
      </c>
      <c r="K57" s="26" t="s">
        <v>41</v>
      </c>
    </row>
    <row r="58" spans="1:18">
      <c r="B58" s="9" t="s">
        <v>82</v>
      </c>
      <c r="G58" s="28"/>
      <c r="H58" s="28"/>
      <c r="I58" s="29" t="s">
        <v>39</v>
      </c>
      <c r="J58" s="28"/>
      <c r="K58" s="30" t="s">
        <v>35</v>
      </c>
      <c r="M58" s="19"/>
      <c r="N58" s="19"/>
      <c r="O58" s="19"/>
      <c r="P58" s="19"/>
      <c r="Q58" s="19"/>
      <c r="R58" s="19"/>
    </row>
    <row r="59" spans="1:18">
      <c r="B59" s="4" t="s">
        <v>26</v>
      </c>
      <c r="G59" s="101">
        <v>0</v>
      </c>
      <c r="H59" s="101">
        <v>0</v>
      </c>
      <c r="I59" s="102">
        <f t="shared" ref="I59:I66" si="0">H59-G59</f>
        <v>0</v>
      </c>
      <c r="J59" s="107"/>
      <c r="K59" s="104">
        <f t="shared" ref="K59:K66" si="1">I59*J59</f>
        <v>0</v>
      </c>
      <c r="M59" s="19"/>
      <c r="N59" s="31">
        <v>0.1305</v>
      </c>
      <c r="O59" s="19"/>
      <c r="P59" s="19"/>
      <c r="Q59" s="19"/>
      <c r="R59" s="19"/>
    </row>
    <row r="60" spans="1:18">
      <c r="B60" s="4" t="s">
        <v>25</v>
      </c>
      <c r="G60" s="101">
        <v>0</v>
      </c>
      <c r="H60" s="101">
        <v>0</v>
      </c>
      <c r="I60" s="103">
        <f t="shared" si="0"/>
        <v>0</v>
      </c>
      <c r="J60" s="107"/>
      <c r="K60" s="105">
        <f t="shared" si="1"/>
        <v>0</v>
      </c>
      <c r="N60" s="87" t="s">
        <v>92</v>
      </c>
      <c r="P60" s="19"/>
      <c r="Q60" s="19"/>
      <c r="R60" s="19"/>
    </row>
    <row r="61" spans="1:18">
      <c r="B61" s="4" t="s">
        <v>24</v>
      </c>
      <c r="G61" s="101">
        <v>0</v>
      </c>
      <c r="H61" s="101">
        <v>0</v>
      </c>
      <c r="I61" s="103">
        <f t="shared" si="0"/>
        <v>0</v>
      </c>
      <c r="J61" s="107"/>
      <c r="K61" s="105">
        <f t="shared" si="1"/>
        <v>0</v>
      </c>
      <c r="M61" s="19"/>
      <c r="N61" s="86" t="s">
        <v>93</v>
      </c>
      <c r="O61" s="19"/>
      <c r="P61" s="19"/>
      <c r="Q61" s="19"/>
      <c r="R61" s="19"/>
    </row>
    <row r="62" spans="1:18">
      <c r="B62" s="4" t="s">
        <v>27</v>
      </c>
      <c r="G62" s="101">
        <v>0</v>
      </c>
      <c r="H62" s="101">
        <v>0</v>
      </c>
      <c r="I62" s="103">
        <f t="shared" si="0"/>
        <v>0</v>
      </c>
      <c r="J62" s="107"/>
      <c r="K62" s="105">
        <f t="shared" si="1"/>
        <v>0</v>
      </c>
      <c r="M62" s="19"/>
      <c r="N62" s="19"/>
      <c r="O62" s="19"/>
      <c r="P62" s="19"/>
      <c r="Q62" s="19"/>
      <c r="R62" s="19"/>
    </row>
    <row r="63" spans="1:18">
      <c r="B63" s="4" t="s">
        <v>22</v>
      </c>
      <c r="G63" s="101">
        <v>0</v>
      </c>
      <c r="H63" s="101">
        <v>0</v>
      </c>
      <c r="I63" s="103">
        <f t="shared" si="0"/>
        <v>0</v>
      </c>
      <c r="J63" s="107"/>
      <c r="K63" s="105">
        <f t="shared" si="1"/>
        <v>0</v>
      </c>
      <c r="M63" s="19"/>
      <c r="N63" s="19"/>
      <c r="O63" s="19"/>
      <c r="P63" s="19"/>
      <c r="Q63" s="19"/>
      <c r="R63" s="19"/>
    </row>
    <row r="64" spans="1:18">
      <c r="B64" s="4" t="s">
        <v>43</v>
      </c>
      <c r="G64" s="101">
        <v>0</v>
      </c>
      <c r="H64" s="101">
        <v>0</v>
      </c>
      <c r="I64" s="103">
        <f t="shared" si="0"/>
        <v>0</v>
      </c>
      <c r="J64" s="107"/>
      <c r="K64" s="105">
        <f t="shared" si="1"/>
        <v>0</v>
      </c>
      <c r="M64" s="19"/>
      <c r="N64" s="19"/>
      <c r="O64" s="19"/>
      <c r="P64" s="19"/>
      <c r="Q64" s="19"/>
      <c r="R64" s="19"/>
    </row>
    <row r="65" spans="1:18">
      <c r="B65" s="4" t="s">
        <v>23</v>
      </c>
      <c r="G65" s="101">
        <v>0</v>
      </c>
      <c r="H65" s="101">
        <v>0</v>
      </c>
      <c r="I65" s="103">
        <f t="shared" si="0"/>
        <v>0</v>
      </c>
      <c r="J65" s="107"/>
      <c r="K65" s="105">
        <f t="shared" si="1"/>
        <v>0</v>
      </c>
      <c r="M65" s="19"/>
      <c r="N65" s="19"/>
      <c r="O65" s="19"/>
      <c r="P65" s="19"/>
      <c r="Q65" s="19"/>
      <c r="R65" s="19"/>
    </row>
    <row r="66" spans="1:18">
      <c r="B66" s="4" t="s">
        <v>44</v>
      </c>
      <c r="G66" s="101">
        <v>0</v>
      </c>
      <c r="H66" s="101">
        <v>0</v>
      </c>
      <c r="I66" s="103">
        <f t="shared" si="0"/>
        <v>0</v>
      </c>
      <c r="J66" s="107"/>
      <c r="K66" s="105">
        <f t="shared" si="1"/>
        <v>0</v>
      </c>
      <c r="M66" s="19"/>
      <c r="N66" s="19"/>
      <c r="O66" s="19"/>
      <c r="P66" s="19"/>
      <c r="Q66" s="19"/>
      <c r="R66" s="19"/>
    </row>
    <row r="67" spans="1:18">
      <c r="B67" s="4" t="s">
        <v>29</v>
      </c>
      <c r="G67" s="103">
        <f>SUM(G59:G66)</f>
        <v>0</v>
      </c>
      <c r="H67" s="103">
        <f>SUM(H59:H66)</f>
        <v>0</v>
      </c>
      <c r="I67" s="103">
        <f>SUM(I59:I66)</f>
        <v>0</v>
      </c>
      <c r="J67" s="32">
        <v>0.1</v>
      </c>
      <c r="K67" s="105">
        <f>SUM(K59:K66)</f>
        <v>0</v>
      </c>
      <c r="M67" s="19"/>
      <c r="N67" s="19"/>
      <c r="O67" s="19"/>
      <c r="P67" s="19"/>
      <c r="Q67" s="19"/>
      <c r="R67" s="19"/>
    </row>
    <row r="68" spans="1:18">
      <c r="B68" s="4" t="s">
        <v>31</v>
      </c>
      <c r="G68" s="33"/>
      <c r="H68" s="33"/>
      <c r="I68" s="33"/>
      <c r="J68" s="32"/>
      <c r="K68" s="105">
        <f>K67*N59</f>
        <v>0</v>
      </c>
      <c r="M68" s="19"/>
      <c r="N68" s="19"/>
      <c r="O68" s="19"/>
      <c r="P68" s="19"/>
      <c r="Q68" s="19"/>
      <c r="R68" s="19"/>
    </row>
    <row r="69" spans="1:18">
      <c r="B69" s="4" t="s">
        <v>30</v>
      </c>
      <c r="G69" s="33">
        <v>0</v>
      </c>
      <c r="H69" s="33">
        <v>0</v>
      </c>
      <c r="I69" s="33"/>
      <c r="J69" s="34"/>
      <c r="K69" s="105">
        <f>K67+K68</f>
        <v>0</v>
      </c>
      <c r="M69" s="19"/>
      <c r="N69" s="35"/>
      <c r="O69" s="19"/>
      <c r="P69" s="19"/>
      <c r="Q69" s="19"/>
      <c r="R69" s="19"/>
    </row>
    <row r="70" spans="1:18">
      <c r="G70" s="20"/>
      <c r="H70" s="20"/>
      <c r="I70" s="20"/>
      <c r="J70" s="21"/>
    </row>
    <row r="71" spans="1:18">
      <c r="B71" s="4" t="s">
        <v>32</v>
      </c>
      <c r="L71" s="106">
        <f>K69</f>
        <v>0</v>
      </c>
    </row>
    <row r="72" spans="1:18">
      <c r="L72" s="20"/>
    </row>
    <row r="73" spans="1:18">
      <c r="A73" s="9" t="s">
        <v>81</v>
      </c>
      <c r="L73" s="20"/>
    </row>
    <row r="74" spans="1:18">
      <c r="A74" s="7" t="s">
        <v>73</v>
      </c>
      <c r="B74" s="7"/>
      <c r="C74" s="7"/>
      <c r="D74" s="7"/>
      <c r="E74" s="7"/>
      <c r="F74" s="7"/>
      <c r="G74" s="7"/>
      <c r="H74" s="7"/>
      <c r="I74" s="7"/>
      <c r="M74" s="7"/>
    </row>
    <row r="75" spans="1:18">
      <c r="A75" s="44" t="s">
        <v>75</v>
      </c>
      <c r="B75" s="44"/>
      <c r="C75" s="44"/>
      <c r="D75" s="44"/>
      <c r="E75" s="44"/>
      <c r="F75" s="44"/>
      <c r="M75" s="7"/>
    </row>
    <row r="76" spans="1:18">
      <c r="A76" s="43" t="s">
        <v>116</v>
      </c>
      <c r="B76" s="44"/>
      <c r="C76" s="44"/>
      <c r="D76" s="44"/>
      <c r="E76" s="44"/>
      <c r="F76" s="44"/>
      <c r="K76" s="37"/>
      <c r="L76" s="37" t="s">
        <v>5</v>
      </c>
      <c r="M76" s="7"/>
    </row>
    <row r="77" spans="1:18">
      <c r="A77" s="43"/>
      <c r="J77" s="45" t="s">
        <v>117</v>
      </c>
      <c r="K77" s="46"/>
      <c r="L77" s="153">
        <f>+'Sec III-SNSA'!S7</f>
        <v>0</v>
      </c>
    </row>
    <row r="78" spans="1:18">
      <c r="J78" s="45" t="s">
        <v>33</v>
      </c>
      <c r="K78" s="46"/>
      <c r="L78" s="47">
        <f>SUM('Sec III-Nursing'!C:C)</f>
        <v>0</v>
      </c>
      <c r="M78" s="7"/>
    </row>
    <row r="79" spans="1:18">
      <c r="J79" s="45" t="s">
        <v>27</v>
      </c>
      <c r="K79" s="46"/>
      <c r="L79" s="47">
        <f>SUM('Sec III-Care Related'!C:C)</f>
        <v>0</v>
      </c>
      <c r="M79" s="7"/>
    </row>
    <row r="80" spans="1:18">
      <c r="J80" s="45" t="s">
        <v>22</v>
      </c>
      <c r="K80" s="46"/>
      <c r="L80" s="47">
        <f>SUM('Sec III-Dietary'!C:C)</f>
        <v>0</v>
      </c>
      <c r="M80" s="7"/>
    </row>
    <row r="81" spans="1:15">
      <c r="J81" s="45" t="s">
        <v>43</v>
      </c>
      <c r="K81" s="46"/>
      <c r="L81" s="47">
        <f>SUM('Sec III-Laundry'!C:C)</f>
        <v>0</v>
      </c>
      <c r="M81" s="7"/>
    </row>
    <row r="82" spans="1:15">
      <c r="J82" s="45" t="s">
        <v>23</v>
      </c>
      <c r="K82" s="46"/>
      <c r="L82" s="47">
        <f>SUM('Sec III-Hskping'!C:C)</f>
        <v>0</v>
      </c>
      <c r="M82" s="7"/>
    </row>
    <row r="83" spans="1:15">
      <c r="J83" s="45" t="s">
        <v>44</v>
      </c>
      <c r="K83" s="46"/>
      <c r="L83" s="47">
        <f>SUM('Sec III-Plant'!C:C)</f>
        <v>0</v>
      </c>
      <c r="M83" s="7"/>
    </row>
    <row r="84" spans="1:15">
      <c r="J84" s="45" t="s">
        <v>183</v>
      </c>
      <c r="K84" s="46"/>
      <c r="L84" s="153">
        <f>MIN('Sec III - COVID-19 Test'!D24,SUM('Sec III - COVID-19 Test'!C:C)-SUM('Sec III - COVID-19 Test'!C10:C23))</f>
        <v>0</v>
      </c>
      <c r="M84" s="7"/>
    </row>
    <row r="85" spans="1:15">
      <c r="A85" s="43"/>
      <c r="B85" s="44"/>
      <c r="C85" s="44"/>
      <c r="D85" s="44"/>
      <c r="E85" s="44"/>
      <c r="F85" s="44"/>
      <c r="J85" s="44"/>
      <c r="K85" s="59"/>
      <c r="L85" s="60"/>
      <c r="M85" s="7"/>
    </row>
    <row r="86" spans="1:15">
      <c r="A86" s="7" t="s">
        <v>18</v>
      </c>
      <c r="B86" s="7"/>
      <c r="C86" s="7"/>
      <c r="D86" s="7"/>
      <c r="E86" s="7"/>
      <c r="F86" s="7"/>
      <c r="G86" s="7"/>
      <c r="H86" s="7"/>
      <c r="I86" s="7"/>
      <c r="J86" s="7"/>
      <c r="K86" s="7"/>
      <c r="L86" s="177">
        <f>SUM(L77:L84)</f>
        <v>0</v>
      </c>
      <c r="M86" s="7"/>
    </row>
    <row r="87" spans="1:15">
      <c r="A87" s="7"/>
      <c r="B87" s="7"/>
      <c r="C87" s="7"/>
      <c r="D87" s="7"/>
      <c r="E87" s="7"/>
      <c r="F87" s="7"/>
      <c r="G87" s="7"/>
      <c r="H87" s="7"/>
      <c r="I87" s="7"/>
      <c r="J87" s="7"/>
      <c r="K87" s="7"/>
      <c r="L87" s="38"/>
      <c r="M87" s="7"/>
    </row>
    <row r="88" spans="1:15">
      <c r="A88" s="7" t="s">
        <v>19</v>
      </c>
      <c r="B88" s="7"/>
      <c r="C88" s="7"/>
      <c r="D88" s="7"/>
      <c r="E88" s="7"/>
      <c r="F88" s="7"/>
      <c r="G88" s="7"/>
      <c r="H88" s="7"/>
      <c r="I88" s="7"/>
      <c r="J88" s="7"/>
      <c r="K88" s="7"/>
      <c r="L88" s="58">
        <f>+L47+K69+L86</f>
        <v>0</v>
      </c>
      <c r="M88" s="7"/>
    </row>
    <row r="89" spans="1:15">
      <c r="A89" s="19" t="s">
        <v>111</v>
      </c>
      <c r="L89" s="1">
        <v>0</v>
      </c>
      <c r="M89" s="39" t="str">
        <f>IF(L89&gt;0,"Enter a negative number.","")</f>
        <v/>
      </c>
    </row>
    <row r="90" spans="1:15">
      <c r="A90" s="4" t="s">
        <v>1</v>
      </c>
      <c r="L90" s="40">
        <f>IF(L89&gt;0,L88,L88+L89)</f>
        <v>0</v>
      </c>
      <c r="M90" s="7"/>
    </row>
    <row r="92" spans="1:15">
      <c r="A92" s="155" t="s">
        <v>74</v>
      </c>
      <c r="B92" s="156"/>
      <c r="C92" s="156"/>
      <c r="D92" s="156"/>
      <c r="E92" s="156"/>
      <c r="F92" s="156"/>
      <c r="G92" s="156"/>
      <c r="H92" s="156"/>
      <c r="I92" s="156"/>
      <c r="J92" s="156"/>
      <c r="K92" s="156"/>
      <c r="L92" s="156"/>
      <c r="M92" s="156"/>
      <c r="N92" s="156"/>
      <c r="O92" s="157"/>
    </row>
    <row r="93" spans="1:15">
      <c r="A93" s="158"/>
      <c r="B93" s="159"/>
      <c r="C93" s="159"/>
      <c r="D93" s="159"/>
      <c r="E93" s="159"/>
      <c r="F93" s="159"/>
      <c r="G93" s="159"/>
      <c r="H93" s="159"/>
      <c r="I93" s="159"/>
      <c r="J93" s="159"/>
      <c r="K93" s="159"/>
      <c r="L93" s="159"/>
      <c r="M93" s="159"/>
      <c r="N93" s="159"/>
      <c r="O93" s="160"/>
    </row>
    <row r="94" spans="1:15">
      <c r="A94" s="161"/>
      <c r="B94" s="162"/>
      <c r="C94" s="162"/>
      <c r="D94" s="162"/>
      <c r="E94" s="162"/>
      <c r="F94" s="162"/>
      <c r="G94" s="162"/>
      <c r="H94" s="162"/>
      <c r="I94" s="162"/>
      <c r="J94" s="162"/>
      <c r="K94" s="162"/>
      <c r="L94" s="162"/>
      <c r="M94" s="162"/>
      <c r="N94" s="162"/>
      <c r="O94" s="163"/>
    </row>
    <row r="95" spans="1:15">
      <c r="A95" s="161"/>
      <c r="B95" s="162"/>
      <c r="C95" s="162"/>
      <c r="D95" s="162"/>
      <c r="E95" s="162"/>
      <c r="F95" s="162"/>
      <c r="G95" s="162"/>
      <c r="H95" s="162"/>
      <c r="I95" s="162"/>
      <c r="J95" s="162"/>
      <c r="K95" s="162"/>
      <c r="L95" s="162"/>
      <c r="M95" s="162"/>
      <c r="N95" s="162"/>
      <c r="O95" s="163"/>
    </row>
    <row r="96" spans="1:15">
      <c r="A96" s="161"/>
      <c r="B96" s="162"/>
      <c r="C96" s="162"/>
      <c r="D96" s="162"/>
      <c r="E96" s="162"/>
      <c r="F96" s="162"/>
      <c r="G96" s="162"/>
      <c r="H96" s="162"/>
      <c r="I96" s="162"/>
      <c r="J96" s="162"/>
      <c r="K96" s="162"/>
      <c r="L96" s="162"/>
      <c r="M96" s="162"/>
      <c r="N96" s="162"/>
      <c r="O96" s="163"/>
    </row>
    <row r="97" spans="1:15">
      <c r="A97" s="161"/>
      <c r="B97" s="162"/>
      <c r="C97" s="162"/>
      <c r="D97" s="162"/>
      <c r="E97" s="162"/>
      <c r="F97" s="162"/>
      <c r="G97" s="162"/>
      <c r="H97" s="162"/>
      <c r="I97" s="162"/>
      <c r="J97" s="162"/>
      <c r="K97" s="162"/>
      <c r="L97" s="162"/>
      <c r="M97" s="162"/>
      <c r="N97" s="162"/>
      <c r="O97" s="163"/>
    </row>
    <row r="98" spans="1:15" ht="27.75" customHeight="1">
      <c r="A98" s="161"/>
      <c r="B98" s="162"/>
      <c r="C98" s="162"/>
      <c r="D98" s="162"/>
      <c r="E98" s="162"/>
      <c r="F98" s="162"/>
      <c r="G98" s="162"/>
      <c r="H98" s="162"/>
      <c r="I98" s="162"/>
      <c r="J98" s="162"/>
      <c r="K98" s="162"/>
      <c r="L98" s="162"/>
      <c r="M98" s="162"/>
      <c r="N98" s="162"/>
      <c r="O98" s="163"/>
    </row>
    <row r="99" spans="1:15">
      <c r="A99" s="161"/>
      <c r="B99" s="162"/>
      <c r="C99" s="162"/>
      <c r="D99" s="162"/>
      <c r="E99" s="162"/>
      <c r="F99" s="162"/>
      <c r="G99" s="162"/>
      <c r="H99" s="162"/>
      <c r="I99" s="162"/>
      <c r="J99" s="162"/>
      <c r="K99" s="162"/>
      <c r="L99" s="162"/>
      <c r="M99" s="162"/>
      <c r="N99" s="162"/>
      <c r="O99" s="163"/>
    </row>
    <row r="100" spans="1:15">
      <c r="A100" s="161"/>
      <c r="B100" s="162"/>
      <c r="C100" s="162"/>
      <c r="D100" s="162"/>
      <c r="E100" s="162"/>
      <c r="F100" s="162"/>
      <c r="G100" s="162"/>
      <c r="H100" s="162"/>
      <c r="I100" s="162"/>
      <c r="J100" s="162"/>
      <c r="K100" s="162"/>
      <c r="L100" s="162"/>
      <c r="M100" s="162"/>
      <c r="N100" s="162"/>
      <c r="O100" s="163"/>
    </row>
    <row r="101" spans="1:15">
      <c r="A101" s="161"/>
      <c r="B101" s="162"/>
      <c r="C101" s="162"/>
      <c r="D101" s="162"/>
      <c r="E101" s="162"/>
      <c r="F101" s="162"/>
      <c r="G101" s="162"/>
      <c r="H101" s="162"/>
      <c r="I101" s="162"/>
      <c r="J101" s="162"/>
      <c r="K101" s="162"/>
      <c r="L101" s="162"/>
      <c r="M101" s="162"/>
      <c r="N101" s="162"/>
      <c r="O101" s="163"/>
    </row>
    <row r="102" spans="1:15">
      <c r="A102" s="161"/>
      <c r="B102" s="162"/>
      <c r="C102" s="162"/>
      <c r="D102" s="162"/>
      <c r="E102" s="162"/>
      <c r="F102" s="162"/>
      <c r="G102" s="162"/>
      <c r="H102" s="162"/>
      <c r="I102" s="162"/>
      <c r="J102" s="162"/>
      <c r="K102" s="162"/>
      <c r="L102" s="162"/>
      <c r="M102" s="162"/>
      <c r="N102" s="162"/>
      <c r="O102" s="163"/>
    </row>
    <row r="103" spans="1:15">
      <c r="A103" s="161"/>
      <c r="B103" s="162"/>
      <c r="C103" s="162"/>
      <c r="D103" s="162"/>
      <c r="E103" s="162"/>
      <c r="F103" s="162"/>
      <c r="G103" s="162"/>
      <c r="H103" s="162"/>
      <c r="I103" s="162"/>
      <c r="J103" s="162"/>
      <c r="K103" s="162"/>
      <c r="L103" s="162"/>
      <c r="M103" s="162"/>
      <c r="N103" s="162"/>
      <c r="O103" s="163"/>
    </row>
    <row r="104" spans="1:15">
      <c r="A104" s="164"/>
      <c r="B104" s="165"/>
      <c r="C104" s="165"/>
      <c r="D104" s="165"/>
      <c r="E104" s="165"/>
      <c r="F104" s="165"/>
      <c r="G104" s="165"/>
      <c r="H104" s="165"/>
      <c r="I104" s="165"/>
      <c r="J104" s="165"/>
      <c r="K104" s="165"/>
      <c r="L104" s="165"/>
      <c r="M104" s="165"/>
      <c r="N104" s="165"/>
      <c r="O104" s="166"/>
    </row>
  </sheetData>
  <sheetProtection password="8E62" sheet="1" objects="1" scenarios="1"/>
  <mergeCells count="11">
    <mergeCell ref="K14:O14"/>
    <mergeCell ref="C6:O6"/>
    <mergeCell ref="C7:O7"/>
    <mergeCell ref="K8:O8"/>
    <mergeCell ref="C8:G8"/>
    <mergeCell ref="C11:G11"/>
    <mergeCell ref="C12:G12"/>
    <mergeCell ref="C13:G13"/>
    <mergeCell ref="K13:O13"/>
    <mergeCell ref="K11:O11"/>
    <mergeCell ref="K12:O12"/>
  </mergeCells>
  <phoneticPr fontId="0" type="noConversion"/>
  <dataValidations count="6">
    <dataValidation type="date" allowBlank="1" showErrorMessage="1" errorTitle="Base Payroll Date" error="The base payroll dates must start on or after 01/01/2020 and end before 03/13/2020" promptTitle="Base Payroll Dates" prompt="The Base Payroll Dates must be between 01/01/2020 and 0312/2020" sqref="L23:L24">
      <formula1>43831</formula1>
      <formula2>43902</formula2>
    </dataValidation>
    <dataValidation type="date" allowBlank="1" showErrorMessage="1" errorTitle="Requesting Dates" error="Enter dates are not valid." promptTitle="Base Payroll Dates" prompt="The Base Payroll Dates must be between 01/01/2020 and 0312/2020" sqref="L29">
      <formula1>43903</formula1>
      <formula2>44119</formula2>
    </dataValidation>
    <dataValidation type="decimal" operator="greaterThan" allowBlank="1" showInputMessage="1" showErrorMessage="1" errorTitle="Amount Entered" error="Amount must be greater than $0." sqref="H40:I40 G59:H66">
      <formula1>-0.00000001</formula1>
    </dataValidation>
    <dataValidation type="decimal" operator="lessThan" allowBlank="1" showInputMessage="1" showErrorMessage="1" errorTitle="Amount entered" error="Amount entered must be less than $0." sqref="L89">
      <formula1>0.0000001</formula1>
    </dataValidation>
    <dataValidation type="decimal" operator="greaterThan" allowBlank="1" showInputMessage="1" showErrorMessage="1" errorTitle="Amount entered" error="Amount must be greater than 0%" sqref="J59:J66">
      <formula1>-0.00000001</formula1>
    </dataValidation>
    <dataValidation type="date" operator="greaterThan" allowBlank="1" showErrorMessage="1" errorTitle="Requesting Dates" error="Please use Form A.Crossover for a requesting a pay period that begins before March 13th but ends after March 13th. _x000a_Please see the instruction worksheet on how to obtain this form." promptTitle="Base Payroll Dates" prompt="The Base Payroll Dates must be between 01/01/2020 and 0312/2020" sqref="L28">
      <formula1>43902</formula1>
    </dataValidation>
  </dataValidations>
  <printOptions horizontalCentered="1"/>
  <pageMargins left="0.5" right="0.5" top="0.5" bottom="0.5" header="0.5" footer="0.5"/>
  <pageSetup scale="57" fitToWidth="0" fitToHeight="0" orientation="portrait" r:id="rId1"/>
  <headerFooter alignWithMargins="0"/>
  <rowBreaks count="1" manualBreakCount="1">
    <brk id="72"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35"/>
  <sheetViews>
    <sheetView workbookViewId="0">
      <selection activeCell="C21" sqref="C21"/>
    </sheetView>
  </sheetViews>
  <sheetFormatPr defaultColWidth="9.140625" defaultRowHeight="12.75"/>
  <cols>
    <col min="1" max="1" width="70.140625" style="41" customWidth="1"/>
    <col min="2" max="3" width="12.7109375" style="41" customWidth="1"/>
    <col min="4" max="16384" width="9.140625" style="42"/>
  </cols>
  <sheetData>
    <row r="1" spans="1:10" s="4" customFormat="1" ht="15">
      <c r="A1" s="61" t="s">
        <v>68</v>
      </c>
      <c r="B1" s="62"/>
      <c r="C1" s="62"/>
      <c r="J1" s="20"/>
    </row>
    <row r="2" spans="1:10" s="7" customFormat="1" ht="15">
      <c r="A2" s="62" t="s">
        <v>66</v>
      </c>
      <c r="B2" s="62"/>
      <c r="C2" s="62"/>
    </row>
    <row r="3" spans="1:10" s="7" customFormat="1" ht="15">
      <c r="A3" s="62" t="s">
        <v>64</v>
      </c>
      <c r="B3" s="62"/>
      <c r="C3" s="62"/>
    </row>
    <row r="4" spans="1:10">
      <c r="A4" s="63"/>
      <c r="B4" s="63"/>
      <c r="C4" s="63"/>
    </row>
    <row r="5" spans="1:10" ht="15">
      <c r="A5" s="62" t="s">
        <v>48</v>
      </c>
      <c r="B5" s="64" t="s">
        <v>65</v>
      </c>
      <c r="C5" s="64" t="s">
        <v>5</v>
      </c>
    </row>
    <row r="6" spans="1:10" ht="15">
      <c r="A6" s="195"/>
      <c r="B6" s="196"/>
      <c r="C6" s="197">
        <v>0</v>
      </c>
    </row>
    <row r="7" spans="1:10" ht="15">
      <c r="A7" s="195"/>
      <c r="B7" s="196"/>
      <c r="C7" s="198">
        <v>0</v>
      </c>
    </row>
    <row r="8" spans="1:10" ht="15">
      <c r="A8" s="195"/>
      <c r="B8" s="196"/>
      <c r="C8" s="198">
        <v>0</v>
      </c>
    </row>
    <row r="9" spans="1:10" ht="15">
      <c r="A9" s="195"/>
      <c r="B9" s="196"/>
      <c r="C9" s="198">
        <v>0</v>
      </c>
    </row>
    <row r="10" spans="1:10" ht="15">
      <c r="A10" s="195"/>
      <c r="B10" s="196"/>
      <c r="C10" s="198">
        <v>0</v>
      </c>
    </row>
    <row r="11" spans="1:10" ht="15">
      <c r="A11" s="195"/>
      <c r="B11" s="196"/>
      <c r="C11" s="198">
        <v>0</v>
      </c>
    </row>
    <row r="12" spans="1:10" ht="15">
      <c r="A12" s="195"/>
      <c r="B12" s="196"/>
      <c r="C12" s="198">
        <v>0</v>
      </c>
    </row>
    <row r="13" spans="1:10" ht="15">
      <c r="A13" s="195"/>
      <c r="B13" s="196"/>
      <c r="C13" s="198">
        <v>0</v>
      </c>
    </row>
    <row r="14" spans="1:10" ht="15">
      <c r="A14" s="195"/>
      <c r="B14" s="196"/>
      <c r="C14" s="198">
        <v>0</v>
      </c>
    </row>
    <row r="15" spans="1:10" ht="15">
      <c r="A15" s="195"/>
      <c r="B15" s="196"/>
      <c r="C15" s="198">
        <v>0</v>
      </c>
    </row>
    <row r="16" spans="1:10" ht="15">
      <c r="A16" s="195"/>
      <c r="B16" s="196"/>
      <c r="C16" s="198">
        <v>0</v>
      </c>
    </row>
    <row r="17" spans="1:3" ht="15">
      <c r="A17" s="195"/>
      <c r="B17" s="196"/>
      <c r="C17" s="198">
        <v>0</v>
      </c>
    </row>
    <row r="18" spans="1:3" ht="15">
      <c r="A18" s="195"/>
      <c r="B18" s="196"/>
      <c r="C18" s="198">
        <v>0</v>
      </c>
    </row>
    <row r="19" spans="1:3" ht="15">
      <c r="A19" s="195"/>
      <c r="B19" s="196"/>
      <c r="C19" s="198">
        <v>0</v>
      </c>
    </row>
    <row r="20" spans="1:3" ht="15">
      <c r="A20" s="195"/>
      <c r="B20" s="196"/>
      <c r="C20" s="198">
        <v>0</v>
      </c>
    </row>
    <row r="21" spans="1:3" ht="15">
      <c r="A21" s="195"/>
      <c r="B21" s="196"/>
      <c r="C21" s="198">
        <v>0</v>
      </c>
    </row>
    <row r="22" spans="1:3" ht="15">
      <c r="A22" s="195"/>
      <c r="B22" s="196"/>
      <c r="C22" s="198">
        <v>0</v>
      </c>
    </row>
    <row r="23" spans="1:3" ht="15">
      <c r="A23" s="195"/>
      <c r="B23" s="196"/>
      <c r="C23" s="198">
        <v>0</v>
      </c>
    </row>
    <row r="24" spans="1:3" ht="15">
      <c r="A24" s="195"/>
      <c r="B24" s="196"/>
      <c r="C24" s="198">
        <v>0</v>
      </c>
    </row>
    <row r="25" spans="1:3" ht="15">
      <c r="A25" s="195"/>
      <c r="B25" s="196"/>
      <c r="C25" s="198">
        <v>0</v>
      </c>
    </row>
    <row r="26" spans="1:3" ht="15">
      <c r="A26" s="195"/>
      <c r="B26" s="196"/>
      <c r="C26" s="198">
        <v>0</v>
      </c>
    </row>
    <row r="27" spans="1:3" ht="15">
      <c r="A27" s="195"/>
      <c r="B27" s="196"/>
      <c r="C27" s="198">
        <v>0</v>
      </c>
    </row>
    <row r="28" spans="1:3" ht="15">
      <c r="A28" s="195"/>
      <c r="B28" s="196"/>
      <c r="C28" s="198">
        <v>0</v>
      </c>
    </row>
    <row r="29" spans="1:3" ht="15">
      <c r="A29" s="195"/>
      <c r="B29" s="196"/>
      <c r="C29" s="198">
        <v>0</v>
      </c>
    </row>
    <row r="30" spans="1:3" ht="15">
      <c r="A30" s="195"/>
      <c r="B30" s="196"/>
      <c r="C30" s="198">
        <v>0</v>
      </c>
    </row>
    <row r="31" spans="1:3" ht="15">
      <c r="A31" s="195"/>
      <c r="B31" s="196"/>
      <c r="C31" s="198">
        <v>0</v>
      </c>
    </row>
    <row r="32" spans="1:3" ht="15">
      <c r="A32" s="195"/>
      <c r="B32" s="196"/>
      <c r="C32" s="198">
        <v>0</v>
      </c>
    </row>
    <row r="33" spans="1:3" ht="15">
      <c r="A33" s="195"/>
      <c r="B33" s="196"/>
      <c r="C33" s="198">
        <v>0</v>
      </c>
    </row>
    <row r="34" spans="1:3" ht="15">
      <c r="A34" s="195"/>
      <c r="B34" s="196"/>
      <c r="C34" s="198">
        <v>0</v>
      </c>
    </row>
    <row r="35" spans="1:3" ht="15">
      <c r="A35" s="195"/>
      <c r="B35" s="196"/>
      <c r="C35" s="198">
        <v>0</v>
      </c>
    </row>
  </sheetData>
  <sheetProtection password="8E62" sheet="1" objects="1" scenarios="1" formatCells="0"/>
  <pageMargins left="0.7" right="0.7" top="0.75" bottom="0.75" header="0.3" footer="0.3"/>
  <pageSetup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1"/>
  <sheetViews>
    <sheetView workbookViewId="0">
      <selection activeCell="P3" sqref="P3"/>
    </sheetView>
  </sheetViews>
  <sheetFormatPr defaultRowHeight="12.75"/>
  <cols>
    <col min="1" max="1" width="15.7109375" style="41" customWidth="1"/>
    <col min="2" max="2" width="14.7109375" style="135" customWidth="1"/>
    <col min="3" max="4" width="14.7109375" style="41" customWidth="1"/>
    <col min="5" max="6" width="9.7109375" style="41" customWidth="1"/>
    <col min="7" max="7" width="12.7109375" style="41" customWidth="1"/>
    <col min="8" max="9" width="12.7109375" style="42" customWidth="1"/>
    <col min="10" max="10" width="10.7109375" style="42" customWidth="1"/>
    <col min="11" max="11" width="15.7109375" style="41" customWidth="1"/>
    <col min="12" max="12" width="14.7109375" style="135" customWidth="1"/>
    <col min="13" max="14" width="14.7109375" style="41" customWidth="1"/>
    <col min="15" max="15" width="9.7109375" style="41" customWidth="1"/>
    <col min="16" max="16" width="10.140625" style="41" customWidth="1"/>
    <col min="17" max="17" width="12.7109375" style="41" customWidth="1"/>
    <col min="18" max="19" width="12.7109375" style="42" customWidth="1"/>
    <col min="20" max="16384" width="9.140625" style="42"/>
  </cols>
  <sheetData>
    <row r="1" spans="1:20" s="143" customFormat="1" ht="30">
      <c r="A1" s="151" t="s">
        <v>147</v>
      </c>
      <c r="B1" s="63"/>
      <c r="C1" s="63"/>
      <c r="D1" s="63"/>
      <c r="E1" s="63"/>
      <c r="F1" s="63"/>
      <c r="G1" s="63"/>
      <c r="H1" s="63"/>
      <c r="I1" s="63"/>
      <c r="J1" s="63"/>
      <c r="K1" s="63"/>
      <c r="L1" s="63"/>
      <c r="M1" s="63"/>
      <c r="N1" s="63"/>
      <c r="O1" s="146" t="s">
        <v>144</v>
      </c>
      <c r="P1" s="147" t="s">
        <v>179</v>
      </c>
      <c r="Q1" s="148" t="s">
        <v>141</v>
      </c>
      <c r="R1" s="148" t="s">
        <v>150</v>
      </c>
      <c r="S1" s="147" t="s">
        <v>219</v>
      </c>
    </row>
    <row r="2" spans="1:20" ht="15">
      <c r="A2" s="152" t="s">
        <v>157</v>
      </c>
      <c r="B2" s="63"/>
      <c r="C2" s="63"/>
      <c r="D2" s="63"/>
      <c r="E2" s="63"/>
      <c r="F2" s="63"/>
      <c r="G2" s="63"/>
      <c r="H2" s="63"/>
      <c r="I2" s="63"/>
      <c r="J2" s="63"/>
      <c r="K2" s="63"/>
      <c r="L2" s="63"/>
      <c r="M2" s="63"/>
      <c r="N2" s="63"/>
      <c r="O2" s="144" t="s">
        <v>151</v>
      </c>
      <c r="P2" s="138" t="s">
        <v>128</v>
      </c>
      <c r="Q2" s="142">
        <f>SUMIF(M:M,P2,S:S)</f>
        <v>0</v>
      </c>
      <c r="R2" s="142">
        <f>+SUMIF(C:C,$P2,I:I)</f>
        <v>0</v>
      </c>
      <c r="S2" s="145">
        <f t="shared" ref="S2:S6" si="0">+Q2-R2</f>
        <v>0</v>
      </c>
    </row>
    <row r="3" spans="1:20" ht="15">
      <c r="A3" s="152" t="s">
        <v>181</v>
      </c>
      <c r="B3" s="63"/>
      <c r="C3" s="63"/>
      <c r="D3" s="63"/>
      <c r="E3" s="63"/>
      <c r="F3" s="63"/>
      <c r="G3" s="63"/>
      <c r="H3" s="63"/>
      <c r="I3" s="63"/>
      <c r="J3" s="63"/>
      <c r="K3" s="63"/>
      <c r="L3" s="63"/>
      <c r="M3" s="63"/>
      <c r="N3" s="63"/>
      <c r="O3" s="144" t="s">
        <v>152</v>
      </c>
      <c r="P3" s="138" t="s">
        <v>129</v>
      </c>
      <c r="Q3" s="142">
        <f>SUMIF(M:M,P3,S:S)</f>
        <v>0</v>
      </c>
      <c r="R3" s="142">
        <f>+SUMIF(C:C,$P3,I:I)</f>
        <v>0</v>
      </c>
      <c r="S3" s="145">
        <f t="shared" si="0"/>
        <v>0</v>
      </c>
    </row>
    <row r="4" spans="1:20" ht="15">
      <c r="A4" s="152" t="s">
        <v>205</v>
      </c>
      <c r="B4" s="63"/>
      <c r="C4" s="63"/>
      <c r="D4" s="63"/>
      <c r="E4" s="63"/>
      <c r="F4" s="63"/>
      <c r="G4" s="63"/>
      <c r="H4" s="63"/>
      <c r="I4" s="63"/>
      <c r="J4" s="63"/>
      <c r="K4" s="63"/>
      <c r="L4" s="63"/>
      <c r="M4" s="63"/>
      <c r="N4" s="63"/>
      <c r="O4" s="144" t="s">
        <v>153</v>
      </c>
      <c r="P4" s="138" t="s">
        <v>130</v>
      </c>
      <c r="Q4" s="142">
        <f>SUMIF(M:M,P4,S:S)</f>
        <v>0</v>
      </c>
      <c r="R4" s="142">
        <f>+SUMIF(C:C,$P4,I:I)</f>
        <v>0</v>
      </c>
      <c r="S4" s="145">
        <f t="shared" si="0"/>
        <v>0</v>
      </c>
    </row>
    <row r="5" spans="1:20" ht="15">
      <c r="A5" s="152" t="s">
        <v>145</v>
      </c>
      <c r="B5" s="63"/>
      <c r="C5" s="63"/>
      <c r="D5" s="63"/>
      <c r="E5" s="63"/>
      <c r="F5" s="63"/>
      <c r="G5" s="63"/>
      <c r="H5" s="63"/>
      <c r="I5" s="63"/>
      <c r="J5" s="63"/>
      <c r="K5" s="63"/>
      <c r="L5" s="63"/>
      <c r="M5" s="63"/>
      <c r="N5" s="63"/>
      <c r="O5" s="144" t="s">
        <v>149</v>
      </c>
      <c r="P5" s="138" t="s">
        <v>131</v>
      </c>
      <c r="Q5" s="142">
        <f>SUMIF(M:M,P5,S:S)</f>
        <v>0</v>
      </c>
      <c r="R5" s="142">
        <f>+SUMIF(C:C,$P5,I:I)</f>
        <v>0</v>
      </c>
      <c r="S5" s="145">
        <f t="shared" si="0"/>
        <v>0</v>
      </c>
    </row>
    <row r="6" spans="1:20" ht="15">
      <c r="A6" s="152" t="s">
        <v>140</v>
      </c>
      <c r="B6" s="63"/>
      <c r="C6" s="63"/>
      <c r="D6" s="63"/>
      <c r="E6" s="63"/>
      <c r="F6" s="63"/>
      <c r="G6" s="63"/>
      <c r="H6" s="63"/>
      <c r="I6" s="63"/>
      <c r="J6" s="63"/>
      <c r="K6" s="63"/>
      <c r="L6" s="63"/>
      <c r="M6" s="63"/>
      <c r="N6" s="63"/>
      <c r="O6" s="144" t="s">
        <v>216</v>
      </c>
      <c r="P6" s="138" t="s">
        <v>217</v>
      </c>
      <c r="Q6" s="142">
        <f>SUM(N:N)-D13</f>
        <v>0</v>
      </c>
      <c r="R6" s="142">
        <f>SUM(D:D)-D13</f>
        <v>0</v>
      </c>
      <c r="S6" s="145">
        <f t="shared" si="0"/>
        <v>0</v>
      </c>
    </row>
    <row r="7" spans="1:20" ht="13.5" thickBot="1">
      <c r="A7" s="63"/>
      <c r="B7" s="63"/>
      <c r="C7" s="63"/>
      <c r="D7" s="63"/>
      <c r="E7" s="63"/>
      <c r="F7" s="63"/>
      <c r="G7" s="63"/>
      <c r="H7" s="63"/>
      <c r="I7" s="63"/>
      <c r="J7" s="63"/>
      <c r="K7" s="63"/>
      <c r="L7" s="63"/>
      <c r="M7" s="63"/>
      <c r="N7" s="63"/>
      <c r="O7" s="136"/>
      <c r="P7" s="136"/>
      <c r="Q7" s="137"/>
      <c r="R7" s="149" t="s">
        <v>154</v>
      </c>
      <c r="S7" s="150">
        <f>SUM(S2:S6)</f>
        <v>0</v>
      </c>
    </row>
    <row r="8" spans="1:20" ht="15.75" thickTop="1">
      <c r="A8" s="63"/>
      <c r="B8" s="63"/>
      <c r="C8" s="63"/>
      <c r="D8" s="63"/>
      <c r="E8" s="63"/>
      <c r="F8" s="63"/>
      <c r="G8" s="63"/>
      <c r="H8" s="63"/>
      <c r="I8" s="63"/>
      <c r="J8" s="63"/>
      <c r="K8" s="63"/>
      <c r="L8" s="63"/>
      <c r="M8" s="63"/>
      <c r="N8" s="63"/>
      <c r="O8" s="152"/>
      <c r="P8" s="152"/>
      <c r="Q8" s="152"/>
      <c r="R8" s="152"/>
      <c r="S8" s="152"/>
    </row>
    <row r="9" spans="1:20" ht="15">
      <c r="A9" s="152" t="s">
        <v>206</v>
      </c>
      <c r="B9" s="63"/>
      <c r="C9" s="63"/>
      <c r="D9" s="63"/>
      <c r="E9" s="63"/>
      <c r="F9" s="63"/>
      <c r="G9" s="63"/>
      <c r="H9" s="63"/>
      <c r="I9" s="63"/>
      <c r="J9" s="63"/>
      <c r="K9" s="63"/>
      <c r="L9" s="63"/>
      <c r="M9" s="63"/>
      <c r="N9" s="63"/>
      <c r="O9" s="152"/>
      <c r="P9" s="42"/>
      <c r="Q9" s="152"/>
      <c r="R9" s="154" t="s">
        <v>158</v>
      </c>
      <c r="S9" s="130"/>
    </row>
    <row r="10" spans="1:20" ht="15">
      <c r="A10" s="42"/>
      <c r="B10" s="63"/>
      <c r="C10" s="63"/>
      <c r="D10" s="63"/>
      <c r="E10" s="63"/>
      <c r="F10" s="63"/>
      <c r="G10" s="63"/>
      <c r="H10" s="63"/>
      <c r="I10" s="63"/>
      <c r="J10" s="63"/>
      <c r="K10" s="63"/>
      <c r="L10" s="62" t="s">
        <v>204</v>
      </c>
      <c r="M10" s="63"/>
      <c r="N10" s="63"/>
      <c r="O10" s="152"/>
      <c r="P10" s="152"/>
      <c r="Q10" s="152"/>
      <c r="R10" s="152"/>
      <c r="S10" s="152"/>
    </row>
    <row r="11" spans="1:20" ht="15">
      <c r="A11" s="152" t="s">
        <v>148</v>
      </c>
      <c r="B11" s="63"/>
      <c r="C11" s="63"/>
      <c r="D11" s="63"/>
      <c r="E11" s="63"/>
      <c r="F11" s="63"/>
      <c r="G11" s="63"/>
      <c r="H11" s="63"/>
      <c r="I11" s="63"/>
      <c r="J11" s="63"/>
      <c r="K11" s="63"/>
      <c r="L11" s="63"/>
      <c r="M11" s="63"/>
      <c r="N11" s="63"/>
      <c r="O11" s="152"/>
      <c r="P11" s="152"/>
      <c r="Q11" s="152"/>
      <c r="R11" s="152"/>
      <c r="S11" s="152"/>
      <c r="T11" s="129"/>
    </row>
    <row r="12" spans="1:20" ht="15">
      <c r="A12" s="4"/>
      <c r="B12" s="152" t="s">
        <v>136</v>
      </c>
      <c r="C12" s="152" t="s">
        <v>137</v>
      </c>
      <c r="D12" s="152" t="s">
        <v>138</v>
      </c>
      <c r="E12" s="152"/>
      <c r="F12" s="152"/>
      <c r="G12" s="152"/>
      <c r="H12" s="152"/>
      <c r="I12" s="152"/>
      <c r="J12" s="152"/>
      <c r="K12" s="152"/>
      <c r="L12" s="152" t="s">
        <v>136</v>
      </c>
      <c r="M12" s="152" t="s">
        <v>137</v>
      </c>
      <c r="N12" s="152" t="s">
        <v>138</v>
      </c>
      <c r="O12" s="152"/>
      <c r="P12" s="152"/>
      <c r="Q12" s="152"/>
      <c r="R12" s="152"/>
      <c r="S12" s="152"/>
    </row>
    <row r="13" spans="1:20" ht="15">
      <c r="A13" s="62" t="s">
        <v>119</v>
      </c>
      <c r="B13" s="131"/>
      <c r="C13" s="131"/>
      <c r="D13" s="139">
        <f>IF(AND(B13&gt;0,C13&gt;0),C13-B13+1,0)</f>
        <v>0</v>
      </c>
      <c r="E13" s="42"/>
      <c r="F13" s="152"/>
      <c r="G13" s="152"/>
      <c r="H13" s="152"/>
      <c r="I13" s="152"/>
      <c r="J13" s="152"/>
      <c r="K13" s="62" t="s">
        <v>120</v>
      </c>
      <c r="L13" s="131"/>
      <c r="M13" s="131"/>
      <c r="N13" s="139">
        <f>IF(AND(L13&gt;0,M13&gt;0),M13-L13+1,0)</f>
        <v>0</v>
      </c>
      <c r="O13" s="42"/>
      <c r="P13" s="152"/>
      <c r="Q13" s="152"/>
      <c r="R13" s="152"/>
      <c r="S13" s="152"/>
    </row>
    <row r="14" spans="1:20" ht="15">
      <c r="A14" s="4"/>
      <c r="B14" s="152"/>
      <c r="C14" s="152"/>
      <c r="D14" s="152"/>
      <c r="E14" s="152"/>
      <c r="F14" s="152" t="str">
        <f>IF(D13&lt;&gt;N13,"Number of days of base period must equal number of days in requested period. Please correct dates!","")</f>
        <v/>
      </c>
      <c r="G14" s="152"/>
      <c r="H14" s="152"/>
      <c r="I14" s="152"/>
      <c r="J14" s="152"/>
      <c r="K14" s="152"/>
      <c r="L14" s="152"/>
      <c r="M14" s="152"/>
      <c r="N14" s="152"/>
      <c r="O14" s="152"/>
      <c r="P14" s="152"/>
      <c r="Q14" s="152"/>
      <c r="R14" s="152"/>
      <c r="S14" s="152"/>
    </row>
    <row r="15" spans="1:20" ht="45">
      <c r="A15" s="200" t="s">
        <v>134</v>
      </c>
      <c r="B15" s="201" t="s">
        <v>121</v>
      </c>
      <c r="C15" s="200" t="s">
        <v>139</v>
      </c>
      <c r="D15" s="200" t="s">
        <v>215</v>
      </c>
      <c r="E15" s="200" t="s">
        <v>122</v>
      </c>
      <c r="F15" s="200" t="s">
        <v>124</v>
      </c>
      <c r="G15" s="200" t="s">
        <v>132</v>
      </c>
      <c r="H15" s="140" t="s">
        <v>133</v>
      </c>
      <c r="I15" s="140" t="s">
        <v>218</v>
      </c>
      <c r="J15" s="152"/>
      <c r="K15" s="200" t="s">
        <v>134</v>
      </c>
      <c r="L15" s="201" t="s">
        <v>121</v>
      </c>
      <c r="M15" s="200" t="s">
        <v>139</v>
      </c>
      <c r="N15" s="200" t="s">
        <v>215</v>
      </c>
      <c r="O15" s="200" t="s">
        <v>122</v>
      </c>
      <c r="P15" s="200" t="s">
        <v>124</v>
      </c>
      <c r="Q15" s="200" t="s">
        <v>123</v>
      </c>
      <c r="R15" s="140" t="s">
        <v>133</v>
      </c>
      <c r="S15" s="140" t="s">
        <v>218</v>
      </c>
    </row>
    <row r="16" spans="1:20" ht="15">
      <c r="A16" s="132"/>
      <c r="B16" s="131"/>
      <c r="C16" s="132"/>
      <c r="D16" s="132"/>
      <c r="E16" s="133"/>
      <c r="F16" s="133"/>
      <c r="G16" s="134"/>
      <c r="H16" s="202">
        <f>IF($S$9&lt;&gt;"yes",IF(AND(E16&lt;=0,F16&lt;=0),0,IF(E16&gt;0,VLOOKUP(C16,'SNSA Max amounts'!$B$9:$D$12,3,FALSE),VLOOKUP(C16,'SNSA Max amounts'!$H$9:$J$12,3,FALSE))),G16)</f>
        <v>0</v>
      </c>
      <c r="I16" s="202">
        <f>MIN(G16,H16)*(E16+F16)</f>
        <v>0</v>
      </c>
      <c r="J16" s="152"/>
      <c r="K16" s="132"/>
      <c r="L16" s="131"/>
      <c r="M16" s="132"/>
      <c r="N16" s="132"/>
      <c r="O16" s="133"/>
      <c r="P16" s="133"/>
      <c r="Q16" s="134"/>
      <c r="R16" s="139">
        <f>IF($S$9&lt;&gt;"yes",IF(AND(O16&lt;=0,P16&lt;=0),0,IF(O16&gt;0,VLOOKUP(M16,'SNSA Max amounts'!$B$9:$D$12,3,FALSE),VLOOKUP(M16,'SNSA Max amounts'!$H$9:$J$12,3,FALSE))),Q16)</f>
        <v>0</v>
      </c>
      <c r="S16" s="202">
        <f>MIN(Q16,R16)*(O16+P16)</f>
        <v>0</v>
      </c>
    </row>
    <row r="17" spans="1:19" ht="15">
      <c r="A17" s="132"/>
      <c r="B17" s="131"/>
      <c r="C17" s="132"/>
      <c r="D17" s="132"/>
      <c r="E17" s="133"/>
      <c r="F17" s="133"/>
      <c r="G17" s="134"/>
      <c r="H17" s="202">
        <f>IF($S$9&lt;&gt;"yes",IF(AND(E17&lt;=0,F17&lt;=0),0,IF(E17&gt;0,VLOOKUP(C17,'SNSA Max amounts'!$B$9:$D$12,3,FALSE),VLOOKUP(C17,'SNSA Max amounts'!$H$9:$J$12,3,FALSE))),G17)</f>
        <v>0</v>
      </c>
      <c r="I17" s="202">
        <f t="shared" ref="I17:I38" si="1">MIN(G17,H17)*(E17+F17)</f>
        <v>0</v>
      </c>
      <c r="J17" s="152"/>
      <c r="K17" s="132"/>
      <c r="L17" s="131"/>
      <c r="M17" s="132"/>
      <c r="N17" s="132"/>
      <c r="O17" s="133"/>
      <c r="P17" s="133"/>
      <c r="Q17" s="134"/>
      <c r="R17" s="139">
        <f>IF($S$9&lt;&gt;"yes",IF(AND(O17&lt;=0,P17&lt;=0),0,IF(O17&gt;0,VLOOKUP(M17,'SNSA Max amounts'!$B$9:$D$12,3,FALSE),VLOOKUP(M17,'SNSA Max amounts'!$H$9:$J$12,3,FALSE))),Q17)</f>
        <v>0</v>
      </c>
      <c r="S17" s="202">
        <f>MIN(Q17,R17)*(O17+P17)</f>
        <v>0</v>
      </c>
    </row>
    <row r="18" spans="1:19" ht="15">
      <c r="A18" s="132"/>
      <c r="B18" s="131"/>
      <c r="C18" s="132"/>
      <c r="D18" s="132"/>
      <c r="E18" s="133"/>
      <c r="F18" s="133"/>
      <c r="G18" s="134"/>
      <c r="H18" s="202">
        <f>IF($S$9&lt;&gt;"yes",IF(AND(E18&lt;=0,F18&lt;=0),0,IF(E18&gt;0,VLOOKUP(C18,'SNSA Max amounts'!$B$9:$D$12,3,FALSE),VLOOKUP(C18,'SNSA Max amounts'!$H$9:$J$12,3,FALSE))),G18)</f>
        <v>0</v>
      </c>
      <c r="I18" s="202">
        <f t="shared" si="1"/>
        <v>0</v>
      </c>
      <c r="J18" s="152"/>
      <c r="K18" s="132"/>
      <c r="L18" s="131"/>
      <c r="M18" s="132"/>
      <c r="N18" s="132"/>
      <c r="O18" s="133"/>
      <c r="P18" s="133"/>
      <c r="Q18" s="134"/>
      <c r="R18" s="139">
        <f>IF($S$9&lt;&gt;"yes",IF(AND(O18&lt;=0,P18&lt;=0),0,IF(O18&gt;0,VLOOKUP(M18,'SNSA Max amounts'!$B$9:$D$12,3,FALSE),VLOOKUP(M18,'SNSA Max amounts'!$H$9:$J$12,3,FALSE))),Q18)</f>
        <v>0</v>
      </c>
      <c r="S18" s="202">
        <f t="shared" ref="S18:S38" si="2">MIN(Q18,R18)*(O18+P18)</f>
        <v>0</v>
      </c>
    </row>
    <row r="19" spans="1:19" ht="15">
      <c r="A19" s="132"/>
      <c r="B19" s="131"/>
      <c r="C19" s="132"/>
      <c r="D19" s="132"/>
      <c r="E19" s="132"/>
      <c r="F19" s="132"/>
      <c r="G19" s="132"/>
      <c r="H19" s="202">
        <f>IF($S$9&lt;&gt;"yes",IF(AND(E19&lt;=0,F19&lt;=0),0,IF(E19&gt;0,VLOOKUP(C19,'SNSA Max amounts'!$B$9:$D$12,3,FALSE),VLOOKUP(C19,'SNSA Max amounts'!$H$9:$J$12,3,FALSE))),G19)</f>
        <v>0</v>
      </c>
      <c r="I19" s="139">
        <f t="shared" si="1"/>
        <v>0</v>
      </c>
      <c r="J19" s="152"/>
      <c r="K19" s="132"/>
      <c r="L19" s="131"/>
      <c r="M19" s="132"/>
      <c r="N19" s="132"/>
      <c r="O19" s="132"/>
      <c r="P19" s="132"/>
      <c r="Q19" s="132"/>
      <c r="R19" s="139">
        <f>IF($S$9&lt;&gt;"yes",IF(AND(O19&lt;=0,P19&lt;=0),0,IF(O19&gt;0,VLOOKUP(M19,'SNSA Max amounts'!$B$9:$D$12,3,FALSE),VLOOKUP(M19,'SNSA Max amounts'!$H$9:$J$12,3,FALSE))),Q19)</f>
        <v>0</v>
      </c>
      <c r="S19" s="139">
        <f t="shared" si="2"/>
        <v>0</v>
      </c>
    </row>
    <row r="20" spans="1:19" ht="15">
      <c r="A20" s="132"/>
      <c r="B20" s="131"/>
      <c r="C20" s="132"/>
      <c r="D20" s="132"/>
      <c r="E20" s="132"/>
      <c r="F20" s="132"/>
      <c r="G20" s="132"/>
      <c r="H20" s="202">
        <f>IF($S$9&lt;&gt;"yes",IF(AND(E20&lt;=0,F20&lt;=0),0,IF(E20&gt;0,VLOOKUP(C20,'SNSA Max amounts'!$B$9:$D$12,3,FALSE),VLOOKUP(C20,'SNSA Max amounts'!$H$9:$J$12,3,FALSE))),G20)</f>
        <v>0</v>
      </c>
      <c r="I20" s="139">
        <f t="shared" si="1"/>
        <v>0</v>
      </c>
      <c r="J20" s="152"/>
      <c r="K20" s="132"/>
      <c r="L20" s="131"/>
      <c r="M20" s="132"/>
      <c r="N20" s="132"/>
      <c r="O20" s="132"/>
      <c r="P20" s="132"/>
      <c r="Q20" s="132"/>
      <c r="R20" s="139">
        <f>IF($S$9&lt;&gt;"yes",IF(AND(O20&lt;=0,P20&lt;=0),0,IF(O20&gt;0,VLOOKUP(M20,'SNSA Max amounts'!$B$9:$D$12,3,FALSE),VLOOKUP(M20,'SNSA Max amounts'!$H$9:$J$12,3,FALSE))),Q20)</f>
        <v>0</v>
      </c>
      <c r="S20" s="139">
        <f t="shared" si="2"/>
        <v>0</v>
      </c>
    </row>
    <row r="21" spans="1:19" ht="15">
      <c r="A21" s="132"/>
      <c r="B21" s="131"/>
      <c r="C21" s="132"/>
      <c r="D21" s="132"/>
      <c r="E21" s="132"/>
      <c r="F21" s="132"/>
      <c r="G21" s="132"/>
      <c r="H21" s="202">
        <f>IF($S$9&lt;&gt;"yes",IF(AND(E21&lt;=0,F21&lt;=0),0,IF(E21&gt;0,VLOOKUP(C21,'SNSA Max amounts'!$B$9:$D$12,3,FALSE),VLOOKUP(C21,'SNSA Max amounts'!$H$9:$J$12,3,FALSE))),G21)</f>
        <v>0</v>
      </c>
      <c r="I21" s="139">
        <f t="shared" si="1"/>
        <v>0</v>
      </c>
      <c r="J21" s="152"/>
      <c r="K21" s="132"/>
      <c r="L21" s="131"/>
      <c r="M21" s="132"/>
      <c r="N21" s="132"/>
      <c r="O21" s="132"/>
      <c r="P21" s="132"/>
      <c r="Q21" s="132"/>
      <c r="R21" s="139">
        <f>IF($S$9&lt;&gt;"yes",IF(AND(O21&lt;=0,P21&lt;=0),0,IF(O21&gt;0,VLOOKUP(M21,'SNSA Max amounts'!$B$9:$D$12,3,FALSE),VLOOKUP(M21,'SNSA Max amounts'!$H$9:$J$12,3,FALSE))),Q21)</f>
        <v>0</v>
      </c>
      <c r="S21" s="139">
        <f t="shared" si="2"/>
        <v>0</v>
      </c>
    </row>
    <row r="22" spans="1:19" ht="15">
      <c r="A22" s="132"/>
      <c r="B22" s="131"/>
      <c r="C22" s="132"/>
      <c r="D22" s="132"/>
      <c r="E22" s="132"/>
      <c r="F22" s="132"/>
      <c r="G22" s="132"/>
      <c r="H22" s="202">
        <f>IF($S$9&lt;&gt;"yes",IF(AND(E22&lt;=0,F22&lt;=0),0,IF(E22&gt;0,VLOOKUP(C22,'SNSA Max amounts'!$B$9:$D$12,3,FALSE),VLOOKUP(C22,'SNSA Max amounts'!$H$9:$J$12,3,FALSE))),G22)</f>
        <v>0</v>
      </c>
      <c r="I22" s="139">
        <f t="shared" si="1"/>
        <v>0</v>
      </c>
      <c r="J22" s="152"/>
      <c r="K22" s="132"/>
      <c r="L22" s="131"/>
      <c r="M22" s="132"/>
      <c r="N22" s="132"/>
      <c r="O22" s="132"/>
      <c r="P22" s="132"/>
      <c r="Q22" s="132"/>
      <c r="R22" s="139">
        <f>IF($S$9&lt;&gt;"yes",IF(AND(O22&lt;=0,P22&lt;=0),0,IF(O22&gt;0,VLOOKUP(M22,'SNSA Max amounts'!$B$9:$D$12,3,FALSE),VLOOKUP(M22,'SNSA Max amounts'!$H$9:$J$12,3,FALSE))),Q22)</f>
        <v>0</v>
      </c>
      <c r="S22" s="139">
        <f t="shared" si="2"/>
        <v>0</v>
      </c>
    </row>
    <row r="23" spans="1:19" ht="15">
      <c r="A23" s="132"/>
      <c r="B23" s="131"/>
      <c r="C23" s="132"/>
      <c r="D23" s="132"/>
      <c r="E23" s="132"/>
      <c r="F23" s="132"/>
      <c r="G23" s="132"/>
      <c r="H23" s="202">
        <f>IF($S$9&lt;&gt;"yes",IF(AND(E23&lt;=0,F23&lt;=0),0,IF(E23&gt;0,VLOOKUP(C23,'SNSA Max amounts'!$B$9:$D$12,3,FALSE),VLOOKUP(C23,'SNSA Max amounts'!$H$9:$J$12,3,FALSE))),G23)</f>
        <v>0</v>
      </c>
      <c r="I23" s="139">
        <f t="shared" si="1"/>
        <v>0</v>
      </c>
      <c r="J23" s="152"/>
      <c r="K23" s="132"/>
      <c r="L23" s="131"/>
      <c r="M23" s="132"/>
      <c r="N23" s="132"/>
      <c r="O23" s="132"/>
      <c r="P23" s="132"/>
      <c r="Q23" s="132"/>
      <c r="R23" s="139">
        <f>IF($S$9&lt;&gt;"yes",IF(AND(O23&lt;=0,P23&lt;=0),0,IF(O23&gt;0,VLOOKUP(M23,'SNSA Max amounts'!$B$9:$D$12,3,FALSE),VLOOKUP(M23,'SNSA Max amounts'!$H$9:$J$12,3,FALSE))),Q23)</f>
        <v>0</v>
      </c>
      <c r="S23" s="139">
        <f t="shared" si="2"/>
        <v>0</v>
      </c>
    </row>
    <row r="24" spans="1:19" ht="15">
      <c r="A24" s="132"/>
      <c r="B24" s="131"/>
      <c r="C24" s="132"/>
      <c r="D24" s="132"/>
      <c r="E24" s="132"/>
      <c r="F24" s="132"/>
      <c r="G24" s="132"/>
      <c r="H24" s="202">
        <f>IF($S$9&lt;&gt;"yes",IF(AND(E24&lt;=0,F24&lt;=0),0,IF(E24&gt;0,VLOOKUP(C24,'SNSA Max amounts'!$B$9:$D$12,3,FALSE),VLOOKUP(C24,'SNSA Max amounts'!$H$9:$J$12,3,FALSE))),G24)</f>
        <v>0</v>
      </c>
      <c r="I24" s="139">
        <f t="shared" si="1"/>
        <v>0</v>
      </c>
      <c r="J24" s="152"/>
      <c r="K24" s="132"/>
      <c r="L24" s="131"/>
      <c r="M24" s="132"/>
      <c r="N24" s="132"/>
      <c r="O24" s="132"/>
      <c r="P24" s="132"/>
      <c r="Q24" s="132"/>
      <c r="R24" s="139">
        <f>IF($S$9&lt;&gt;"yes",IF(AND(O24&lt;=0,P24&lt;=0),0,IF(O24&gt;0,VLOOKUP(M24,'SNSA Max amounts'!$B$9:$D$12,3,FALSE),VLOOKUP(M24,'SNSA Max amounts'!$H$9:$J$12,3,FALSE))),Q24)</f>
        <v>0</v>
      </c>
      <c r="S24" s="139">
        <f t="shared" si="2"/>
        <v>0</v>
      </c>
    </row>
    <row r="25" spans="1:19" ht="15">
      <c r="A25" s="132"/>
      <c r="B25" s="131"/>
      <c r="C25" s="132"/>
      <c r="D25" s="132"/>
      <c r="E25" s="132"/>
      <c r="F25" s="132"/>
      <c r="G25" s="132"/>
      <c r="H25" s="202">
        <f>IF($S$9&lt;&gt;"yes",IF(AND(E25&lt;=0,F25&lt;=0),0,IF(E25&gt;0,VLOOKUP(C25,'SNSA Max amounts'!$B$9:$D$12,3,FALSE),VLOOKUP(C25,'SNSA Max amounts'!$H$9:$J$12,3,FALSE))),G25)</f>
        <v>0</v>
      </c>
      <c r="I25" s="139">
        <f t="shared" si="1"/>
        <v>0</v>
      </c>
      <c r="J25" s="152"/>
      <c r="K25" s="132"/>
      <c r="L25" s="131"/>
      <c r="M25" s="132"/>
      <c r="N25" s="132"/>
      <c r="O25" s="132"/>
      <c r="P25" s="132"/>
      <c r="Q25" s="132"/>
      <c r="R25" s="139">
        <f>IF($S$9&lt;&gt;"yes",IF(AND(O25&lt;=0,P25&lt;=0),0,IF(O25&gt;0,VLOOKUP(M25,'SNSA Max amounts'!$B$9:$D$12,3,FALSE),VLOOKUP(M25,'SNSA Max amounts'!$H$9:$J$12,3,FALSE))),Q25)</f>
        <v>0</v>
      </c>
      <c r="S25" s="139">
        <f t="shared" si="2"/>
        <v>0</v>
      </c>
    </row>
    <row r="26" spans="1:19" ht="15">
      <c r="A26" s="132"/>
      <c r="B26" s="131"/>
      <c r="C26" s="132"/>
      <c r="D26" s="132"/>
      <c r="E26" s="132"/>
      <c r="F26" s="132"/>
      <c r="G26" s="132"/>
      <c r="H26" s="202">
        <f>IF($S$9&lt;&gt;"yes",IF(AND(E26&lt;=0,F26&lt;=0),0,IF(E26&gt;0,VLOOKUP(C26,'SNSA Max amounts'!$B$9:$D$12,3,FALSE),VLOOKUP(C26,'SNSA Max amounts'!$H$9:$J$12,3,FALSE))),G26)</f>
        <v>0</v>
      </c>
      <c r="I26" s="139">
        <f t="shared" si="1"/>
        <v>0</v>
      </c>
      <c r="J26" s="152"/>
      <c r="K26" s="132"/>
      <c r="L26" s="131"/>
      <c r="M26" s="132"/>
      <c r="N26" s="132"/>
      <c r="O26" s="132"/>
      <c r="P26" s="132"/>
      <c r="Q26" s="132"/>
      <c r="R26" s="139">
        <f>IF($S$9&lt;&gt;"yes",IF(AND(O26&lt;=0,P26&lt;=0),0,IF(O26&gt;0,VLOOKUP(M26,'SNSA Max amounts'!$B$9:$D$12,3,FALSE),VLOOKUP(M26,'SNSA Max amounts'!$H$9:$J$12,3,FALSE))),Q26)</f>
        <v>0</v>
      </c>
      <c r="S26" s="139">
        <f t="shared" si="2"/>
        <v>0</v>
      </c>
    </row>
    <row r="27" spans="1:19" ht="15">
      <c r="A27" s="132"/>
      <c r="B27" s="131"/>
      <c r="C27" s="132"/>
      <c r="D27" s="132"/>
      <c r="E27" s="132"/>
      <c r="F27" s="132"/>
      <c r="G27" s="132"/>
      <c r="H27" s="202">
        <f>IF($S$9&lt;&gt;"yes",IF(AND(E27&lt;=0,F27&lt;=0),0,IF(E27&gt;0,VLOOKUP(C27,'SNSA Max amounts'!$B$9:$D$12,3,FALSE),VLOOKUP(C27,'SNSA Max amounts'!$H$9:$J$12,3,FALSE))),G27)</f>
        <v>0</v>
      </c>
      <c r="I27" s="139">
        <f t="shared" si="1"/>
        <v>0</v>
      </c>
      <c r="J27" s="152"/>
      <c r="K27" s="132"/>
      <c r="L27" s="131"/>
      <c r="M27" s="132"/>
      <c r="N27" s="132"/>
      <c r="O27" s="132"/>
      <c r="P27" s="132"/>
      <c r="Q27" s="132"/>
      <c r="R27" s="139">
        <f>IF($S$9&lt;&gt;"yes",IF(AND(O27&lt;=0,P27&lt;=0),0,IF(O27&gt;0,VLOOKUP(M27,'SNSA Max amounts'!$B$9:$D$12,3,FALSE),VLOOKUP(M27,'SNSA Max amounts'!$H$9:$J$12,3,FALSE))),Q27)</f>
        <v>0</v>
      </c>
      <c r="S27" s="139">
        <f t="shared" si="2"/>
        <v>0</v>
      </c>
    </row>
    <row r="28" spans="1:19" ht="15">
      <c r="A28" s="132"/>
      <c r="B28" s="131"/>
      <c r="C28" s="132"/>
      <c r="D28" s="132"/>
      <c r="E28" s="132"/>
      <c r="F28" s="132"/>
      <c r="G28" s="132"/>
      <c r="H28" s="202">
        <f>IF($S$9&lt;&gt;"yes",IF(AND(E28&lt;=0,F28&lt;=0),0,IF(E28&gt;0,VLOOKUP(C28,'SNSA Max amounts'!$B$9:$D$12,3,FALSE),VLOOKUP(C28,'SNSA Max amounts'!$H$9:$J$12,3,FALSE))),G28)</f>
        <v>0</v>
      </c>
      <c r="I28" s="139">
        <f t="shared" si="1"/>
        <v>0</v>
      </c>
      <c r="J28" s="152"/>
      <c r="K28" s="132"/>
      <c r="L28" s="131"/>
      <c r="M28" s="132"/>
      <c r="N28" s="132"/>
      <c r="O28" s="132"/>
      <c r="P28" s="132"/>
      <c r="Q28" s="132"/>
      <c r="R28" s="139">
        <f>IF($S$9&lt;&gt;"yes",IF(AND(O28&lt;=0,P28&lt;=0),0,IF(O28&gt;0,VLOOKUP(M28,'SNSA Max amounts'!$B$9:$D$12,3,FALSE),VLOOKUP(M28,'SNSA Max amounts'!$H$9:$J$12,3,FALSE))),Q28)</f>
        <v>0</v>
      </c>
      <c r="S28" s="139">
        <f t="shared" si="2"/>
        <v>0</v>
      </c>
    </row>
    <row r="29" spans="1:19" ht="15">
      <c r="A29" s="132"/>
      <c r="B29" s="131"/>
      <c r="C29" s="132"/>
      <c r="D29" s="132"/>
      <c r="E29" s="132"/>
      <c r="F29" s="132"/>
      <c r="G29" s="132"/>
      <c r="H29" s="202">
        <f>IF($S$9&lt;&gt;"yes",IF(AND(E29&lt;=0,F29&lt;=0),0,IF(E29&gt;0,VLOOKUP(C29,'SNSA Max amounts'!$B$9:$D$12,3,FALSE),VLOOKUP(C29,'SNSA Max amounts'!$H$9:$J$12,3,FALSE))),G29)</f>
        <v>0</v>
      </c>
      <c r="I29" s="139">
        <f t="shared" si="1"/>
        <v>0</v>
      </c>
      <c r="J29" s="152"/>
      <c r="K29" s="132"/>
      <c r="L29" s="131"/>
      <c r="M29" s="132"/>
      <c r="N29" s="132"/>
      <c r="O29" s="132"/>
      <c r="P29" s="132"/>
      <c r="Q29" s="132"/>
      <c r="R29" s="139">
        <f>IF($S$9&lt;&gt;"yes",IF(AND(O29&lt;=0,P29&lt;=0),0,IF(O29&gt;0,VLOOKUP(M29,'SNSA Max amounts'!$B$9:$D$12,3,FALSE),VLOOKUP(M29,'SNSA Max amounts'!$H$9:$J$12,3,FALSE))),Q29)</f>
        <v>0</v>
      </c>
      <c r="S29" s="139">
        <f t="shared" si="2"/>
        <v>0</v>
      </c>
    </row>
    <row r="30" spans="1:19" ht="15">
      <c r="A30" s="132"/>
      <c r="B30" s="131"/>
      <c r="C30" s="132"/>
      <c r="D30" s="132"/>
      <c r="E30" s="132"/>
      <c r="F30" s="132"/>
      <c r="G30" s="132"/>
      <c r="H30" s="202">
        <f>IF($S$9&lt;&gt;"yes",IF(AND(E30&lt;=0,F30&lt;=0),0,IF(E30&gt;0,VLOOKUP(C30,'SNSA Max amounts'!$B$9:$D$12,3,FALSE),VLOOKUP(C30,'SNSA Max amounts'!$H$9:$J$12,3,FALSE))),G30)</f>
        <v>0</v>
      </c>
      <c r="I30" s="139">
        <f t="shared" si="1"/>
        <v>0</v>
      </c>
      <c r="J30" s="152"/>
      <c r="K30" s="132"/>
      <c r="L30" s="131"/>
      <c r="M30" s="132"/>
      <c r="N30" s="132"/>
      <c r="O30" s="132"/>
      <c r="P30" s="132"/>
      <c r="Q30" s="132"/>
      <c r="R30" s="139">
        <f>IF($S$9&lt;&gt;"yes",IF(AND(O30&lt;=0,P30&lt;=0),0,IF(O30&gt;0,VLOOKUP(M30,'SNSA Max amounts'!$B$9:$D$12,3,FALSE),VLOOKUP(M30,'SNSA Max amounts'!$H$9:$J$12,3,FALSE))),Q30)</f>
        <v>0</v>
      </c>
      <c r="S30" s="139">
        <f t="shared" si="2"/>
        <v>0</v>
      </c>
    </row>
    <row r="31" spans="1:19" ht="15">
      <c r="A31" s="132"/>
      <c r="B31" s="131"/>
      <c r="C31" s="132"/>
      <c r="D31" s="132"/>
      <c r="E31" s="132"/>
      <c r="F31" s="132"/>
      <c r="G31" s="132"/>
      <c r="H31" s="202">
        <f>IF($S$9&lt;&gt;"yes",IF(AND(E31&lt;=0,F31&lt;=0),0,IF(E31&gt;0,VLOOKUP(C31,'SNSA Max amounts'!$B$9:$D$12,3,FALSE),VLOOKUP(C31,'SNSA Max amounts'!$H$9:$J$12,3,FALSE))),G31)</f>
        <v>0</v>
      </c>
      <c r="I31" s="139">
        <f t="shared" si="1"/>
        <v>0</v>
      </c>
      <c r="J31" s="152"/>
      <c r="K31" s="132"/>
      <c r="L31" s="131"/>
      <c r="M31" s="132"/>
      <c r="N31" s="132"/>
      <c r="O31" s="132"/>
      <c r="P31" s="132"/>
      <c r="Q31" s="132"/>
      <c r="R31" s="139">
        <f>IF($S$9&lt;&gt;"yes",IF(AND(O31&lt;=0,P31&lt;=0),0,IF(O31&gt;0,VLOOKUP(M31,'SNSA Max amounts'!$B$9:$D$12,3,FALSE),VLOOKUP(M31,'SNSA Max amounts'!$H$9:$J$12,3,FALSE))),Q31)</f>
        <v>0</v>
      </c>
      <c r="S31" s="139">
        <f t="shared" si="2"/>
        <v>0</v>
      </c>
    </row>
    <row r="32" spans="1:19" ht="15">
      <c r="A32" s="132"/>
      <c r="B32" s="131"/>
      <c r="C32" s="132"/>
      <c r="D32" s="132"/>
      <c r="E32" s="132"/>
      <c r="F32" s="132"/>
      <c r="G32" s="132"/>
      <c r="H32" s="202">
        <f>IF($S$9&lt;&gt;"yes",IF(AND(E32&lt;=0,F32&lt;=0),0,IF(E32&gt;0,VLOOKUP(C32,'SNSA Max amounts'!$B$9:$D$12,3,FALSE),VLOOKUP(C32,'SNSA Max amounts'!$H$9:$J$12,3,FALSE))),G32)</f>
        <v>0</v>
      </c>
      <c r="I32" s="139">
        <f t="shared" si="1"/>
        <v>0</v>
      </c>
      <c r="J32" s="152"/>
      <c r="K32" s="132"/>
      <c r="L32" s="131"/>
      <c r="M32" s="132"/>
      <c r="N32" s="132"/>
      <c r="O32" s="132"/>
      <c r="P32" s="132"/>
      <c r="Q32" s="132"/>
      <c r="R32" s="139">
        <f>IF($S$9&lt;&gt;"yes",IF(AND(O32&lt;=0,P32&lt;=0),0,IF(O32&gt;0,VLOOKUP(M32,'SNSA Max amounts'!$B$9:$D$12,3,FALSE),VLOOKUP(M32,'SNSA Max amounts'!$H$9:$J$12,3,FALSE))),Q32)</f>
        <v>0</v>
      </c>
      <c r="S32" s="139">
        <f t="shared" si="2"/>
        <v>0</v>
      </c>
    </row>
    <row r="33" spans="1:19" ht="15">
      <c r="A33" s="132"/>
      <c r="B33" s="131"/>
      <c r="C33" s="132"/>
      <c r="D33" s="132"/>
      <c r="E33" s="132"/>
      <c r="F33" s="132"/>
      <c r="G33" s="132"/>
      <c r="H33" s="202">
        <f>IF($S$9&lt;&gt;"yes",IF(AND(E33&lt;=0,F33&lt;=0),0,IF(E33&gt;0,VLOOKUP(C33,'SNSA Max amounts'!$B$9:$D$12,3,FALSE),VLOOKUP(C33,'SNSA Max amounts'!$H$9:$J$12,3,FALSE))),G33)</f>
        <v>0</v>
      </c>
      <c r="I33" s="139">
        <f t="shared" si="1"/>
        <v>0</v>
      </c>
      <c r="J33" s="152"/>
      <c r="K33" s="132"/>
      <c r="L33" s="131"/>
      <c r="M33" s="132"/>
      <c r="N33" s="132"/>
      <c r="O33" s="132"/>
      <c r="P33" s="132"/>
      <c r="Q33" s="132"/>
      <c r="R33" s="139">
        <f>IF($S$9&lt;&gt;"yes",IF(AND(O33&lt;=0,P33&lt;=0),0,IF(O33&gt;0,VLOOKUP(M33,'SNSA Max amounts'!$B$9:$D$12,3,FALSE),VLOOKUP(M33,'SNSA Max amounts'!$H$9:$J$12,3,FALSE))),Q33)</f>
        <v>0</v>
      </c>
      <c r="S33" s="139">
        <f t="shared" si="2"/>
        <v>0</v>
      </c>
    </row>
    <row r="34" spans="1:19" ht="15">
      <c r="A34" s="132"/>
      <c r="B34" s="131"/>
      <c r="C34" s="132"/>
      <c r="D34" s="132"/>
      <c r="E34" s="132"/>
      <c r="F34" s="132"/>
      <c r="G34" s="132"/>
      <c r="H34" s="202">
        <f>IF($S$9&lt;&gt;"yes",IF(AND(E34&lt;=0,F34&lt;=0),0,IF(E34&gt;0,VLOOKUP(C34,'SNSA Max amounts'!$B$9:$D$12,3,FALSE),VLOOKUP(C34,'SNSA Max amounts'!$H$9:$J$12,3,FALSE))),G34)</f>
        <v>0</v>
      </c>
      <c r="I34" s="139">
        <f t="shared" si="1"/>
        <v>0</v>
      </c>
      <c r="J34" s="152"/>
      <c r="K34" s="132"/>
      <c r="L34" s="131"/>
      <c r="M34" s="132"/>
      <c r="N34" s="132"/>
      <c r="O34" s="132"/>
      <c r="P34" s="132"/>
      <c r="Q34" s="132"/>
      <c r="R34" s="139">
        <f>IF($S$9&lt;&gt;"yes",IF(AND(O34&lt;=0,P34&lt;=0),0,IF(O34&gt;0,VLOOKUP(M34,'SNSA Max amounts'!$B$9:$D$12,3,FALSE),VLOOKUP(M34,'SNSA Max amounts'!$H$9:$J$12,3,FALSE))),Q34)</f>
        <v>0</v>
      </c>
      <c r="S34" s="139">
        <f t="shared" si="2"/>
        <v>0</v>
      </c>
    </row>
    <row r="35" spans="1:19" ht="15">
      <c r="A35" s="132"/>
      <c r="B35" s="131"/>
      <c r="C35" s="132"/>
      <c r="D35" s="132"/>
      <c r="E35" s="132"/>
      <c r="F35" s="132"/>
      <c r="G35" s="132"/>
      <c r="H35" s="202">
        <f>IF($S$9&lt;&gt;"yes",IF(AND(E35&lt;=0,F35&lt;=0),0,IF(E35&gt;0,VLOOKUP(C35,'SNSA Max amounts'!$B$9:$D$12,3,FALSE),VLOOKUP(C35,'SNSA Max amounts'!$H$9:$J$12,3,FALSE))),G35)</f>
        <v>0</v>
      </c>
      <c r="I35" s="139">
        <f t="shared" si="1"/>
        <v>0</v>
      </c>
      <c r="J35" s="152"/>
      <c r="K35" s="132"/>
      <c r="L35" s="131"/>
      <c r="M35" s="132"/>
      <c r="N35" s="132"/>
      <c r="O35" s="132"/>
      <c r="P35" s="132"/>
      <c r="Q35" s="132"/>
      <c r="R35" s="139">
        <f>IF($S$9&lt;&gt;"yes",IF(AND(O35&lt;=0,P35&lt;=0),0,IF(O35&gt;0,VLOOKUP(M35,'SNSA Max amounts'!$B$9:$D$12,3,FALSE),VLOOKUP(M35,'SNSA Max amounts'!$H$9:$J$12,3,FALSE))),Q35)</f>
        <v>0</v>
      </c>
      <c r="S35" s="139">
        <f t="shared" si="2"/>
        <v>0</v>
      </c>
    </row>
    <row r="36" spans="1:19" ht="15">
      <c r="A36" s="132"/>
      <c r="B36" s="131"/>
      <c r="C36" s="132"/>
      <c r="D36" s="132"/>
      <c r="E36" s="132"/>
      <c r="F36" s="132"/>
      <c r="G36" s="132"/>
      <c r="H36" s="202">
        <f>IF($S$9&lt;&gt;"yes",IF(AND(E36&lt;=0,F36&lt;=0),0,IF(E36&gt;0,VLOOKUP(C36,'SNSA Max amounts'!$B$9:$D$12,3,FALSE),VLOOKUP(C36,'SNSA Max amounts'!$H$9:$J$12,3,FALSE))),G36)</f>
        <v>0</v>
      </c>
      <c r="I36" s="139">
        <f t="shared" si="1"/>
        <v>0</v>
      </c>
      <c r="J36" s="152"/>
      <c r="K36" s="132"/>
      <c r="L36" s="131"/>
      <c r="M36" s="132"/>
      <c r="N36" s="132"/>
      <c r="O36" s="132"/>
      <c r="P36" s="132"/>
      <c r="Q36" s="132"/>
      <c r="R36" s="139">
        <f>IF($S$9&lt;&gt;"yes",IF(AND(O36&lt;=0,P36&lt;=0),0,IF(O36&gt;0,VLOOKUP(M36,'SNSA Max amounts'!$B$9:$D$12,3,FALSE),VLOOKUP(M36,'SNSA Max amounts'!$H$9:$J$12,3,FALSE))),Q36)</f>
        <v>0</v>
      </c>
      <c r="S36" s="139">
        <f t="shared" si="2"/>
        <v>0</v>
      </c>
    </row>
    <row r="37" spans="1:19" ht="15">
      <c r="A37" s="132"/>
      <c r="B37" s="131"/>
      <c r="C37" s="132"/>
      <c r="D37" s="132"/>
      <c r="E37" s="132"/>
      <c r="F37" s="132"/>
      <c r="G37" s="132"/>
      <c r="H37" s="202">
        <f>IF($S$9&lt;&gt;"yes",IF(AND(E37&lt;=0,F37&lt;=0),0,IF(E37&gt;0,VLOOKUP(C37,'SNSA Max amounts'!$B$9:$D$12,3,FALSE),VLOOKUP(C37,'SNSA Max amounts'!$H$9:$J$12,3,FALSE))),G37)</f>
        <v>0</v>
      </c>
      <c r="I37" s="139">
        <f t="shared" si="1"/>
        <v>0</v>
      </c>
      <c r="J37" s="152"/>
      <c r="K37" s="132"/>
      <c r="L37" s="131"/>
      <c r="M37" s="132"/>
      <c r="N37" s="132"/>
      <c r="O37" s="132"/>
      <c r="P37" s="132"/>
      <c r="Q37" s="132"/>
      <c r="R37" s="139">
        <f>IF($S$9&lt;&gt;"yes",IF(AND(O37&lt;=0,P37&lt;=0),0,IF(O37&gt;0,VLOOKUP(M37,'SNSA Max amounts'!$B$9:$D$12,3,FALSE),VLOOKUP(M37,'SNSA Max amounts'!$H$9:$J$12,3,FALSE))),Q37)</f>
        <v>0</v>
      </c>
      <c r="S37" s="139">
        <f t="shared" si="2"/>
        <v>0</v>
      </c>
    </row>
    <row r="38" spans="1:19" ht="15">
      <c r="A38" s="132"/>
      <c r="B38" s="131"/>
      <c r="C38" s="132"/>
      <c r="D38" s="132"/>
      <c r="E38" s="132"/>
      <c r="F38" s="132"/>
      <c r="G38" s="132"/>
      <c r="H38" s="202">
        <f>IF($S$9&lt;&gt;"yes",IF(AND(E38&lt;=0,F38&lt;=0),0,IF(E38&gt;0,VLOOKUP(C38,'SNSA Max amounts'!$B$9:$D$12,3,FALSE),VLOOKUP(C38,'SNSA Max amounts'!$H$9:$J$12,3,FALSE))),G38)</f>
        <v>0</v>
      </c>
      <c r="I38" s="139">
        <f t="shared" si="1"/>
        <v>0</v>
      </c>
      <c r="J38" s="152"/>
      <c r="K38" s="132"/>
      <c r="L38" s="131"/>
      <c r="M38" s="132"/>
      <c r="N38" s="132"/>
      <c r="O38" s="132"/>
      <c r="P38" s="132"/>
      <c r="Q38" s="132"/>
      <c r="R38" s="139">
        <f>IF($S$9&lt;&gt;"yes",IF(AND(O38&lt;=0,P38&lt;=0),0,IF(O38&gt;0,VLOOKUP(M38,'SNSA Max amounts'!$B$9:$D$12,3,FALSE),VLOOKUP(M38,'SNSA Max amounts'!$H$9:$J$12,3,FALSE))),Q38)</f>
        <v>0</v>
      </c>
      <c r="S38" s="139">
        <f t="shared" si="2"/>
        <v>0</v>
      </c>
    </row>
    <row r="39" spans="1:19" ht="15">
      <c r="A39" s="132"/>
      <c r="B39" s="131"/>
      <c r="C39" s="132"/>
      <c r="D39" s="132"/>
      <c r="E39" s="132"/>
      <c r="F39" s="132"/>
      <c r="G39" s="132"/>
      <c r="H39" s="202">
        <f>IF($S$9&lt;&gt;"yes",IF(AND(E39&lt;=0,F39&lt;=0),0,IF(E39&gt;0,VLOOKUP(C39,'SNSA Max amounts'!$B$9:$D$12,3,FALSE),VLOOKUP(C39,'SNSA Max amounts'!$H$9:$J$12,3,FALSE))),G39)</f>
        <v>0</v>
      </c>
      <c r="I39" s="139">
        <f t="shared" ref="I39:I102" si="3">MIN(G39,H39)*(E39+F39)</f>
        <v>0</v>
      </c>
      <c r="J39" s="152"/>
      <c r="K39" s="132"/>
      <c r="L39" s="131"/>
      <c r="M39" s="132"/>
      <c r="N39" s="132"/>
      <c r="O39" s="132"/>
      <c r="P39" s="132"/>
      <c r="Q39" s="132"/>
      <c r="R39" s="139">
        <f>IF($S$9&lt;&gt;"yes",IF(AND(O39&lt;=0,P39&lt;=0),0,IF(O39&gt;0,VLOOKUP(M39,'SNSA Max amounts'!$B$9:$D$12,3,FALSE),VLOOKUP(M39,'SNSA Max amounts'!$H$9:$J$12,3,FALSE))),Q39)</f>
        <v>0</v>
      </c>
      <c r="S39" s="139">
        <f t="shared" ref="S39:S102" si="4">MIN(Q39,R39)*(O39+P39)</f>
        <v>0</v>
      </c>
    </row>
    <row r="40" spans="1:19" ht="15">
      <c r="A40" s="132"/>
      <c r="B40" s="131"/>
      <c r="C40" s="132"/>
      <c r="D40" s="132"/>
      <c r="E40" s="132"/>
      <c r="F40" s="132"/>
      <c r="G40" s="132"/>
      <c r="H40" s="202">
        <f>IF($S$9&lt;&gt;"yes",IF(AND(E40&lt;=0,F40&lt;=0),0,IF(E40&gt;0,VLOOKUP(C40,'SNSA Max amounts'!$B$9:$D$12,3,FALSE),VLOOKUP(C40,'SNSA Max amounts'!$H$9:$J$12,3,FALSE))),G40)</f>
        <v>0</v>
      </c>
      <c r="I40" s="139">
        <f t="shared" si="3"/>
        <v>0</v>
      </c>
      <c r="J40" s="152"/>
      <c r="K40" s="132"/>
      <c r="L40" s="131"/>
      <c r="M40" s="132"/>
      <c r="N40" s="132"/>
      <c r="O40" s="132"/>
      <c r="P40" s="132"/>
      <c r="Q40" s="132"/>
      <c r="R40" s="139">
        <f>IF($S$9&lt;&gt;"yes",IF(AND(O40&lt;=0,P40&lt;=0),0,IF(O40&gt;0,VLOOKUP(M40,'SNSA Max amounts'!$B$9:$D$12,3,FALSE),VLOOKUP(M40,'SNSA Max amounts'!$H$9:$J$12,3,FALSE))),Q40)</f>
        <v>0</v>
      </c>
      <c r="S40" s="139">
        <f t="shared" si="4"/>
        <v>0</v>
      </c>
    </row>
    <row r="41" spans="1:19" ht="15">
      <c r="A41" s="132"/>
      <c r="B41" s="131"/>
      <c r="C41" s="132"/>
      <c r="D41" s="132"/>
      <c r="E41" s="132"/>
      <c r="F41" s="132"/>
      <c r="G41" s="132"/>
      <c r="H41" s="202">
        <f>IF($S$9&lt;&gt;"yes",IF(AND(E41&lt;=0,F41&lt;=0),0,IF(E41&gt;0,VLOOKUP(C41,'SNSA Max amounts'!$B$9:$D$12,3,FALSE),VLOOKUP(C41,'SNSA Max amounts'!$H$9:$J$12,3,FALSE))),G41)</f>
        <v>0</v>
      </c>
      <c r="I41" s="139">
        <f t="shared" si="3"/>
        <v>0</v>
      </c>
      <c r="J41" s="152"/>
      <c r="K41" s="132"/>
      <c r="L41" s="131"/>
      <c r="M41" s="132"/>
      <c r="N41" s="132"/>
      <c r="O41" s="132"/>
      <c r="P41" s="132"/>
      <c r="Q41" s="132"/>
      <c r="R41" s="139">
        <f>IF($S$9&lt;&gt;"yes",IF(AND(O41&lt;=0,P41&lt;=0),0,IF(O41&gt;0,VLOOKUP(M41,'SNSA Max amounts'!$B$9:$D$12,3,FALSE),VLOOKUP(M41,'SNSA Max amounts'!$H$9:$J$12,3,FALSE))),Q41)</f>
        <v>0</v>
      </c>
      <c r="S41" s="139">
        <f t="shared" si="4"/>
        <v>0</v>
      </c>
    </row>
    <row r="42" spans="1:19" ht="15">
      <c r="A42" s="132"/>
      <c r="B42" s="131"/>
      <c r="C42" s="132"/>
      <c r="D42" s="132"/>
      <c r="E42" s="132"/>
      <c r="F42" s="132"/>
      <c r="G42" s="132"/>
      <c r="H42" s="202">
        <f>IF($S$9&lt;&gt;"yes",IF(AND(E42&lt;=0,F42&lt;=0),0,IF(E42&gt;0,VLOOKUP(C42,'SNSA Max amounts'!$B$9:$D$12,3,FALSE),VLOOKUP(C42,'SNSA Max amounts'!$H$9:$J$12,3,FALSE))),G42)</f>
        <v>0</v>
      </c>
      <c r="I42" s="139">
        <f t="shared" si="3"/>
        <v>0</v>
      </c>
      <c r="J42" s="152"/>
      <c r="K42" s="132"/>
      <c r="L42" s="131"/>
      <c r="M42" s="132"/>
      <c r="N42" s="132"/>
      <c r="O42" s="132"/>
      <c r="P42" s="132"/>
      <c r="Q42" s="132"/>
      <c r="R42" s="139">
        <f>IF($S$9&lt;&gt;"yes",IF(AND(O42&lt;=0,P42&lt;=0),0,IF(O42&gt;0,VLOOKUP(M42,'SNSA Max amounts'!$B$9:$D$12,3,FALSE),VLOOKUP(M42,'SNSA Max amounts'!$H$9:$J$12,3,FALSE))),Q42)</f>
        <v>0</v>
      </c>
      <c r="S42" s="139">
        <f t="shared" si="4"/>
        <v>0</v>
      </c>
    </row>
    <row r="43" spans="1:19" ht="15">
      <c r="A43" s="132"/>
      <c r="B43" s="131"/>
      <c r="C43" s="132"/>
      <c r="D43" s="132"/>
      <c r="E43" s="132"/>
      <c r="F43" s="132"/>
      <c r="G43" s="132"/>
      <c r="H43" s="202">
        <f>IF($S$9&lt;&gt;"yes",IF(AND(E43&lt;=0,F43&lt;=0),0,IF(E43&gt;0,VLOOKUP(C43,'SNSA Max amounts'!$B$9:$D$12,3,FALSE),VLOOKUP(C43,'SNSA Max amounts'!$H$9:$J$12,3,FALSE))),G43)</f>
        <v>0</v>
      </c>
      <c r="I43" s="139">
        <f t="shared" si="3"/>
        <v>0</v>
      </c>
      <c r="J43" s="152"/>
      <c r="K43" s="132"/>
      <c r="L43" s="131"/>
      <c r="M43" s="132"/>
      <c r="N43" s="132"/>
      <c r="O43" s="132"/>
      <c r="P43" s="132"/>
      <c r="Q43" s="132"/>
      <c r="R43" s="139">
        <f>IF($S$9&lt;&gt;"yes",IF(AND(O43&lt;=0,P43&lt;=0),0,IF(O43&gt;0,VLOOKUP(M43,'SNSA Max amounts'!$B$9:$D$12,3,FALSE),VLOOKUP(M43,'SNSA Max amounts'!$H$9:$J$12,3,FALSE))),Q43)</f>
        <v>0</v>
      </c>
      <c r="S43" s="139">
        <f t="shared" si="4"/>
        <v>0</v>
      </c>
    </row>
    <row r="44" spans="1:19" ht="15">
      <c r="A44" s="132"/>
      <c r="B44" s="131"/>
      <c r="C44" s="132"/>
      <c r="D44" s="132"/>
      <c r="E44" s="132"/>
      <c r="F44" s="132"/>
      <c r="G44" s="132"/>
      <c r="H44" s="202">
        <f>IF($S$9&lt;&gt;"yes",IF(AND(E44&lt;=0,F44&lt;=0),0,IF(E44&gt;0,VLOOKUP(C44,'SNSA Max amounts'!$B$9:$D$12,3,FALSE),VLOOKUP(C44,'SNSA Max amounts'!$H$9:$J$12,3,FALSE))),G44)</f>
        <v>0</v>
      </c>
      <c r="I44" s="139">
        <f t="shared" si="3"/>
        <v>0</v>
      </c>
      <c r="J44" s="152"/>
      <c r="K44" s="132"/>
      <c r="L44" s="131"/>
      <c r="M44" s="132"/>
      <c r="N44" s="132"/>
      <c r="O44" s="132"/>
      <c r="P44" s="132"/>
      <c r="Q44" s="132"/>
      <c r="R44" s="139">
        <f>IF($S$9&lt;&gt;"yes",IF(AND(O44&lt;=0,P44&lt;=0),0,IF(O44&gt;0,VLOOKUP(M44,'SNSA Max amounts'!$B$9:$D$12,3,FALSE),VLOOKUP(M44,'SNSA Max amounts'!$H$9:$J$12,3,FALSE))),Q44)</f>
        <v>0</v>
      </c>
      <c r="S44" s="139">
        <f t="shared" si="4"/>
        <v>0</v>
      </c>
    </row>
    <row r="45" spans="1:19" ht="15">
      <c r="A45" s="132"/>
      <c r="B45" s="131"/>
      <c r="C45" s="132"/>
      <c r="D45" s="132"/>
      <c r="E45" s="132"/>
      <c r="F45" s="132"/>
      <c r="G45" s="132"/>
      <c r="H45" s="202">
        <f>IF($S$9&lt;&gt;"yes",IF(AND(E45&lt;=0,F45&lt;=0),0,IF(E45&gt;0,VLOOKUP(C45,'SNSA Max amounts'!$B$9:$D$12,3,FALSE),VLOOKUP(C45,'SNSA Max amounts'!$H$9:$J$12,3,FALSE))),G45)</f>
        <v>0</v>
      </c>
      <c r="I45" s="139">
        <f t="shared" si="3"/>
        <v>0</v>
      </c>
      <c r="J45" s="152"/>
      <c r="K45" s="132"/>
      <c r="L45" s="131"/>
      <c r="M45" s="132"/>
      <c r="N45" s="132"/>
      <c r="O45" s="132"/>
      <c r="P45" s="132"/>
      <c r="Q45" s="132"/>
      <c r="R45" s="139">
        <f>IF($S$9&lt;&gt;"yes",IF(AND(O45&lt;=0,P45&lt;=0),0,IF(O45&gt;0,VLOOKUP(M45,'SNSA Max amounts'!$B$9:$D$12,3,FALSE),VLOOKUP(M45,'SNSA Max amounts'!$H$9:$J$12,3,FALSE))),Q45)</f>
        <v>0</v>
      </c>
      <c r="S45" s="139">
        <f t="shared" si="4"/>
        <v>0</v>
      </c>
    </row>
    <row r="46" spans="1:19" ht="15">
      <c r="A46" s="132"/>
      <c r="B46" s="131"/>
      <c r="C46" s="132"/>
      <c r="D46" s="132"/>
      <c r="E46" s="132"/>
      <c r="F46" s="132"/>
      <c r="G46" s="132"/>
      <c r="H46" s="202">
        <f>IF($S$9&lt;&gt;"yes",IF(AND(E46&lt;=0,F46&lt;=0),0,IF(E46&gt;0,VLOOKUP(C46,'SNSA Max amounts'!$B$9:$D$12,3,FALSE),VLOOKUP(C46,'SNSA Max amounts'!$H$9:$J$12,3,FALSE))),G46)</f>
        <v>0</v>
      </c>
      <c r="I46" s="139">
        <f t="shared" si="3"/>
        <v>0</v>
      </c>
      <c r="J46" s="152"/>
      <c r="K46" s="132"/>
      <c r="L46" s="131"/>
      <c r="M46" s="132"/>
      <c r="N46" s="132"/>
      <c r="O46" s="132"/>
      <c r="P46" s="132"/>
      <c r="Q46" s="132"/>
      <c r="R46" s="139">
        <f>IF($S$9&lt;&gt;"yes",IF(AND(O46&lt;=0,P46&lt;=0),0,IF(O46&gt;0,VLOOKUP(M46,'SNSA Max amounts'!$B$9:$D$12,3,FALSE),VLOOKUP(M46,'SNSA Max amounts'!$H$9:$J$12,3,FALSE))),Q46)</f>
        <v>0</v>
      </c>
      <c r="S46" s="139">
        <f t="shared" si="4"/>
        <v>0</v>
      </c>
    </row>
    <row r="47" spans="1:19" ht="15">
      <c r="A47" s="132"/>
      <c r="B47" s="131"/>
      <c r="C47" s="132"/>
      <c r="D47" s="132"/>
      <c r="E47" s="132"/>
      <c r="F47" s="132"/>
      <c r="G47" s="132"/>
      <c r="H47" s="202">
        <f>IF($S$9&lt;&gt;"yes",IF(AND(E47&lt;=0,F47&lt;=0),0,IF(E47&gt;0,VLOOKUP(C47,'SNSA Max amounts'!$B$9:$D$12,3,FALSE),VLOOKUP(C47,'SNSA Max amounts'!$H$9:$J$12,3,FALSE))),G47)</f>
        <v>0</v>
      </c>
      <c r="I47" s="139">
        <f t="shared" si="3"/>
        <v>0</v>
      </c>
      <c r="J47" s="152"/>
      <c r="K47" s="132"/>
      <c r="L47" s="131"/>
      <c r="M47" s="132"/>
      <c r="N47" s="132"/>
      <c r="O47" s="132"/>
      <c r="P47" s="132"/>
      <c r="Q47" s="132"/>
      <c r="R47" s="139">
        <f>IF($S$9&lt;&gt;"yes",IF(AND(O47&lt;=0,P47&lt;=0),0,IF(O47&gt;0,VLOOKUP(M47,'SNSA Max amounts'!$B$9:$D$12,3,FALSE),VLOOKUP(M47,'SNSA Max amounts'!$H$9:$J$12,3,FALSE))),Q47)</f>
        <v>0</v>
      </c>
      <c r="S47" s="139">
        <f t="shared" si="4"/>
        <v>0</v>
      </c>
    </row>
    <row r="48" spans="1:19" ht="15">
      <c r="A48" s="132"/>
      <c r="B48" s="131"/>
      <c r="C48" s="132"/>
      <c r="D48" s="132"/>
      <c r="E48" s="132"/>
      <c r="F48" s="132"/>
      <c r="G48" s="132"/>
      <c r="H48" s="202">
        <f>IF($S$9&lt;&gt;"yes",IF(AND(E48&lt;=0,F48&lt;=0),0,IF(E48&gt;0,VLOOKUP(C48,'SNSA Max amounts'!$B$9:$D$12,3,FALSE),VLOOKUP(C48,'SNSA Max amounts'!$H$9:$J$12,3,FALSE))),G48)</f>
        <v>0</v>
      </c>
      <c r="I48" s="139">
        <f t="shared" si="3"/>
        <v>0</v>
      </c>
      <c r="J48" s="152"/>
      <c r="K48" s="132"/>
      <c r="L48" s="131"/>
      <c r="M48" s="132"/>
      <c r="N48" s="132"/>
      <c r="O48" s="132"/>
      <c r="P48" s="132"/>
      <c r="Q48" s="132"/>
      <c r="R48" s="139">
        <f>IF($S$9&lt;&gt;"yes",IF(AND(O48&lt;=0,P48&lt;=0),0,IF(O48&gt;0,VLOOKUP(M48,'SNSA Max amounts'!$B$9:$D$12,3,FALSE),VLOOKUP(M48,'SNSA Max amounts'!$H$9:$J$12,3,FALSE))),Q48)</f>
        <v>0</v>
      </c>
      <c r="S48" s="139">
        <f t="shared" si="4"/>
        <v>0</v>
      </c>
    </row>
    <row r="49" spans="1:19" ht="15">
      <c r="A49" s="132"/>
      <c r="B49" s="131"/>
      <c r="C49" s="132"/>
      <c r="D49" s="132"/>
      <c r="E49" s="132"/>
      <c r="F49" s="132"/>
      <c r="G49" s="132"/>
      <c r="H49" s="202">
        <f>IF($S$9&lt;&gt;"yes",IF(AND(E49&lt;=0,F49&lt;=0),0,IF(E49&gt;0,VLOOKUP(C49,'SNSA Max amounts'!$B$9:$D$12,3,FALSE),VLOOKUP(C49,'SNSA Max amounts'!$H$9:$J$12,3,FALSE))),G49)</f>
        <v>0</v>
      </c>
      <c r="I49" s="139">
        <f t="shared" si="3"/>
        <v>0</v>
      </c>
      <c r="J49" s="152"/>
      <c r="K49" s="132"/>
      <c r="L49" s="131"/>
      <c r="M49" s="132"/>
      <c r="N49" s="132"/>
      <c r="O49" s="132"/>
      <c r="P49" s="132"/>
      <c r="Q49" s="132"/>
      <c r="R49" s="139">
        <f>IF($S$9&lt;&gt;"yes",IF(AND(O49&lt;=0,P49&lt;=0),0,IF(O49&gt;0,VLOOKUP(M49,'SNSA Max amounts'!$B$9:$D$12,3,FALSE),VLOOKUP(M49,'SNSA Max amounts'!$H$9:$J$12,3,FALSE))),Q49)</f>
        <v>0</v>
      </c>
      <c r="S49" s="139">
        <f t="shared" si="4"/>
        <v>0</v>
      </c>
    </row>
    <row r="50" spans="1:19" ht="15">
      <c r="A50" s="132"/>
      <c r="B50" s="131"/>
      <c r="C50" s="132"/>
      <c r="D50" s="132"/>
      <c r="E50" s="132"/>
      <c r="F50" s="132"/>
      <c r="G50" s="132"/>
      <c r="H50" s="202">
        <f>IF($S$9&lt;&gt;"yes",IF(AND(E50&lt;=0,F50&lt;=0),0,IF(E50&gt;0,VLOOKUP(C50,'SNSA Max amounts'!$B$9:$D$12,3,FALSE),VLOOKUP(C50,'SNSA Max amounts'!$H$9:$J$12,3,FALSE))),G50)</f>
        <v>0</v>
      </c>
      <c r="I50" s="139">
        <f t="shared" si="3"/>
        <v>0</v>
      </c>
      <c r="J50" s="152"/>
      <c r="K50" s="132"/>
      <c r="L50" s="131"/>
      <c r="M50" s="132"/>
      <c r="N50" s="132"/>
      <c r="O50" s="132"/>
      <c r="P50" s="132"/>
      <c r="Q50" s="132"/>
      <c r="R50" s="139">
        <f>IF($S$9&lt;&gt;"yes",IF(AND(O50&lt;=0,P50&lt;=0),0,IF(O50&gt;0,VLOOKUP(M50,'SNSA Max amounts'!$B$9:$D$12,3,FALSE),VLOOKUP(M50,'SNSA Max amounts'!$H$9:$J$12,3,FALSE))),Q50)</f>
        <v>0</v>
      </c>
      <c r="S50" s="139">
        <f t="shared" si="4"/>
        <v>0</v>
      </c>
    </row>
    <row r="51" spans="1:19" ht="15">
      <c r="A51" s="132"/>
      <c r="B51" s="131"/>
      <c r="C51" s="132"/>
      <c r="D51" s="132"/>
      <c r="E51" s="132"/>
      <c r="F51" s="132"/>
      <c r="G51" s="132"/>
      <c r="H51" s="202">
        <f>IF($S$9&lt;&gt;"yes",IF(AND(E51&lt;=0,F51&lt;=0),0,IF(E51&gt;0,VLOOKUP(C51,'SNSA Max amounts'!$B$9:$D$12,3,FALSE),VLOOKUP(C51,'SNSA Max amounts'!$H$9:$J$12,3,FALSE))),G51)</f>
        <v>0</v>
      </c>
      <c r="I51" s="139">
        <f t="shared" si="3"/>
        <v>0</v>
      </c>
      <c r="J51" s="152"/>
      <c r="K51" s="132"/>
      <c r="L51" s="131"/>
      <c r="M51" s="132"/>
      <c r="N51" s="132"/>
      <c r="O51" s="132"/>
      <c r="P51" s="132"/>
      <c r="Q51" s="132"/>
      <c r="R51" s="139">
        <f>IF($S$9&lt;&gt;"yes",IF(AND(O51&lt;=0,P51&lt;=0),0,IF(O51&gt;0,VLOOKUP(M51,'SNSA Max amounts'!$B$9:$D$12,3,FALSE),VLOOKUP(M51,'SNSA Max amounts'!$H$9:$J$12,3,FALSE))),Q51)</f>
        <v>0</v>
      </c>
      <c r="S51" s="139">
        <f t="shared" si="4"/>
        <v>0</v>
      </c>
    </row>
    <row r="52" spans="1:19" ht="15">
      <c r="A52" s="132"/>
      <c r="B52" s="131"/>
      <c r="C52" s="132"/>
      <c r="D52" s="132"/>
      <c r="E52" s="132"/>
      <c r="F52" s="132"/>
      <c r="G52" s="132"/>
      <c r="H52" s="202">
        <f>IF($S$9&lt;&gt;"yes",IF(AND(E52&lt;=0,F52&lt;=0),0,IF(E52&gt;0,VLOOKUP(C52,'SNSA Max amounts'!$B$9:$D$12,3,FALSE),VLOOKUP(C52,'SNSA Max amounts'!$H$9:$J$12,3,FALSE))),G52)</f>
        <v>0</v>
      </c>
      <c r="I52" s="139">
        <f t="shared" si="3"/>
        <v>0</v>
      </c>
      <c r="J52" s="152"/>
      <c r="K52" s="132"/>
      <c r="L52" s="131"/>
      <c r="M52" s="132"/>
      <c r="N52" s="132"/>
      <c r="O52" s="132"/>
      <c r="P52" s="132"/>
      <c r="Q52" s="132"/>
      <c r="R52" s="139">
        <f>IF($S$9&lt;&gt;"yes",IF(AND(O52&lt;=0,P52&lt;=0),0,IF(O52&gt;0,VLOOKUP(M52,'SNSA Max amounts'!$B$9:$D$12,3,FALSE),VLOOKUP(M52,'SNSA Max amounts'!$H$9:$J$12,3,FALSE))),Q52)</f>
        <v>0</v>
      </c>
      <c r="S52" s="139">
        <f t="shared" si="4"/>
        <v>0</v>
      </c>
    </row>
    <row r="53" spans="1:19" ht="15">
      <c r="A53" s="132"/>
      <c r="B53" s="131"/>
      <c r="C53" s="132"/>
      <c r="D53" s="132"/>
      <c r="E53" s="132"/>
      <c r="F53" s="132"/>
      <c r="G53" s="132"/>
      <c r="H53" s="202">
        <f>IF($S$9&lt;&gt;"yes",IF(AND(E53&lt;=0,F53&lt;=0),0,IF(E53&gt;0,VLOOKUP(C53,'SNSA Max amounts'!$B$9:$D$12,3,FALSE),VLOOKUP(C53,'SNSA Max amounts'!$H$9:$J$12,3,FALSE))),G53)</f>
        <v>0</v>
      </c>
      <c r="I53" s="139">
        <f t="shared" si="3"/>
        <v>0</v>
      </c>
      <c r="J53" s="152"/>
      <c r="K53" s="132"/>
      <c r="L53" s="131"/>
      <c r="M53" s="132"/>
      <c r="N53" s="132"/>
      <c r="O53" s="132"/>
      <c r="P53" s="132"/>
      <c r="Q53" s="132"/>
      <c r="R53" s="139">
        <f>IF($S$9&lt;&gt;"yes",IF(AND(O53&lt;=0,P53&lt;=0),0,IF(O53&gt;0,VLOOKUP(M53,'SNSA Max amounts'!$B$9:$D$12,3,FALSE),VLOOKUP(M53,'SNSA Max amounts'!$H$9:$J$12,3,FALSE))),Q53)</f>
        <v>0</v>
      </c>
      <c r="S53" s="139">
        <f t="shared" si="4"/>
        <v>0</v>
      </c>
    </row>
    <row r="54" spans="1:19" ht="15">
      <c r="A54" s="132"/>
      <c r="B54" s="131"/>
      <c r="C54" s="132"/>
      <c r="D54" s="132"/>
      <c r="E54" s="132"/>
      <c r="F54" s="132"/>
      <c r="G54" s="132"/>
      <c r="H54" s="202">
        <f>IF($S$9&lt;&gt;"yes",IF(AND(E54&lt;=0,F54&lt;=0),0,IF(E54&gt;0,VLOOKUP(C54,'SNSA Max amounts'!$B$9:$D$12,3,FALSE),VLOOKUP(C54,'SNSA Max amounts'!$H$9:$J$12,3,FALSE))),G54)</f>
        <v>0</v>
      </c>
      <c r="I54" s="139">
        <f t="shared" si="3"/>
        <v>0</v>
      </c>
      <c r="J54" s="152"/>
      <c r="K54" s="132"/>
      <c r="L54" s="131"/>
      <c r="M54" s="132"/>
      <c r="N54" s="132"/>
      <c r="O54" s="132"/>
      <c r="P54" s="132"/>
      <c r="Q54" s="132"/>
      <c r="R54" s="139">
        <f>IF($S$9&lt;&gt;"yes",IF(AND(O54&lt;=0,P54&lt;=0),0,IF(O54&gt;0,VLOOKUP(M54,'SNSA Max amounts'!$B$9:$D$12,3,FALSE),VLOOKUP(M54,'SNSA Max amounts'!$H$9:$J$12,3,FALSE))),Q54)</f>
        <v>0</v>
      </c>
      <c r="S54" s="139">
        <f t="shared" si="4"/>
        <v>0</v>
      </c>
    </row>
    <row r="55" spans="1:19" ht="15">
      <c r="A55" s="132"/>
      <c r="B55" s="131"/>
      <c r="C55" s="132"/>
      <c r="D55" s="132"/>
      <c r="E55" s="132"/>
      <c r="F55" s="132"/>
      <c r="G55" s="132"/>
      <c r="H55" s="202">
        <f>IF($S$9&lt;&gt;"yes",IF(AND(E55&lt;=0,F55&lt;=0),0,IF(E55&gt;0,VLOOKUP(C55,'SNSA Max amounts'!$B$9:$D$12,3,FALSE),VLOOKUP(C55,'SNSA Max amounts'!$H$9:$J$12,3,FALSE))),G55)</f>
        <v>0</v>
      </c>
      <c r="I55" s="139">
        <f t="shared" si="3"/>
        <v>0</v>
      </c>
      <c r="J55" s="152"/>
      <c r="K55" s="132"/>
      <c r="L55" s="131"/>
      <c r="M55" s="132"/>
      <c r="N55" s="132"/>
      <c r="O55" s="132"/>
      <c r="P55" s="132"/>
      <c r="Q55" s="132"/>
      <c r="R55" s="139">
        <f>IF($S$9&lt;&gt;"yes",IF(AND(O55&lt;=0,P55&lt;=0),0,IF(O55&gt;0,VLOOKUP(M55,'SNSA Max amounts'!$B$9:$D$12,3,FALSE),VLOOKUP(M55,'SNSA Max amounts'!$H$9:$J$12,3,FALSE))),Q55)</f>
        <v>0</v>
      </c>
      <c r="S55" s="139">
        <f t="shared" si="4"/>
        <v>0</v>
      </c>
    </row>
    <row r="56" spans="1:19" ht="15">
      <c r="A56" s="132"/>
      <c r="B56" s="131"/>
      <c r="C56" s="132"/>
      <c r="D56" s="132"/>
      <c r="E56" s="132"/>
      <c r="F56" s="132"/>
      <c r="G56" s="132"/>
      <c r="H56" s="202">
        <f>IF($S$9&lt;&gt;"yes",IF(AND(E56&lt;=0,F56&lt;=0),0,IF(E56&gt;0,VLOOKUP(C56,'SNSA Max amounts'!$B$9:$D$12,3,FALSE),VLOOKUP(C56,'SNSA Max amounts'!$H$9:$J$12,3,FALSE))),G56)</f>
        <v>0</v>
      </c>
      <c r="I56" s="139">
        <f t="shared" si="3"/>
        <v>0</v>
      </c>
      <c r="J56" s="152"/>
      <c r="K56" s="132"/>
      <c r="L56" s="131"/>
      <c r="M56" s="132"/>
      <c r="N56" s="132"/>
      <c r="O56" s="132"/>
      <c r="P56" s="132"/>
      <c r="Q56" s="132"/>
      <c r="R56" s="139">
        <f>IF($S$9&lt;&gt;"yes",IF(AND(O56&lt;=0,P56&lt;=0),0,IF(O56&gt;0,VLOOKUP(M56,'SNSA Max amounts'!$B$9:$D$12,3,FALSE),VLOOKUP(M56,'SNSA Max amounts'!$H$9:$J$12,3,FALSE))),Q56)</f>
        <v>0</v>
      </c>
      <c r="S56" s="139">
        <f t="shared" si="4"/>
        <v>0</v>
      </c>
    </row>
    <row r="57" spans="1:19" ht="15">
      <c r="A57" s="132"/>
      <c r="B57" s="131"/>
      <c r="C57" s="132"/>
      <c r="D57" s="132"/>
      <c r="E57" s="132"/>
      <c r="F57" s="132"/>
      <c r="G57" s="132"/>
      <c r="H57" s="202">
        <f>IF($S$9&lt;&gt;"yes",IF(AND(E57&lt;=0,F57&lt;=0),0,IF(E57&gt;0,VLOOKUP(C57,'SNSA Max amounts'!$B$9:$D$12,3,FALSE),VLOOKUP(C57,'SNSA Max amounts'!$H$9:$J$12,3,FALSE))),G57)</f>
        <v>0</v>
      </c>
      <c r="I57" s="139">
        <f t="shared" si="3"/>
        <v>0</v>
      </c>
      <c r="J57" s="152"/>
      <c r="K57" s="132"/>
      <c r="L57" s="131"/>
      <c r="M57" s="132"/>
      <c r="N57" s="132"/>
      <c r="O57" s="132"/>
      <c r="P57" s="132"/>
      <c r="Q57" s="132"/>
      <c r="R57" s="139">
        <f>IF($S$9&lt;&gt;"yes",IF(AND(O57&lt;=0,P57&lt;=0),0,IF(O57&gt;0,VLOOKUP(M57,'SNSA Max amounts'!$B$9:$D$12,3,FALSE),VLOOKUP(M57,'SNSA Max amounts'!$H$9:$J$12,3,FALSE))),Q57)</f>
        <v>0</v>
      </c>
      <c r="S57" s="139">
        <f t="shared" si="4"/>
        <v>0</v>
      </c>
    </row>
    <row r="58" spans="1:19" ht="15">
      <c r="A58" s="132"/>
      <c r="B58" s="131"/>
      <c r="C58" s="132"/>
      <c r="D58" s="132"/>
      <c r="E58" s="132"/>
      <c r="F58" s="132"/>
      <c r="G58" s="132"/>
      <c r="H58" s="202">
        <f>IF($S$9&lt;&gt;"yes",IF(AND(E58&lt;=0,F58&lt;=0),0,IF(E58&gt;0,VLOOKUP(C58,'SNSA Max amounts'!$B$9:$D$12,3,FALSE),VLOOKUP(C58,'SNSA Max amounts'!$H$9:$J$12,3,FALSE))),G58)</f>
        <v>0</v>
      </c>
      <c r="I58" s="139">
        <f t="shared" si="3"/>
        <v>0</v>
      </c>
      <c r="J58" s="152"/>
      <c r="K58" s="132"/>
      <c r="L58" s="131"/>
      <c r="M58" s="132"/>
      <c r="N58" s="132"/>
      <c r="O58" s="132"/>
      <c r="P58" s="132"/>
      <c r="Q58" s="132"/>
      <c r="R58" s="139">
        <f>IF($S$9&lt;&gt;"yes",IF(AND(O58&lt;=0,P58&lt;=0),0,IF(O58&gt;0,VLOOKUP(M58,'SNSA Max amounts'!$B$9:$D$12,3,FALSE),VLOOKUP(M58,'SNSA Max amounts'!$H$9:$J$12,3,FALSE))),Q58)</f>
        <v>0</v>
      </c>
      <c r="S58" s="139">
        <f t="shared" si="4"/>
        <v>0</v>
      </c>
    </row>
    <row r="59" spans="1:19" ht="15">
      <c r="A59" s="132"/>
      <c r="B59" s="131"/>
      <c r="C59" s="132"/>
      <c r="D59" s="132"/>
      <c r="E59" s="132"/>
      <c r="F59" s="132"/>
      <c r="G59" s="132"/>
      <c r="H59" s="202">
        <f>IF($S$9&lt;&gt;"yes",IF(AND(E59&lt;=0,F59&lt;=0),0,IF(E59&gt;0,VLOOKUP(C59,'SNSA Max amounts'!$B$9:$D$12,3,FALSE),VLOOKUP(C59,'SNSA Max amounts'!$H$9:$J$12,3,FALSE))),G59)</f>
        <v>0</v>
      </c>
      <c r="I59" s="139">
        <f t="shared" si="3"/>
        <v>0</v>
      </c>
      <c r="J59" s="152"/>
      <c r="K59" s="132"/>
      <c r="L59" s="131"/>
      <c r="M59" s="132"/>
      <c r="N59" s="132"/>
      <c r="O59" s="132"/>
      <c r="P59" s="132"/>
      <c r="Q59" s="132"/>
      <c r="R59" s="139">
        <f>IF($S$9&lt;&gt;"yes",IF(AND(O59&lt;=0,P59&lt;=0),0,IF(O59&gt;0,VLOOKUP(M59,'SNSA Max amounts'!$B$9:$D$12,3,FALSE),VLOOKUP(M59,'SNSA Max amounts'!$H$9:$J$12,3,FALSE))),Q59)</f>
        <v>0</v>
      </c>
      <c r="S59" s="139">
        <f t="shared" si="4"/>
        <v>0</v>
      </c>
    </row>
    <row r="60" spans="1:19" ht="15">
      <c r="A60" s="132"/>
      <c r="B60" s="131"/>
      <c r="C60" s="132"/>
      <c r="D60" s="132"/>
      <c r="E60" s="132"/>
      <c r="F60" s="132"/>
      <c r="G60" s="132"/>
      <c r="H60" s="202">
        <f>IF($S$9&lt;&gt;"yes",IF(AND(E60&lt;=0,F60&lt;=0),0,IF(E60&gt;0,VLOOKUP(C60,'SNSA Max amounts'!$B$9:$D$12,3,FALSE),VLOOKUP(C60,'SNSA Max amounts'!$H$9:$J$12,3,FALSE))),G60)</f>
        <v>0</v>
      </c>
      <c r="I60" s="139">
        <f t="shared" si="3"/>
        <v>0</v>
      </c>
      <c r="J60" s="152"/>
      <c r="K60" s="132"/>
      <c r="L60" s="131"/>
      <c r="M60" s="132"/>
      <c r="N60" s="132"/>
      <c r="O60" s="132"/>
      <c r="P60" s="132"/>
      <c r="Q60" s="132"/>
      <c r="R60" s="139">
        <f>IF($S$9&lt;&gt;"yes",IF(AND(O60&lt;=0,P60&lt;=0),0,IF(O60&gt;0,VLOOKUP(M60,'SNSA Max amounts'!$B$9:$D$12,3,FALSE),VLOOKUP(M60,'SNSA Max amounts'!$H$9:$J$12,3,FALSE))),Q60)</f>
        <v>0</v>
      </c>
      <c r="S60" s="139">
        <f t="shared" si="4"/>
        <v>0</v>
      </c>
    </row>
    <row r="61" spans="1:19" ht="15">
      <c r="A61" s="132"/>
      <c r="B61" s="131"/>
      <c r="C61" s="132"/>
      <c r="D61" s="132"/>
      <c r="E61" s="132"/>
      <c r="F61" s="132"/>
      <c r="G61" s="132"/>
      <c r="H61" s="202">
        <f>IF($S$9&lt;&gt;"yes",IF(AND(E61&lt;=0,F61&lt;=0),0,IF(E61&gt;0,VLOOKUP(C61,'SNSA Max amounts'!$B$9:$D$12,3,FALSE),VLOOKUP(C61,'SNSA Max amounts'!$H$9:$J$12,3,FALSE))),G61)</f>
        <v>0</v>
      </c>
      <c r="I61" s="139">
        <f t="shared" si="3"/>
        <v>0</v>
      </c>
      <c r="J61" s="152"/>
      <c r="K61" s="132"/>
      <c r="L61" s="131"/>
      <c r="M61" s="132"/>
      <c r="N61" s="132"/>
      <c r="O61" s="132"/>
      <c r="P61" s="132"/>
      <c r="Q61" s="132"/>
      <c r="R61" s="139">
        <f>IF($S$9&lt;&gt;"yes",IF(AND(O61&lt;=0,P61&lt;=0),0,IF(O61&gt;0,VLOOKUP(M61,'SNSA Max amounts'!$B$9:$D$12,3,FALSE),VLOOKUP(M61,'SNSA Max amounts'!$H$9:$J$12,3,FALSE))),Q61)</f>
        <v>0</v>
      </c>
      <c r="S61" s="139">
        <f t="shared" si="4"/>
        <v>0</v>
      </c>
    </row>
    <row r="62" spans="1:19" ht="15">
      <c r="A62" s="132"/>
      <c r="B62" s="131"/>
      <c r="C62" s="132"/>
      <c r="D62" s="132"/>
      <c r="E62" s="132"/>
      <c r="F62" s="132"/>
      <c r="G62" s="132"/>
      <c r="H62" s="202">
        <f>IF($S$9&lt;&gt;"yes",IF(AND(E62&lt;=0,F62&lt;=0),0,IF(E62&gt;0,VLOOKUP(C62,'SNSA Max amounts'!$B$9:$D$12,3,FALSE),VLOOKUP(C62,'SNSA Max amounts'!$H$9:$J$12,3,FALSE))),G62)</f>
        <v>0</v>
      </c>
      <c r="I62" s="139">
        <f t="shared" si="3"/>
        <v>0</v>
      </c>
      <c r="J62" s="152"/>
      <c r="K62" s="132"/>
      <c r="L62" s="131"/>
      <c r="M62" s="132"/>
      <c r="N62" s="132"/>
      <c r="O62" s="132"/>
      <c r="P62" s="132"/>
      <c r="Q62" s="132"/>
      <c r="R62" s="139">
        <f>IF($S$9&lt;&gt;"yes",IF(AND(O62&lt;=0,P62&lt;=0),0,IF(O62&gt;0,VLOOKUP(M62,'SNSA Max amounts'!$B$9:$D$12,3,FALSE),VLOOKUP(M62,'SNSA Max amounts'!$H$9:$J$12,3,FALSE))),Q62)</f>
        <v>0</v>
      </c>
      <c r="S62" s="139">
        <f t="shared" si="4"/>
        <v>0</v>
      </c>
    </row>
    <row r="63" spans="1:19" ht="15">
      <c r="A63" s="132"/>
      <c r="B63" s="131"/>
      <c r="C63" s="132"/>
      <c r="D63" s="132"/>
      <c r="E63" s="132"/>
      <c r="F63" s="132"/>
      <c r="G63" s="132"/>
      <c r="H63" s="202">
        <f>IF($S$9&lt;&gt;"yes",IF(AND(E63&lt;=0,F63&lt;=0),0,IF(E63&gt;0,VLOOKUP(C63,'SNSA Max amounts'!$B$9:$D$12,3,FALSE),VLOOKUP(C63,'SNSA Max amounts'!$H$9:$J$12,3,FALSE))),G63)</f>
        <v>0</v>
      </c>
      <c r="I63" s="139">
        <f t="shared" si="3"/>
        <v>0</v>
      </c>
      <c r="J63" s="152"/>
      <c r="K63" s="132"/>
      <c r="L63" s="131"/>
      <c r="M63" s="132"/>
      <c r="N63" s="132"/>
      <c r="O63" s="132"/>
      <c r="P63" s="132"/>
      <c r="Q63" s="132"/>
      <c r="R63" s="139">
        <f>IF($S$9&lt;&gt;"yes",IF(AND(O63&lt;=0,P63&lt;=0),0,IF(O63&gt;0,VLOOKUP(M63,'SNSA Max amounts'!$B$9:$D$12,3,FALSE),VLOOKUP(M63,'SNSA Max amounts'!$H$9:$J$12,3,FALSE))),Q63)</f>
        <v>0</v>
      </c>
      <c r="S63" s="139">
        <f t="shared" si="4"/>
        <v>0</v>
      </c>
    </row>
    <row r="64" spans="1:19" ht="15">
      <c r="A64" s="132"/>
      <c r="B64" s="131"/>
      <c r="C64" s="132"/>
      <c r="D64" s="132"/>
      <c r="E64" s="132"/>
      <c r="F64" s="132"/>
      <c r="G64" s="132"/>
      <c r="H64" s="202">
        <f>IF($S$9&lt;&gt;"yes",IF(AND(E64&lt;=0,F64&lt;=0),0,IF(E64&gt;0,VLOOKUP(C64,'SNSA Max amounts'!$B$9:$D$12,3,FALSE),VLOOKUP(C64,'SNSA Max amounts'!$H$9:$J$12,3,FALSE))),G64)</f>
        <v>0</v>
      </c>
      <c r="I64" s="139">
        <f t="shared" si="3"/>
        <v>0</v>
      </c>
      <c r="J64" s="152"/>
      <c r="K64" s="132"/>
      <c r="L64" s="131"/>
      <c r="M64" s="132"/>
      <c r="N64" s="132"/>
      <c r="O64" s="132"/>
      <c r="P64" s="132"/>
      <c r="Q64" s="132"/>
      <c r="R64" s="139">
        <f>IF($S$9&lt;&gt;"yes",IF(AND(O64&lt;=0,P64&lt;=0),0,IF(O64&gt;0,VLOOKUP(M64,'SNSA Max amounts'!$B$9:$D$12,3,FALSE),VLOOKUP(M64,'SNSA Max amounts'!$H$9:$J$12,3,FALSE))),Q64)</f>
        <v>0</v>
      </c>
      <c r="S64" s="139">
        <f t="shared" si="4"/>
        <v>0</v>
      </c>
    </row>
    <row r="65" spans="1:19" ht="15">
      <c r="A65" s="132"/>
      <c r="B65" s="131"/>
      <c r="C65" s="132"/>
      <c r="D65" s="132"/>
      <c r="E65" s="132"/>
      <c r="F65" s="132"/>
      <c r="G65" s="132"/>
      <c r="H65" s="202">
        <f>IF($S$9&lt;&gt;"yes",IF(AND(E65&lt;=0,F65&lt;=0),0,IF(E65&gt;0,VLOOKUP(C65,'SNSA Max amounts'!$B$9:$D$12,3,FALSE),VLOOKUP(C65,'SNSA Max amounts'!$H$9:$J$12,3,FALSE))),G65)</f>
        <v>0</v>
      </c>
      <c r="I65" s="139">
        <f t="shared" si="3"/>
        <v>0</v>
      </c>
      <c r="J65" s="152"/>
      <c r="K65" s="132"/>
      <c r="L65" s="131"/>
      <c r="M65" s="132"/>
      <c r="N65" s="132"/>
      <c r="O65" s="132"/>
      <c r="P65" s="132"/>
      <c r="Q65" s="132"/>
      <c r="R65" s="139">
        <f>IF($S$9&lt;&gt;"yes",IF(AND(O65&lt;=0,P65&lt;=0),0,IF(O65&gt;0,VLOOKUP(M65,'SNSA Max amounts'!$B$9:$D$12,3,FALSE),VLOOKUP(M65,'SNSA Max amounts'!$H$9:$J$12,3,FALSE))),Q65)</f>
        <v>0</v>
      </c>
      <c r="S65" s="139">
        <f t="shared" si="4"/>
        <v>0</v>
      </c>
    </row>
    <row r="66" spans="1:19" ht="15">
      <c r="A66" s="132"/>
      <c r="B66" s="131"/>
      <c r="C66" s="132"/>
      <c r="D66" s="132"/>
      <c r="E66" s="132"/>
      <c r="F66" s="132"/>
      <c r="G66" s="132"/>
      <c r="H66" s="202">
        <f>IF($S$9&lt;&gt;"yes",IF(AND(E66&lt;=0,F66&lt;=0),0,IF(E66&gt;0,VLOOKUP(C66,'SNSA Max amounts'!$B$9:$D$12,3,FALSE),VLOOKUP(C66,'SNSA Max amounts'!$H$9:$J$12,3,FALSE))),G66)</f>
        <v>0</v>
      </c>
      <c r="I66" s="139">
        <f t="shared" si="3"/>
        <v>0</v>
      </c>
      <c r="J66" s="152"/>
      <c r="K66" s="132"/>
      <c r="L66" s="131"/>
      <c r="M66" s="132"/>
      <c r="N66" s="132"/>
      <c r="O66" s="132"/>
      <c r="P66" s="132"/>
      <c r="Q66" s="132"/>
      <c r="R66" s="139">
        <f>IF($S$9&lt;&gt;"yes",IF(AND(O66&lt;=0,P66&lt;=0),0,IF(O66&gt;0,VLOOKUP(M66,'SNSA Max amounts'!$B$9:$D$12,3,FALSE),VLOOKUP(M66,'SNSA Max amounts'!$H$9:$J$12,3,FALSE))),Q66)</f>
        <v>0</v>
      </c>
      <c r="S66" s="139">
        <f t="shared" si="4"/>
        <v>0</v>
      </c>
    </row>
    <row r="67" spans="1:19" ht="15">
      <c r="A67" s="132"/>
      <c r="B67" s="131"/>
      <c r="C67" s="132"/>
      <c r="D67" s="132"/>
      <c r="E67" s="132"/>
      <c r="F67" s="132"/>
      <c r="G67" s="132"/>
      <c r="H67" s="202">
        <f>IF($S$9&lt;&gt;"yes",IF(AND(E67&lt;=0,F67&lt;=0),0,IF(E67&gt;0,VLOOKUP(C67,'SNSA Max amounts'!$B$9:$D$12,3,FALSE),VLOOKUP(C67,'SNSA Max amounts'!$H$9:$J$12,3,FALSE))),G67)</f>
        <v>0</v>
      </c>
      <c r="I67" s="139">
        <f t="shared" si="3"/>
        <v>0</v>
      </c>
      <c r="J67" s="152"/>
      <c r="K67" s="132"/>
      <c r="L67" s="131"/>
      <c r="M67" s="132"/>
      <c r="N67" s="132"/>
      <c r="O67" s="132"/>
      <c r="P67" s="132"/>
      <c r="Q67" s="132"/>
      <c r="R67" s="139">
        <f>IF($S$9&lt;&gt;"yes",IF(AND(O67&lt;=0,P67&lt;=0),0,IF(O67&gt;0,VLOOKUP(M67,'SNSA Max amounts'!$B$9:$D$12,3,FALSE),VLOOKUP(M67,'SNSA Max amounts'!$H$9:$J$12,3,FALSE))),Q67)</f>
        <v>0</v>
      </c>
      <c r="S67" s="139">
        <f t="shared" si="4"/>
        <v>0</v>
      </c>
    </row>
    <row r="68" spans="1:19" ht="15">
      <c r="A68" s="132"/>
      <c r="B68" s="131"/>
      <c r="C68" s="132"/>
      <c r="D68" s="132"/>
      <c r="E68" s="132"/>
      <c r="F68" s="132"/>
      <c r="G68" s="132"/>
      <c r="H68" s="202">
        <f>IF($S$9&lt;&gt;"yes",IF(AND(E68&lt;=0,F68&lt;=0),0,IF(E68&gt;0,VLOOKUP(C68,'SNSA Max amounts'!$B$9:$D$12,3,FALSE),VLOOKUP(C68,'SNSA Max amounts'!$H$9:$J$12,3,FALSE))),G68)</f>
        <v>0</v>
      </c>
      <c r="I68" s="139">
        <f t="shared" si="3"/>
        <v>0</v>
      </c>
      <c r="J68" s="152"/>
      <c r="K68" s="132"/>
      <c r="L68" s="131"/>
      <c r="M68" s="132"/>
      <c r="N68" s="132"/>
      <c r="O68" s="132"/>
      <c r="P68" s="132"/>
      <c r="Q68" s="132"/>
      <c r="R68" s="139">
        <f>IF($S$9&lt;&gt;"yes",IF(AND(O68&lt;=0,P68&lt;=0),0,IF(O68&gt;0,VLOOKUP(M68,'SNSA Max amounts'!$B$9:$D$12,3,FALSE),VLOOKUP(M68,'SNSA Max amounts'!$H$9:$J$12,3,FALSE))),Q68)</f>
        <v>0</v>
      </c>
      <c r="S68" s="139">
        <f t="shared" si="4"/>
        <v>0</v>
      </c>
    </row>
    <row r="69" spans="1:19" ht="15">
      <c r="A69" s="132"/>
      <c r="B69" s="131"/>
      <c r="C69" s="132"/>
      <c r="D69" s="132"/>
      <c r="E69" s="132"/>
      <c r="F69" s="132"/>
      <c r="G69" s="132"/>
      <c r="H69" s="202">
        <f>IF($S$9&lt;&gt;"yes",IF(AND(E69&lt;=0,F69&lt;=0),0,IF(E69&gt;0,VLOOKUP(C69,'SNSA Max amounts'!$B$9:$D$12,3,FALSE),VLOOKUP(C69,'SNSA Max amounts'!$H$9:$J$12,3,FALSE))),G69)</f>
        <v>0</v>
      </c>
      <c r="I69" s="139">
        <f t="shared" si="3"/>
        <v>0</v>
      </c>
      <c r="J69" s="152"/>
      <c r="K69" s="132"/>
      <c r="L69" s="131"/>
      <c r="M69" s="132"/>
      <c r="N69" s="132"/>
      <c r="O69" s="132"/>
      <c r="P69" s="132"/>
      <c r="Q69" s="132"/>
      <c r="R69" s="139">
        <f>IF($S$9&lt;&gt;"yes",IF(AND(O69&lt;=0,P69&lt;=0),0,IF(O69&gt;0,VLOOKUP(M69,'SNSA Max amounts'!$B$9:$D$12,3,FALSE),VLOOKUP(M69,'SNSA Max amounts'!$H$9:$J$12,3,FALSE))),Q69)</f>
        <v>0</v>
      </c>
      <c r="S69" s="139">
        <f t="shared" si="4"/>
        <v>0</v>
      </c>
    </row>
    <row r="70" spans="1:19" ht="15">
      <c r="A70" s="132"/>
      <c r="B70" s="131"/>
      <c r="C70" s="132"/>
      <c r="D70" s="132"/>
      <c r="E70" s="132"/>
      <c r="F70" s="132"/>
      <c r="G70" s="132"/>
      <c r="H70" s="202">
        <f>IF($S$9&lt;&gt;"yes",IF(AND(E70&lt;=0,F70&lt;=0),0,IF(E70&gt;0,VLOOKUP(C70,'SNSA Max amounts'!$B$9:$D$12,3,FALSE),VLOOKUP(C70,'SNSA Max amounts'!$H$9:$J$12,3,FALSE))),G70)</f>
        <v>0</v>
      </c>
      <c r="I70" s="139">
        <f t="shared" si="3"/>
        <v>0</v>
      </c>
      <c r="J70" s="152"/>
      <c r="K70" s="132"/>
      <c r="L70" s="131"/>
      <c r="M70" s="132"/>
      <c r="N70" s="132"/>
      <c r="O70" s="132"/>
      <c r="P70" s="132"/>
      <c r="Q70" s="132"/>
      <c r="R70" s="139">
        <f>IF($S$9&lt;&gt;"yes",IF(AND(O70&lt;=0,P70&lt;=0),0,IF(O70&gt;0,VLOOKUP(M70,'SNSA Max amounts'!$B$9:$D$12,3,FALSE),VLOOKUP(M70,'SNSA Max amounts'!$H$9:$J$12,3,FALSE))),Q70)</f>
        <v>0</v>
      </c>
      <c r="S70" s="139">
        <f t="shared" si="4"/>
        <v>0</v>
      </c>
    </row>
    <row r="71" spans="1:19" ht="15">
      <c r="A71" s="132"/>
      <c r="B71" s="131"/>
      <c r="C71" s="132"/>
      <c r="D71" s="132"/>
      <c r="E71" s="132"/>
      <c r="F71" s="132"/>
      <c r="G71" s="132"/>
      <c r="H71" s="202">
        <f>IF($S$9&lt;&gt;"yes",IF(AND(E71&lt;=0,F71&lt;=0),0,IF(E71&gt;0,VLOOKUP(C71,'SNSA Max amounts'!$B$9:$D$12,3,FALSE),VLOOKUP(C71,'SNSA Max amounts'!$H$9:$J$12,3,FALSE))),G71)</f>
        <v>0</v>
      </c>
      <c r="I71" s="139">
        <f t="shared" si="3"/>
        <v>0</v>
      </c>
      <c r="J71" s="152"/>
      <c r="K71" s="132"/>
      <c r="L71" s="131"/>
      <c r="M71" s="132"/>
      <c r="N71" s="132"/>
      <c r="O71" s="132"/>
      <c r="P71" s="132"/>
      <c r="Q71" s="132"/>
      <c r="R71" s="139">
        <f>IF($S$9&lt;&gt;"yes",IF(AND(O71&lt;=0,P71&lt;=0),0,IF(O71&gt;0,VLOOKUP(M71,'SNSA Max amounts'!$B$9:$D$12,3,FALSE),VLOOKUP(M71,'SNSA Max amounts'!$H$9:$J$12,3,FALSE))),Q71)</f>
        <v>0</v>
      </c>
      <c r="S71" s="139">
        <f t="shared" si="4"/>
        <v>0</v>
      </c>
    </row>
    <row r="72" spans="1:19" ht="15">
      <c r="A72" s="132"/>
      <c r="B72" s="131"/>
      <c r="C72" s="132"/>
      <c r="D72" s="132"/>
      <c r="E72" s="132"/>
      <c r="F72" s="132"/>
      <c r="G72" s="132"/>
      <c r="H72" s="202">
        <f>IF($S$9&lt;&gt;"yes",IF(AND(E72&lt;=0,F72&lt;=0),0,IF(E72&gt;0,VLOOKUP(C72,'SNSA Max amounts'!$B$9:$D$12,3,FALSE),VLOOKUP(C72,'SNSA Max amounts'!$H$9:$J$12,3,FALSE))),G72)</f>
        <v>0</v>
      </c>
      <c r="I72" s="139">
        <f t="shared" si="3"/>
        <v>0</v>
      </c>
      <c r="J72" s="152"/>
      <c r="K72" s="132"/>
      <c r="L72" s="131"/>
      <c r="M72" s="132"/>
      <c r="N72" s="132"/>
      <c r="O72" s="132"/>
      <c r="P72" s="132"/>
      <c r="Q72" s="132"/>
      <c r="R72" s="139">
        <f>IF($S$9&lt;&gt;"yes",IF(AND(O72&lt;=0,P72&lt;=0),0,IF(O72&gt;0,VLOOKUP(M72,'SNSA Max amounts'!$B$9:$D$12,3,FALSE),VLOOKUP(M72,'SNSA Max amounts'!$H$9:$J$12,3,FALSE))),Q72)</f>
        <v>0</v>
      </c>
      <c r="S72" s="139">
        <f t="shared" si="4"/>
        <v>0</v>
      </c>
    </row>
    <row r="73" spans="1:19" ht="15">
      <c r="A73" s="132"/>
      <c r="B73" s="131"/>
      <c r="C73" s="132"/>
      <c r="D73" s="132"/>
      <c r="E73" s="132"/>
      <c r="F73" s="132"/>
      <c r="G73" s="132"/>
      <c r="H73" s="202">
        <f>IF($S$9&lt;&gt;"yes",IF(AND(E73&lt;=0,F73&lt;=0),0,IF(E73&gt;0,VLOOKUP(C73,'SNSA Max amounts'!$B$9:$D$12,3,FALSE),VLOOKUP(C73,'SNSA Max amounts'!$H$9:$J$12,3,FALSE))),G73)</f>
        <v>0</v>
      </c>
      <c r="I73" s="139">
        <f t="shared" si="3"/>
        <v>0</v>
      </c>
      <c r="J73" s="152"/>
      <c r="K73" s="132"/>
      <c r="L73" s="131"/>
      <c r="M73" s="132"/>
      <c r="N73" s="132"/>
      <c r="O73" s="132"/>
      <c r="P73" s="132"/>
      <c r="Q73" s="132"/>
      <c r="R73" s="139">
        <f>IF($S$9&lt;&gt;"yes",IF(AND(O73&lt;=0,P73&lt;=0),0,IF(O73&gt;0,VLOOKUP(M73,'SNSA Max amounts'!$B$9:$D$12,3,FALSE),VLOOKUP(M73,'SNSA Max amounts'!$H$9:$J$12,3,FALSE))),Q73)</f>
        <v>0</v>
      </c>
      <c r="S73" s="139">
        <f t="shared" si="4"/>
        <v>0</v>
      </c>
    </row>
    <row r="74" spans="1:19" ht="15">
      <c r="A74" s="132"/>
      <c r="B74" s="131"/>
      <c r="C74" s="132"/>
      <c r="D74" s="132"/>
      <c r="E74" s="132"/>
      <c r="F74" s="132"/>
      <c r="G74" s="132"/>
      <c r="H74" s="202">
        <f>IF($S$9&lt;&gt;"yes",IF(AND(E74&lt;=0,F74&lt;=0),0,IF(E74&gt;0,VLOOKUP(C74,'SNSA Max amounts'!$B$9:$D$12,3,FALSE),VLOOKUP(C74,'SNSA Max amounts'!$H$9:$J$12,3,FALSE))),G74)</f>
        <v>0</v>
      </c>
      <c r="I74" s="139">
        <f t="shared" si="3"/>
        <v>0</v>
      </c>
      <c r="J74" s="152"/>
      <c r="K74" s="132"/>
      <c r="L74" s="131"/>
      <c r="M74" s="132"/>
      <c r="N74" s="132"/>
      <c r="O74" s="132"/>
      <c r="P74" s="132"/>
      <c r="Q74" s="132"/>
      <c r="R74" s="139">
        <f>IF($S$9&lt;&gt;"yes",IF(AND(O74&lt;=0,P74&lt;=0),0,IF(O74&gt;0,VLOOKUP(M74,'SNSA Max amounts'!$B$9:$D$12,3,FALSE),VLOOKUP(M74,'SNSA Max amounts'!$H$9:$J$12,3,FALSE))),Q74)</f>
        <v>0</v>
      </c>
      <c r="S74" s="139">
        <f t="shared" si="4"/>
        <v>0</v>
      </c>
    </row>
    <row r="75" spans="1:19" ht="15">
      <c r="A75" s="132"/>
      <c r="B75" s="131"/>
      <c r="C75" s="132"/>
      <c r="D75" s="132"/>
      <c r="E75" s="132"/>
      <c r="F75" s="132"/>
      <c r="G75" s="132"/>
      <c r="H75" s="202">
        <f>IF($S$9&lt;&gt;"yes",IF(AND(E75&lt;=0,F75&lt;=0),0,IF(E75&gt;0,VLOOKUP(C75,'SNSA Max amounts'!$B$9:$D$12,3,FALSE),VLOOKUP(C75,'SNSA Max amounts'!$H$9:$J$12,3,FALSE))),G75)</f>
        <v>0</v>
      </c>
      <c r="I75" s="139">
        <f t="shared" si="3"/>
        <v>0</v>
      </c>
      <c r="J75" s="152"/>
      <c r="K75" s="132"/>
      <c r="L75" s="131"/>
      <c r="M75" s="132"/>
      <c r="N75" s="132"/>
      <c r="O75" s="132"/>
      <c r="P75" s="132"/>
      <c r="Q75" s="132"/>
      <c r="R75" s="139">
        <f>IF($S$9&lt;&gt;"yes",IF(AND(O75&lt;=0,P75&lt;=0),0,IF(O75&gt;0,VLOOKUP(M75,'SNSA Max amounts'!$B$9:$D$12,3,FALSE),VLOOKUP(M75,'SNSA Max amounts'!$H$9:$J$12,3,FALSE))),Q75)</f>
        <v>0</v>
      </c>
      <c r="S75" s="139">
        <f t="shared" si="4"/>
        <v>0</v>
      </c>
    </row>
    <row r="76" spans="1:19" ht="15">
      <c r="A76" s="132"/>
      <c r="B76" s="131"/>
      <c r="C76" s="132"/>
      <c r="D76" s="132"/>
      <c r="E76" s="132"/>
      <c r="F76" s="132"/>
      <c r="G76" s="132"/>
      <c r="H76" s="202">
        <f>IF($S$9&lt;&gt;"yes",IF(AND(E76&lt;=0,F76&lt;=0),0,IF(E76&gt;0,VLOOKUP(C76,'SNSA Max amounts'!$B$9:$D$12,3,FALSE),VLOOKUP(C76,'SNSA Max amounts'!$H$9:$J$12,3,FALSE))),G76)</f>
        <v>0</v>
      </c>
      <c r="I76" s="139">
        <f t="shared" si="3"/>
        <v>0</v>
      </c>
      <c r="J76" s="152"/>
      <c r="K76" s="132"/>
      <c r="L76" s="131"/>
      <c r="M76" s="132"/>
      <c r="N76" s="132"/>
      <c r="O76" s="132"/>
      <c r="P76" s="132"/>
      <c r="Q76" s="132"/>
      <c r="R76" s="139">
        <f>IF($S$9&lt;&gt;"yes",IF(AND(O76&lt;=0,P76&lt;=0),0,IF(O76&gt;0,VLOOKUP(M76,'SNSA Max amounts'!$B$9:$D$12,3,FALSE),VLOOKUP(M76,'SNSA Max amounts'!$H$9:$J$12,3,FALSE))),Q76)</f>
        <v>0</v>
      </c>
      <c r="S76" s="139">
        <f t="shared" si="4"/>
        <v>0</v>
      </c>
    </row>
    <row r="77" spans="1:19" ht="15">
      <c r="A77" s="132"/>
      <c r="B77" s="131"/>
      <c r="C77" s="132"/>
      <c r="D77" s="132"/>
      <c r="E77" s="132"/>
      <c r="F77" s="132"/>
      <c r="G77" s="132"/>
      <c r="H77" s="202">
        <f>IF($S$9&lt;&gt;"yes",IF(AND(E77&lt;=0,F77&lt;=0),0,IF(E77&gt;0,VLOOKUP(C77,'SNSA Max amounts'!$B$9:$D$12,3,FALSE),VLOOKUP(C77,'SNSA Max amounts'!$H$9:$J$12,3,FALSE))),G77)</f>
        <v>0</v>
      </c>
      <c r="I77" s="139">
        <f t="shared" si="3"/>
        <v>0</v>
      </c>
      <c r="J77" s="152"/>
      <c r="K77" s="132"/>
      <c r="L77" s="131"/>
      <c r="M77" s="132"/>
      <c r="N77" s="132"/>
      <c r="O77" s="132"/>
      <c r="P77" s="132"/>
      <c r="Q77" s="132"/>
      <c r="R77" s="139">
        <f>IF($S$9&lt;&gt;"yes",IF(AND(O77&lt;=0,P77&lt;=0),0,IF(O77&gt;0,VLOOKUP(M77,'SNSA Max amounts'!$B$9:$D$12,3,FALSE),VLOOKUP(M77,'SNSA Max amounts'!$H$9:$J$12,3,FALSE))),Q77)</f>
        <v>0</v>
      </c>
      <c r="S77" s="139">
        <f t="shared" si="4"/>
        <v>0</v>
      </c>
    </row>
    <row r="78" spans="1:19" ht="15">
      <c r="A78" s="132"/>
      <c r="B78" s="131"/>
      <c r="C78" s="132"/>
      <c r="D78" s="132"/>
      <c r="E78" s="132"/>
      <c r="F78" s="132"/>
      <c r="G78" s="132"/>
      <c r="H78" s="202">
        <f>IF($S$9&lt;&gt;"yes",IF(AND(E78&lt;=0,F78&lt;=0),0,IF(E78&gt;0,VLOOKUP(C78,'SNSA Max amounts'!$B$9:$D$12,3,FALSE),VLOOKUP(C78,'SNSA Max amounts'!$H$9:$J$12,3,FALSE))),G78)</f>
        <v>0</v>
      </c>
      <c r="I78" s="139">
        <f t="shared" si="3"/>
        <v>0</v>
      </c>
      <c r="J78" s="152"/>
      <c r="K78" s="132"/>
      <c r="L78" s="131"/>
      <c r="M78" s="132"/>
      <c r="N78" s="132"/>
      <c r="O78" s="132"/>
      <c r="P78" s="132"/>
      <c r="Q78" s="132"/>
      <c r="R78" s="139">
        <f>IF($S$9&lt;&gt;"yes",IF(AND(O78&lt;=0,P78&lt;=0),0,IF(O78&gt;0,VLOOKUP(M78,'SNSA Max amounts'!$B$9:$D$12,3,FALSE),VLOOKUP(M78,'SNSA Max amounts'!$H$9:$J$12,3,FALSE))),Q78)</f>
        <v>0</v>
      </c>
      <c r="S78" s="139">
        <f t="shared" si="4"/>
        <v>0</v>
      </c>
    </row>
    <row r="79" spans="1:19" ht="15">
      <c r="A79" s="132"/>
      <c r="B79" s="131"/>
      <c r="C79" s="132"/>
      <c r="D79" s="132"/>
      <c r="E79" s="132"/>
      <c r="F79" s="132"/>
      <c r="G79" s="132"/>
      <c r="H79" s="202">
        <f>IF($S$9&lt;&gt;"yes",IF(AND(E79&lt;=0,F79&lt;=0),0,IF(E79&gt;0,VLOOKUP(C79,'SNSA Max amounts'!$B$9:$D$12,3,FALSE),VLOOKUP(C79,'SNSA Max amounts'!$H$9:$J$12,3,FALSE))),G79)</f>
        <v>0</v>
      </c>
      <c r="I79" s="139">
        <f t="shared" si="3"/>
        <v>0</v>
      </c>
      <c r="J79" s="152"/>
      <c r="K79" s="132"/>
      <c r="L79" s="131"/>
      <c r="M79" s="132"/>
      <c r="N79" s="132"/>
      <c r="O79" s="132"/>
      <c r="P79" s="132"/>
      <c r="Q79" s="132"/>
      <c r="R79" s="139">
        <f>IF($S$9&lt;&gt;"yes",IF(AND(O79&lt;=0,P79&lt;=0),0,IF(O79&gt;0,VLOOKUP(M79,'SNSA Max amounts'!$B$9:$D$12,3,FALSE),VLOOKUP(M79,'SNSA Max amounts'!$H$9:$J$12,3,FALSE))),Q79)</f>
        <v>0</v>
      </c>
      <c r="S79" s="139">
        <f t="shared" si="4"/>
        <v>0</v>
      </c>
    </row>
    <row r="80" spans="1:19" ht="15">
      <c r="A80" s="132"/>
      <c r="B80" s="131"/>
      <c r="C80" s="132"/>
      <c r="D80" s="132"/>
      <c r="E80" s="132"/>
      <c r="F80" s="132"/>
      <c r="G80" s="132"/>
      <c r="H80" s="202">
        <f>IF($S$9&lt;&gt;"yes",IF(AND(E80&lt;=0,F80&lt;=0),0,IF(E80&gt;0,VLOOKUP(C80,'SNSA Max amounts'!$B$9:$D$12,3,FALSE),VLOOKUP(C80,'SNSA Max amounts'!$H$9:$J$12,3,FALSE))),G80)</f>
        <v>0</v>
      </c>
      <c r="I80" s="139">
        <f t="shared" si="3"/>
        <v>0</v>
      </c>
      <c r="J80" s="152"/>
      <c r="K80" s="132"/>
      <c r="L80" s="131"/>
      <c r="M80" s="132"/>
      <c r="N80" s="132"/>
      <c r="O80" s="132"/>
      <c r="P80" s="132"/>
      <c r="Q80" s="132"/>
      <c r="R80" s="139">
        <f>IF($S$9&lt;&gt;"yes",IF(AND(O80&lt;=0,P80&lt;=0),0,IF(O80&gt;0,VLOOKUP(M80,'SNSA Max amounts'!$B$9:$D$12,3,FALSE),VLOOKUP(M80,'SNSA Max amounts'!$H$9:$J$12,3,FALSE))),Q80)</f>
        <v>0</v>
      </c>
      <c r="S80" s="139">
        <f t="shared" si="4"/>
        <v>0</v>
      </c>
    </row>
    <row r="81" spans="1:19" ht="15">
      <c r="A81" s="132"/>
      <c r="B81" s="131"/>
      <c r="C81" s="132"/>
      <c r="D81" s="132"/>
      <c r="E81" s="132"/>
      <c r="F81" s="132"/>
      <c r="G81" s="132"/>
      <c r="H81" s="202">
        <f>IF($S$9&lt;&gt;"yes",IF(AND(E81&lt;=0,F81&lt;=0),0,IF(E81&gt;0,VLOOKUP(C81,'SNSA Max amounts'!$B$9:$D$12,3,FALSE),VLOOKUP(C81,'SNSA Max amounts'!$H$9:$J$12,3,FALSE))),G81)</f>
        <v>0</v>
      </c>
      <c r="I81" s="139">
        <f t="shared" si="3"/>
        <v>0</v>
      </c>
      <c r="J81" s="152"/>
      <c r="K81" s="132"/>
      <c r="L81" s="131"/>
      <c r="M81" s="132"/>
      <c r="N81" s="132"/>
      <c r="O81" s="132"/>
      <c r="P81" s="132"/>
      <c r="Q81" s="132"/>
      <c r="R81" s="139">
        <f>IF($S$9&lt;&gt;"yes",IF(AND(O81&lt;=0,P81&lt;=0),0,IF(O81&gt;0,VLOOKUP(M81,'SNSA Max amounts'!$B$9:$D$12,3,FALSE),VLOOKUP(M81,'SNSA Max amounts'!$H$9:$J$12,3,FALSE))),Q81)</f>
        <v>0</v>
      </c>
      <c r="S81" s="139">
        <f t="shared" si="4"/>
        <v>0</v>
      </c>
    </row>
    <row r="82" spans="1:19" ht="15">
      <c r="A82" s="132"/>
      <c r="B82" s="131"/>
      <c r="C82" s="132"/>
      <c r="D82" s="132"/>
      <c r="E82" s="132"/>
      <c r="F82" s="132"/>
      <c r="G82" s="132"/>
      <c r="H82" s="202">
        <f>IF($S$9&lt;&gt;"yes",IF(AND(E82&lt;=0,F82&lt;=0),0,IF(E82&gt;0,VLOOKUP(C82,'SNSA Max amounts'!$B$9:$D$12,3,FALSE),VLOOKUP(C82,'SNSA Max amounts'!$H$9:$J$12,3,FALSE))),G82)</f>
        <v>0</v>
      </c>
      <c r="I82" s="139">
        <f t="shared" si="3"/>
        <v>0</v>
      </c>
      <c r="J82" s="152"/>
      <c r="K82" s="132"/>
      <c r="L82" s="131"/>
      <c r="M82" s="132"/>
      <c r="N82" s="132"/>
      <c r="O82" s="132"/>
      <c r="P82" s="132"/>
      <c r="Q82" s="132"/>
      <c r="R82" s="139">
        <f>IF($S$9&lt;&gt;"yes",IF(AND(O82&lt;=0,P82&lt;=0),0,IF(O82&gt;0,VLOOKUP(M82,'SNSA Max amounts'!$B$9:$D$12,3,FALSE),VLOOKUP(M82,'SNSA Max amounts'!$H$9:$J$12,3,FALSE))),Q82)</f>
        <v>0</v>
      </c>
      <c r="S82" s="139">
        <f t="shared" si="4"/>
        <v>0</v>
      </c>
    </row>
    <row r="83" spans="1:19" ht="15">
      <c r="A83" s="132"/>
      <c r="B83" s="131"/>
      <c r="C83" s="132"/>
      <c r="D83" s="132"/>
      <c r="E83" s="132"/>
      <c r="F83" s="132"/>
      <c r="G83" s="132"/>
      <c r="H83" s="202">
        <f>IF($S$9&lt;&gt;"yes",IF(AND(E83&lt;=0,F83&lt;=0),0,IF(E83&gt;0,VLOOKUP(C83,'SNSA Max amounts'!$B$9:$D$12,3,FALSE),VLOOKUP(C83,'SNSA Max amounts'!$H$9:$J$12,3,FALSE))),G83)</f>
        <v>0</v>
      </c>
      <c r="I83" s="139">
        <f t="shared" si="3"/>
        <v>0</v>
      </c>
      <c r="J83" s="152"/>
      <c r="K83" s="132"/>
      <c r="L83" s="131"/>
      <c r="M83" s="132"/>
      <c r="N83" s="132"/>
      <c r="O83" s="132"/>
      <c r="P83" s="132"/>
      <c r="Q83" s="132"/>
      <c r="R83" s="139">
        <f>IF($S$9&lt;&gt;"yes",IF(AND(O83&lt;=0,P83&lt;=0),0,IF(O83&gt;0,VLOOKUP(M83,'SNSA Max amounts'!$B$9:$D$12,3,FALSE),VLOOKUP(M83,'SNSA Max amounts'!$H$9:$J$12,3,FALSE))),Q83)</f>
        <v>0</v>
      </c>
      <c r="S83" s="139">
        <f t="shared" si="4"/>
        <v>0</v>
      </c>
    </row>
    <row r="84" spans="1:19" ht="15">
      <c r="A84" s="132"/>
      <c r="B84" s="131"/>
      <c r="C84" s="132"/>
      <c r="D84" s="132"/>
      <c r="E84" s="132"/>
      <c r="F84" s="132"/>
      <c r="G84" s="132"/>
      <c r="H84" s="202">
        <f>IF($S$9&lt;&gt;"yes",IF(AND(E84&lt;=0,F84&lt;=0),0,IF(E84&gt;0,VLOOKUP(C84,'SNSA Max amounts'!$B$9:$D$12,3,FALSE),VLOOKUP(C84,'SNSA Max amounts'!$H$9:$J$12,3,FALSE))),G84)</f>
        <v>0</v>
      </c>
      <c r="I84" s="139">
        <f t="shared" si="3"/>
        <v>0</v>
      </c>
      <c r="J84" s="152"/>
      <c r="K84" s="132"/>
      <c r="L84" s="131"/>
      <c r="M84" s="132"/>
      <c r="N84" s="132"/>
      <c r="O84" s="132"/>
      <c r="P84" s="132"/>
      <c r="Q84" s="132"/>
      <c r="R84" s="139">
        <f>IF($S$9&lt;&gt;"yes",IF(AND(O84&lt;=0,P84&lt;=0),0,IF(O84&gt;0,VLOOKUP(M84,'SNSA Max amounts'!$B$9:$D$12,3,FALSE),VLOOKUP(M84,'SNSA Max amounts'!$H$9:$J$12,3,FALSE))),Q84)</f>
        <v>0</v>
      </c>
      <c r="S84" s="139">
        <f t="shared" si="4"/>
        <v>0</v>
      </c>
    </row>
    <row r="85" spans="1:19" ht="15">
      <c r="A85" s="132"/>
      <c r="B85" s="131"/>
      <c r="C85" s="132"/>
      <c r="D85" s="132"/>
      <c r="E85" s="132"/>
      <c r="F85" s="132"/>
      <c r="G85" s="132"/>
      <c r="H85" s="202">
        <f>IF($S$9&lt;&gt;"yes",IF(AND(E85&lt;=0,F85&lt;=0),0,IF(E85&gt;0,VLOOKUP(C85,'SNSA Max amounts'!$B$9:$D$12,3,FALSE),VLOOKUP(C85,'SNSA Max amounts'!$H$9:$J$12,3,FALSE))),G85)</f>
        <v>0</v>
      </c>
      <c r="I85" s="139">
        <f t="shared" si="3"/>
        <v>0</v>
      </c>
      <c r="J85" s="152"/>
      <c r="K85" s="132"/>
      <c r="L85" s="131"/>
      <c r="M85" s="132"/>
      <c r="N85" s="132"/>
      <c r="O85" s="132"/>
      <c r="P85" s="132"/>
      <c r="Q85" s="132"/>
      <c r="R85" s="139">
        <f>IF($S$9&lt;&gt;"yes",IF(AND(O85&lt;=0,P85&lt;=0),0,IF(O85&gt;0,VLOOKUP(M85,'SNSA Max amounts'!$B$9:$D$12,3,FALSE),VLOOKUP(M85,'SNSA Max amounts'!$H$9:$J$12,3,FALSE))),Q85)</f>
        <v>0</v>
      </c>
      <c r="S85" s="139">
        <f t="shared" si="4"/>
        <v>0</v>
      </c>
    </row>
    <row r="86" spans="1:19" ht="15">
      <c r="A86" s="132"/>
      <c r="B86" s="131"/>
      <c r="C86" s="132"/>
      <c r="D86" s="132"/>
      <c r="E86" s="132"/>
      <c r="F86" s="132"/>
      <c r="G86" s="132"/>
      <c r="H86" s="202">
        <f>IF($S$9&lt;&gt;"yes",IF(AND(E86&lt;=0,F86&lt;=0),0,IF(E86&gt;0,VLOOKUP(C86,'SNSA Max amounts'!$B$9:$D$12,3,FALSE),VLOOKUP(C86,'SNSA Max amounts'!$H$9:$J$12,3,FALSE))),G86)</f>
        <v>0</v>
      </c>
      <c r="I86" s="139">
        <f t="shared" si="3"/>
        <v>0</v>
      </c>
      <c r="J86" s="152"/>
      <c r="K86" s="132"/>
      <c r="L86" s="131"/>
      <c r="M86" s="132"/>
      <c r="N86" s="132"/>
      <c r="O86" s="132"/>
      <c r="P86" s="132"/>
      <c r="Q86" s="132"/>
      <c r="R86" s="139">
        <f>IF($S$9&lt;&gt;"yes",IF(AND(O86&lt;=0,P86&lt;=0),0,IF(O86&gt;0,VLOOKUP(M86,'SNSA Max amounts'!$B$9:$D$12,3,FALSE),VLOOKUP(M86,'SNSA Max amounts'!$H$9:$J$12,3,FALSE))),Q86)</f>
        <v>0</v>
      </c>
      <c r="S86" s="139">
        <f t="shared" si="4"/>
        <v>0</v>
      </c>
    </row>
    <row r="87" spans="1:19" ht="15">
      <c r="A87" s="132"/>
      <c r="B87" s="131"/>
      <c r="C87" s="132"/>
      <c r="D87" s="132"/>
      <c r="E87" s="132"/>
      <c r="F87" s="132"/>
      <c r="G87" s="132"/>
      <c r="H87" s="202">
        <f>IF($S$9&lt;&gt;"yes",IF(AND(E87&lt;=0,F87&lt;=0),0,IF(E87&gt;0,VLOOKUP(C87,'SNSA Max amounts'!$B$9:$D$12,3,FALSE),VLOOKUP(C87,'SNSA Max amounts'!$H$9:$J$12,3,FALSE))),G87)</f>
        <v>0</v>
      </c>
      <c r="I87" s="139">
        <f t="shared" si="3"/>
        <v>0</v>
      </c>
      <c r="J87" s="152"/>
      <c r="K87" s="132"/>
      <c r="L87" s="131"/>
      <c r="M87" s="132"/>
      <c r="N87" s="132"/>
      <c r="O87" s="132"/>
      <c r="P87" s="132"/>
      <c r="Q87" s="132"/>
      <c r="R87" s="139">
        <f>IF($S$9&lt;&gt;"yes",IF(AND(O87&lt;=0,P87&lt;=0),0,IF(O87&gt;0,VLOOKUP(M87,'SNSA Max amounts'!$B$9:$D$12,3,FALSE),VLOOKUP(M87,'SNSA Max amounts'!$H$9:$J$12,3,FALSE))),Q87)</f>
        <v>0</v>
      </c>
      <c r="S87" s="139">
        <f t="shared" si="4"/>
        <v>0</v>
      </c>
    </row>
    <row r="88" spans="1:19" ht="15">
      <c r="A88" s="132"/>
      <c r="B88" s="131"/>
      <c r="C88" s="132"/>
      <c r="D88" s="132"/>
      <c r="E88" s="132"/>
      <c r="F88" s="132"/>
      <c r="G88" s="132"/>
      <c r="H88" s="202">
        <f>IF($S$9&lt;&gt;"yes",IF(AND(E88&lt;=0,F88&lt;=0),0,IF(E88&gt;0,VLOOKUP(C88,'SNSA Max amounts'!$B$9:$D$12,3,FALSE),VLOOKUP(C88,'SNSA Max amounts'!$H$9:$J$12,3,FALSE))),G88)</f>
        <v>0</v>
      </c>
      <c r="I88" s="139">
        <f t="shared" si="3"/>
        <v>0</v>
      </c>
      <c r="J88" s="152"/>
      <c r="K88" s="132"/>
      <c r="L88" s="131"/>
      <c r="M88" s="132"/>
      <c r="N88" s="132"/>
      <c r="O88" s="132"/>
      <c r="P88" s="132"/>
      <c r="Q88" s="132"/>
      <c r="R88" s="139">
        <f>IF($S$9&lt;&gt;"yes",IF(AND(O88&lt;=0,P88&lt;=0),0,IF(O88&gt;0,VLOOKUP(M88,'SNSA Max amounts'!$B$9:$D$12,3,FALSE),VLOOKUP(M88,'SNSA Max amounts'!$H$9:$J$12,3,FALSE))),Q88)</f>
        <v>0</v>
      </c>
      <c r="S88" s="139">
        <f t="shared" si="4"/>
        <v>0</v>
      </c>
    </row>
    <row r="89" spans="1:19" ht="15">
      <c r="A89" s="132"/>
      <c r="B89" s="131"/>
      <c r="C89" s="132"/>
      <c r="D89" s="132"/>
      <c r="E89" s="132"/>
      <c r="F89" s="132"/>
      <c r="G89" s="132"/>
      <c r="H89" s="202">
        <f>IF($S$9&lt;&gt;"yes",IF(AND(E89&lt;=0,F89&lt;=0),0,IF(E89&gt;0,VLOOKUP(C89,'SNSA Max amounts'!$B$9:$D$12,3,FALSE),VLOOKUP(C89,'SNSA Max amounts'!$H$9:$J$12,3,FALSE))),G89)</f>
        <v>0</v>
      </c>
      <c r="I89" s="139">
        <f t="shared" si="3"/>
        <v>0</v>
      </c>
      <c r="J89" s="152"/>
      <c r="K89" s="132"/>
      <c r="L89" s="131"/>
      <c r="M89" s="132"/>
      <c r="N89" s="132"/>
      <c r="O89" s="132"/>
      <c r="P89" s="132"/>
      <c r="Q89" s="132"/>
      <c r="R89" s="139">
        <f>IF($S$9&lt;&gt;"yes",IF(AND(O89&lt;=0,P89&lt;=0),0,IF(O89&gt;0,VLOOKUP(M89,'SNSA Max amounts'!$B$9:$D$12,3,FALSE),VLOOKUP(M89,'SNSA Max amounts'!$H$9:$J$12,3,FALSE))),Q89)</f>
        <v>0</v>
      </c>
      <c r="S89" s="139">
        <f t="shared" si="4"/>
        <v>0</v>
      </c>
    </row>
    <row r="90" spans="1:19" ht="15">
      <c r="A90" s="132"/>
      <c r="B90" s="131"/>
      <c r="C90" s="132"/>
      <c r="D90" s="132"/>
      <c r="E90" s="132"/>
      <c r="F90" s="132"/>
      <c r="G90" s="132"/>
      <c r="H90" s="202">
        <f>IF($S$9&lt;&gt;"yes",IF(AND(E90&lt;=0,F90&lt;=0),0,IF(E90&gt;0,VLOOKUP(C90,'SNSA Max amounts'!$B$9:$D$12,3,FALSE),VLOOKUP(C90,'SNSA Max amounts'!$H$9:$J$12,3,FALSE))),G90)</f>
        <v>0</v>
      </c>
      <c r="I90" s="139">
        <f t="shared" si="3"/>
        <v>0</v>
      </c>
      <c r="J90" s="152"/>
      <c r="K90" s="132"/>
      <c r="L90" s="131"/>
      <c r="M90" s="132"/>
      <c r="N90" s="132"/>
      <c r="O90" s="132"/>
      <c r="P90" s="132"/>
      <c r="Q90" s="132"/>
      <c r="R90" s="139">
        <f>IF($S$9&lt;&gt;"yes",IF(AND(O90&lt;=0,P90&lt;=0),0,IF(O90&gt;0,VLOOKUP(M90,'SNSA Max amounts'!$B$9:$D$12,3,FALSE),VLOOKUP(M90,'SNSA Max amounts'!$H$9:$J$12,3,FALSE))),Q90)</f>
        <v>0</v>
      </c>
      <c r="S90" s="139">
        <f t="shared" si="4"/>
        <v>0</v>
      </c>
    </row>
    <row r="91" spans="1:19" ht="15">
      <c r="A91" s="132"/>
      <c r="B91" s="131"/>
      <c r="C91" s="132"/>
      <c r="D91" s="132"/>
      <c r="E91" s="132"/>
      <c r="F91" s="132"/>
      <c r="G91" s="132"/>
      <c r="H91" s="202">
        <f>IF($S$9&lt;&gt;"yes",IF(AND(E91&lt;=0,F91&lt;=0),0,IF(E91&gt;0,VLOOKUP(C91,'SNSA Max amounts'!$B$9:$D$12,3,FALSE),VLOOKUP(C91,'SNSA Max amounts'!$H$9:$J$12,3,FALSE))),G91)</f>
        <v>0</v>
      </c>
      <c r="I91" s="139">
        <f t="shared" si="3"/>
        <v>0</v>
      </c>
      <c r="J91" s="152"/>
      <c r="K91" s="132"/>
      <c r="L91" s="131"/>
      <c r="M91" s="132"/>
      <c r="N91" s="132"/>
      <c r="O91" s="132"/>
      <c r="P91" s="132"/>
      <c r="Q91" s="132"/>
      <c r="R91" s="139">
        <f>IF($S$9&lt;&gt;"yes",IF(AND(O91&lt;=0,P91&lt;=0),0,IF(O91&gt;0,VLOOKUP(M91,'SNSA Max amounts'!$B$9:$D$12,3,FALSE),VLOOKUP(M91,'SNSA Max amounts'!$H$9:$J$12,3,FALSE))),Q91)</f>
        <v>0</v>
      </c>
      <c r="S91" s="139">
        <f t="shared" si="4"/>
        <v>0</v>
      </c>
    </row>
    <row r="92" spans="1:19" ht="15">
      <c r="A92" s="132"/>
      <c r="B92" s="131"/>
      <c r="C92" s="132"/>
      <c r="D92" s="132"/>
      <c r="E92" s="132"/>
      <c r="F92" s="132"/>
      <c r="G92" s="132"/>
      <c r="H92" s="202">
        <f>IF($S$9&lt;&gt;"yes",IF(AND(E92&lt;=0,F92&lt;=0),0,IF(E92&gt;0,VLOOKUP(C92,'SNSA Max amounts'!$B$9:$D$12,3,FALSE),VLOOKUP(C92,'SNSA Max amounts'!$H$9:$J$12,3,FALSE))),G92)</f>
        <v>0</v>
      </c>
      <c r="I92" s="139">
        <f t="shared" si="3"/>
        <v>0</v>
      </c>
      <c r="J92" s="152"/>
      <c r="K92" s="132"/>
      <c r="L92" s="131"/>
      <c r="M92" s="132"/>
      <c r="N92" s="132"/>
      <c r="O92" s="132"/>
      <c r="P92" s="132"/>
      <c r="Q92" s="132"/>
      <c r="R92" s="139">
        <f>IF($S$9&lt;&gt;"yes",IF(AND(O92&lt;=0,P92&lt;=0),0,IF(O92&gt;0,VLOOKUP(M92,'SNSA Max amounts'!$B$9:$D$12,3,FALSE),VLOOKUP(M92,'SNSA Max amounts'!$H$9:$J$12,3,FALSE))),Q92)</f>
        <v>0</v>
      </c>
      <c r="S92" s="139">
        <f t="shared" si="4"/>
        <v>0</v>
      </c>
    </row>
    <row r="93" spans="1:19" ht="15">
      <c r="A93" s="132"/>
      <c r="B93" s="131"/>
      <c r="C93" s="132"/>
      <c r="D93" s="132"/>
      <c r="E93" s="132"/>
      <c r="F93" s="132"/>
      <c r="G93" s="132"/>
      <c r="H93" s="202">
        <f>IF($S$9&lt;&gt;"yes",IF(AND(E93&lt;=0,F93&lt;=0),0,IF(E93&gt;0,VLOOKUP(C93,'SNSA Max amounts'!$B$9:$D$12,3,FALSE),VLOOKUP(C93,'SNSA Max amounts'!$H$9:$J$12,3,FALSE))),G93)</f>
        <v>0</v>
      </c>
      <c r="I93" s="139">
        <f t="shared" si="3"/>
        <v>0</v>
      </c>
      <c r="J93" s="152"/>
      <c r="K93" s="132"/>
      <c r="L93" s="131"/>
      <c r="M93" s="132"/>
      <c r="N93" s="132"/>
      <c r="O93" s="132"/>
      <c r="P93" s="132"/>
      <c r="Q93" s="132"/>
      <c r="R93" s="139">
        <f>IF($S$9&lt;&gt;"yes",IF(AND(O93&lt;=0,P93&lt;=0),0,IF(O93&gt;0,VLOOKUP(M93,'SNSA Max amounts'!$B$9:$D$12,3,FALSE),VLOOKUP(M93,'SNSA Max amounts'!$H$9:$J$12,3,FALSE))),Q93)</f>
        <v>0</v>
      </c>
      <c r="S93" s="139">
        <f t="shared" si="4"/>
        <v>0</v>
      </c>
    </row>
    <row r="94" spans="1:19" ht="15">
      <c r="A94" s="132"/>
      <c r="B94" s="131"/>
      <c r="C94" s="132"/>
      <c r="D94" s="132"/>
      <c r="E94" s="132"/>
      <c r="F94" s="132"/>
      <c r="G94" s="132"/>
      <c r="H94" s="202">
        <f>IF($S$9&lt;&gt;"yes",IF(AND(E94&lt;=0,F94&lt;=0),0,IF(E94&gt;0,VLOOKUP(C94,'SNSA Max amounts'!$B$9:$D$12,3,FALSE),VLOOKUP(C94,'SNSA Max amounts'!$H$9:$J$12,3,FALSE))),G94)</f>
        <v>0</v>
      </c>
      <c r="I94" s="139">
        <f t="shared" si="3"/>
        <v>0</v>
      </c>
      <c r="J94" s="152"/>
      <c r="K94" s="132"/>
      <c r="L94" s="131"/>
      <c r="M94" s="132"/>
      <c r="N94" s="132"/>
      <c r="O94" s="132"/>
      <c r="P94" s="132"/>
      <c r="Q94" s="132"/>
      <c r="R94" s="139">
        <f>IF($S$9&lt;&gt;"yes",IF(AND(O94&lt;=0,P94&lt;=0),0,IF(O94&gt;0,VLOOKUP(M94,'SNSA Max amounts'!$B$9:$D$12,3,FALSE),VLOOKUP(M94,'SNSA Max amounts'!$H$9:$J$12,3,FALSE))),Q94)</f>
        <v>0</v>
      </c>
      <c r="S94" s="139">
        <f t="shared" si="4"/>
        <v>0</v>
      </c>
    </row>
    <row r="95" spans="1:19" ht="15">
      <c r="A95" s="132"/>
      <c r="B95" s="131"/>
      <c r="C95" s="132"/>
      <c r="D95" s="132"/>
      <c r="E95" s="132"/>
      <c r="F95" s="132"/>
      <c r="G95" s="132"/>
      <c r="H95" s="202">
        <f>IF($S$9&lt;&gt;"yes",IF(AND(E95&lt;=0,F95&lt;=0),0,IF(E95&gt;0,VLOOKUP(C95,'SNSA Max amounts'!$B$9:$D$12,3,FALSE),VLOOKUP(C95,'SNSA Max amounts'!$H$9:$J$12,3,FALSE))),G95)</f>
        <v>0</v>
      </c>
      <c r="I95" s="139">
        <f t="shared" si="3"/>
        <v>0</v>
      </c>
      <c r="J95" s="152"/>
      <c r="K95" s="132"/>
      <c r="L95" s="131"/>
      <c r="M95" s="132"/>
      <c r="N95" s="132"/>
      <c r="O95" s="132"/>
      <c r="P95" s="132"/>
      <c r="Q95" s="132"/>
      <c r="R95" s="139">
        <f>IF($S$9&lt;&gt;"yes",IF(AND(O95&lt;=0,P95&lt;=0),0,IF(O95&gt;0,VLOOKUP(M95,'SNSA Max amounts'!$B$9:$D$12,3,FALSE),VLOOKUP(M95,'SNSA Max amounts'!$H$9:$J$12,3,FALSE))),Q95)</f>
        <v>0</v>
      </c>
      <c r="S95" s="139">
        <f t="shared" si="4"/>
        <v>0</v>
      </c>
    </row>
    <row r="96" spans="1:19" ht="15">
      <c r="A96" s="132"/>
      <c r="B96" s="131"/>
      <c r="C96" s="132"/>
      <c r="D96" s="132"/>
      <c r="E96" s="132"/>
      <c r="F96" s="132"/>
      <c r="G96" s="132"/>
      <c r="H96" s="202">
        <f>IF($S$9&lt;&gt;"yes",IF(AND(E96&lt;=0,F96&lt;=0),0,IF(E96&gt;0,VLOOKUP(C96,'SNSA Max amounts'!$B$9:$D$12,3,FALSE),VLOOKUP(C96,'SNSA Max amounts'!$H$9:$J$12,3,FALSE))),G96)</f>
        <v>0</v>
      </c>
      <c r="I96" s="139">
        <f t="shared" si="3"/>
        <v>0</v>
      </c>
      <c r="J96" s="152"/>
      <c r="K96" s="132"/>
      <c r="L96" s="131"/>
      <c r="M96" s="132"/>
      <c r="N96" s="132"/>
      <c r="O96" s="132"/>
      <c r="P96" s="132"/>
      <c r="Q96" s="132"/>
      <c r="R96" s="139">
        <f>IF($S$9&lt;&gt;"yes",IF(AND(O96&lt;=0,P96&lt;=0),0,IF(O96&gt;0,VLOOKUP(M96,'SNSA Max amounts'!$B$9:$D$12,3,FALSE),VLOOKUP(M96,'SNSA Max amounts'!$H$9:$J$12,3,FALSE))),Q96)</f>
        <v>0</v>
      </c>
      <c r="S96" s="139">
        <f t="shared" si="4"/>
        <v>0</v>
      </c>
    </row>
    <row r="97" spans="1:19" ht="15">
      <c r="A97" s="132"/>
      <c r="B97" s="131"/>
      <c r="C97" s="132"/>
      <c r="D97" s="132"/>
      <c r="E97" s="132"/>
      <c r="F97" s="132"/>
      <c r="G97" s="132"/>
      <c r="H97" s="202">
        <f>IF($S$9&lt;&gt;"yes",IF(AND(E97&lt;=0,F97&lt;=0),0,IF(E97&gt;0,VLOOKUP(C97,'SNSA Max amounts'!$B$9:$D$12,3,FALSE),VLOOKUP(C97,'SNSA Max amounts'!$H$9:$J$12,3,FALSE))),G97)</f>
        <v>0</v>
      </c>
      <c r="I97" s="139">
        <f t="shared" si="3"/>
        <v>0</v>
      </c>
      <c r="J97" s="152"/>
      <c r="K97" s="132"/>
      <c r="L97" s="131"/>
      <c r="M97" s="132"/>
      <c r="N97" s="132"/>
      <c r="O97" s="132"/>
      <c r="P97" s="132"/>
      <c r="Q97" s="132"/>
      <c r="R97" s="139">
        <f>IF($S$9&lt;&gt;"yes",IF(AND(O97&lt;=0,P97&lt;=0),0,IF(O97&gt;0,VLOOKUP(M97,'SNSA Max amounts'!$B$9:$D$12,3,FALSE),VLOOKUP(M97,'SNSA Max amounts'!$H$9:$J$12,3,FALSE))),Q97)</f>
        <v>0</v>
      </c>
      <c r="S97" s="139">
        <f t="shared" si="4"/>
        <v>0</v>
      </c>
    </row>
    <row r="98" spans="1:19" ht="15">
      <c r="A98" s="132"/>
      <c r="B98" s="131"/>
      <c r="C98" s="132"/>
      <c r="D98" s="132"/>
      <c r="E98" s="132"/>
      <c r="F98" s="132"/>
      <c r="G98" s="132"/>
      <c r="H98" s="202">
        <f>IF($S$9&lt;&gt;"yes",IF(AND(E98&lt;=0,F98&lt;=0),0,IF(E98&gt;0,VLOOKUP(C98,'SNSA Max amounts'!$B$9:$D$12,3,FALSE),VLOOKUP(C98,'SNSA Max amounts'!$H$9:$J$12,3,FALSE))),G98)</f>
        <v>0</v>
      </c>
      <c r="I98" s="139">
        <f t="shared" si="3"/>
        <v>0</v>
      </c>
      <c r="J98" s="152"/>
      <c r="K98" s="132"/>
      <c r="L98" s="131"/>
      <c r="M98" s="132"/>
      <c r="N98" s="132"/>
      <c r="O98" s="132"/>
      <c r="P98" s="132"/>
      <c r="Q98" s="132"/>
      <c r="R98" s="139">
        <f>IF($S$9&lt;&gt;"yes",IF(AND(O98&lt;=0,P98&lt;=0),0,IF(O98&gt;0,VLOOKUP(M98,'SNSA Max amounts'!$B$9:$D$12,3,FALSE),VLOOKUP(M98,'SNSA Max amounts'!$H$9:$J$12,3,FALSE))),Q98)</f>
        <v>0</v>
      </c>
      <c r="S98" s="139">
        <f t="shared" si="4"/>
        <v>0</v>
      </c>
    </row>
    <row r="99" spans="1:19" ht="15">
      <c r="A99" s="132"/>
      <c r="B99" s="131"/>
      <c r="C99" s="132"/>
      <c r="D99" s="132"/>
      <c r="E99" s="132"/>
      <c r="F99" s="132"/>
      <c r="G99" s="132"/>
      <c r="H99" s="202">
        <f>IF($S$9&lt;&gt;"yes",IF(AND(E99&lt;=0,F99&lt;=0),0,IF(E99&gt;0,VLOOKUP(C99,'SNSA Max amounts'!$B$9:$D$12,3,FALSE),VLOOKUP(C99,'SNSA Max amounts'!$H$9:$J$12,3,FALSE))),G99)</f>
        <v>0</v>
      </c>
      <c r="I99" s="139">
        <f t="shared" si="3"/>
        <v>0</v>
      </c>
      <c r="J99" s="152"/>
      <c r="K99" s="132"/>
      <c r="L99" s="131"/>
      <c r="M99" s="132"/>
      <c r="N99" s="132"/>
      <c r="O99" s="132"/>
      <c r="P99" s="132"/>
      <c r="Q99" s="132"/>
      <c r="R99" s="139">
        <f>IF($S$9&lt;&gt;"yes",IF(AND(O99&lt;=0,P99&lt;=0),0,IF(O99&gt;0,VLOOKUP(M99,'SNSA Max amounts'!$B$9:$D$12,3,FALSE),VLOOKUP(M99,'SNSA Max amounts'!$H$9:$J$12,3,FALSE))),Q99)</f>
        <v>0</v>
      </c>
      <c r="S99" s="139">
        <f t="shared" si="4"/>
        <v>0</v>
      </c>
    </row>
    <row r="100" spans="1:19" ht="15">
      <c r="A100" s="132"/>
      <c r="B100" s="131"/>
      <c r="C100" s="132"/>
      <c r="D100" s="132"/>
      <c r="E100" s="132"/>
      <c r="F100" s="132"/>
      <c r="G100" s="132"/>
      <c r="H100" s="202">
        <f>IF($S$9&lt;&gt;"yes",IF(AND(E100&lt;=0,F100&lt;=0),0,IF(E100&gt;0,VLOOKUP(C100,'SNSA Max amounts'!$B$9:$D$12,3,FALSE),VLOOKUP(C100,'SNSA Max amounts'!$H$9:$J$12,3,FALSE))),G100)</f>
        <v>0</v>
      </c>
      <c r="I100" s="139">
        <f t="shared" si="3"/>
        <v>0</v>
      </c>
      <c r="J100" s="152"/>
      <c r="K100" s="132"/>
      <c r="L100" s="131"/>
      <c r="M100" s="132"/>
      <c r="N100" s="132"/>
      <c r="O100" s="132"/>
      <c r="P100" s="132"/>
      <c r="Q100" s="132"/>
      <c r="R100" s="139">
        <f>IF($S$9&lt;&gt;"yes",IF(AND(O100&lt;=0,P100&lt;=0),0,IF(O100&gt;0,VLOOKUP(M100,'SNSA Max amounts'!$B$9:$D$12,3,FALSE),VLOOKUP(M100,'SNSA Max amounts'!$H$9:$J$12,3,FALSE))),Q100)</f>
        <v>0</v>
      </c>
      <c r="S100" s="139">
        <f t="shared" si="4"/>
        <v>0</v>
      </c>
    </row>
    <row r="101" spans="1:19" ht="15">
      <c r="A101" s="132"/>
      <c r="B101" s="131"/>
      <c r="C101" s="132"/>
      <c r="D101" s="132"/>
      <c r="E101" s="132"/>
      <c r="F101" s="132"/>
      <c r="G101" s="132"/>
      <c r="H101" s="202">
        <f>IF($S$9&lt;&gt;"yes",IF(AND(E101&lt;=0,F101&lt;=0),0,IF(E101&gt;0,VLOOKUP(C101,'SNSA Max amounts'!$B$9:$D$12,3,FALSE),VLOOKUP(C101,'SNSA Max amounts'!$H$9:$J$12,3,FALSE))),G101)</f>
        <v>0</v>
      </c>
      <c r="I101" s="139">
        <f t="shared" si="3"/>
        <v>0</v>
      </c>
      <c r="J101" s="152"/>
      <c r="K101" s="132"/>
      <c r="L101" s="131"/>
      <c r="M101" s="132"/>
      <c r="N101" s="132"/>
      <c r="O101" s="132"/>
      <c r="P101" s="132"/>
      <c r="Q101" s="132"/>
      <c r="R101" s="139">
        <f>IF($S$9&lt;&gt;"yes",IF(AND(O101&lt;=0,P101&lt;=0),0,IF(O101&gt;0,VLOOKUP(M101,'SNSA Max amounts'!$B$9:$D$12,3,FALSE),VLOOKUP(M101,'SNSA Max amounts'!$H$9:$J$12,3,FALSE))),Q101)</f>
        <v>0</v>
      </c>
      <c r="S101" s="139">
        <f t="shared" si="4"/>
        <v>0</v>
      </c>
    </row>
    <row r="102" spans="1:19" ht="15">
      <c r="A102" s="132"/>
      <c r="B102" s="131"/>
      <c r="C102" s="132"/>
      <c r="D102" s="132"/>
      <c r="E102" s="132"/>
      <c r="F102" s="132"/>
      <c r="G102" s="132"/>
      <c r="H102" s="202">
        <f>IF($S$9&lt;&gt;"yes",IF(AND(E102&lt;=0,F102&lt;=0),0,IF(E102&gt;0,VLOOKUP(C102,'SNSA Max amounts'!$B$9:$D$12,3,FALSE),VLOOKUP(C102,'SNSA Max amounts'!$H$9:$J$12,3,FALSE))),G102)</f>
        <v>0</v>
      </c>
      <c r="I102" s="139">
        <f t="shared" si="3"/>
        <v>0</v>
      </c>
      <c r="J102" s="152"/>
      <c r="K102" s="132"/>
      <c r="L102" s="131"/>
      <c r="M102" s="132"/>
      <c r="N102" s="132"/>
      <c r="O102" s="132"/>
      <c r="P102" s="132"/>
      <c r="Q102" s="132"/>
      <c r="R102" s="139">
        <f>IF($S$9&lt;&gt;"yes",IF(AND(O102&lt;=0,P102&lt;=0),0,IF(O102&gt;0,VLOOKUP(M102,'SNSA Max amounts'!$B$9:$D$12,3,FALSE),VLOOKUP(M102,'SNSA Max amounts'!$H$9:$J$12,3,FALSE))),Q102)</f>
        <v>0</v>
      </c>
      <c r="S102" s="139">
        <f t="shared" si="4"/>
        <v>0</v>
      </c>
    </row>
    <row r="103" spans="1:19" ht="15">
      <c r="A103" s="132"/>
      <c r="B103" s="131"/>
      <c r="C103" s="132"/>
      <c r="D103" s="132"/>
      <c r="E103" s="132"/>
      <c r="F103" s="132"/>
      <c r="G103" s="132"/>
      <c r="H103" s="202">
        <f>IF($S$9&lt;&gt;"yes",IF(AND(E103&lt;=0,F103&lt;=0),0,IF(E103&gt;0,VLOOKUP(C103,'SNSA Max amounts'!$B$9:$D$12,3,FALSE),VLOOKUP(C103,'SNSA Max amounts'!$H$9:$J$12,3,FALSE))),G103)</f>
        <v>0</v>
      </c>
      <c r="I103" s="139">
        <f t="shared" ref="I103:I166" si="5">MIN(G103,H103)*(E103+F103)</f>
        <v>0</v>
      </c>
      <c r="J103" s="152"/>
      <c r="K103" s="132"/>
      <c r="L103" s="131"/>
      <c r="M103" s="132"/>
      <c r="N103" s="132"/>
      <c r="O103" s="132"/>
      <c r="P103" s="132"/>
      <c r="Q103" s="132"/>
      <c r="R103" s="139">
        <f>IF($S$9&lt;&gt;"yes",IF(AND(O103&lt;=0,P103&lt;=0),0,IF(O103&gt;0,VLOOKUP(M103,'SNSA Max amounts'!$B$9:$D$12,3,FALSE),VLOOKUP(M103,'SNSA Max amounts'!$H$9:$J$12,3,FALSE))),Q103)</f>
        <v>0</v>
      </c>
      <c r="S103" s="139">
        <f t="shared" ref="S103:S166" si="6">MIN(Q103,R103)*(O103+P103)</f>
        <v>0</v>
      </c>
    </row>
    <row r="104" spans="1:19" ht="15">
      <c r="A104" s="132"/>
      <c r="B104" s="131"/>
      <c r="C104" s="132"/>
      <c r="D104" s="132"/>
      <c r="E104" s="132"/>
      <c r="F104" s="132"/>
      <c r="G104" s="132"/>
      <c r="H104" s="202">
        <f>IF($S$9&lt;&gt;"yes",IF(AND(E104&lt;=0,F104&lt;=0),0,IF(E104&gt;0,VLOOKUP(C104,'SNSA Max amounts'!$B$9:$D$12,3,FALSE),VLOOKUP(C104,'SNSA Max amounts'!$H$9:$J$12,3,FALSE))),G104)</f>
        <v>0</v>
      </c>
      <c r="I104" s="139">
        <f t="shared" si="5"/>
        <v>0</v>
      </c>
      <c r="J104" s="152"/>
      <c r="K104" s="132"/>
      <c r="L104" s="131"/>
      <c r="M104" s="132"/>
      <c r="N104" s="132"/>
      <c r="O104" s="132"/>
      <c r="P104" s="132"/>
      <c r="Q104" s="132"/>
      <c r="R104" s="139">
        <f>IF($S$9&lt;&gt;"yes",IF(AND(O104&lt;=0,P104&lt;=0),0,IF(O104&gt;0,VLOOKUP(M104,'SNSA Max amounts'!$B$9:$D$12,3,FALSE),VLOOKUP(M104,'SNSA Max amounts'!$H$9:$J$12,3,FALSE))),Q104)</f>
        <v>0</v>
      </c>
      <c r="S104" s="139">
        <f t="shared" si="6"/>
        <v>0</v>
      </c>
    </row>
    <row r="105" spans="1:19" ht="15">
      <c r="A105" s="132"/>
      <c r="B105" s="131"/>
      <c r="C105" s="132"/>
      <c r="D105" s="132"/>
      <c r="E105" s="132"/>
      <c r="F105" s="132"/>
      <c r="G105" s="132"/>
      <c r="H105" s="202">
        <f>IF($S$9&lt;&gt;"yes",IF(AND(E105&lt;=0,F105&lt;=0),0,IF(E105&gt;0,VLOOKUP(C105,'SNSA Max amounts'!$B$9:$D$12,3,FALSE),VLOOKUP(C105,'SNSA Max amounts'!$H$9:$J$12,3,FALSE))),G105)</f>
        <v>0</v>
      </c>
      <c r="I105" s="139">
        <f t="shared" si="5"/>
        <v>0</v>
      </c>
      <c r="J105" s="152"/>
      <c r="K105" s="132"/>
      <c r="L105" s="131"/>
      <c r="M105" s="132"/>
      <c r="N105" s="132"/>
      <c r="O105" s="132"/>
      <c r="P105" s="132"/>
      <c r="Q105" s="132"/>
      <c r="R105" s="139">
        <f>IF($S$9&lt;&gt;"yes",IF(AND(O105&lt;=0,P105&lt;=0),0,IF(O105&gt;0,VLOOKUP(M105,'SNSA Max amounts'!$B$9:$D$12,3,FALSE),VLOOKUP(M105,'SNSA Max amounts'!$H$9:$J$12,3,FALSE))),Q105)</f>
        <v>0</v>
      </c>
      <c r="S105" s="139">
        <f t="shared" si="6"/>
        <v>0</v>
      </c>
    </row>
    <row r="106" spans="1:19" ht="15">
      <c r="A106" s="132"/>
      <c r="B106" s="131"/>
      <c r="C106" s="132"/>
      <c r="D106" s="132"/>
      <c r="E106" s="132"/>
      <c r="F106" s="132"/>
      <c r="G106" s="132"/>
      <c r="H106" s="202">
        <f>IF($S$9&lt;&gt;"yes",IF(AND(E106&lt;=0,F106&lt;=0),0,IF(E106&gt;0,VLOOKUP(C106,'SNSA Max amounts'!$B$9:$D$12,3,FALSE),VLOOKUP(C106,'SNSA Max amounts'!$H$9:$J$12,3,FALSE))),G106)</f>
        <v>0</v>
      </c>
      <c r="I106" s="139">
        <f t="shared" si="5"/>
        <v>0</v>
      </c>
      <c r="J106" s="152"/>
      <c r="K106" s="132"/>
      <c r="L106" s="131"/>
      <c r="M106" s="132"/>
      <c r="N106" s="132"/>
      <c r="O106" s="132"/>
      <c r="P106" s="132"/>
      <c r="Q106" s="132"/>
      <c r="R106" s="139">
        <f>IF($S$9&lt;&gt;"yes",IF(AND(O106&lt;=0,P106&lt;=0),0,IF(O106&gt;0,VLOOKUP(M106,'SNSA Max amounts'!$B$9:$D$12,3,FALSE),VLOOKUP(M106,'SNSA Max amounts'!$H$9:$J$12,3,FALSE))),Q106)</f>
        <v>0</v>
      </c>
      <c r="S106" s="139">
        <f t="shared" si="6"/>
        <v>0</v>
      </c>
    </row>
    <row r="107" spans="1:19" ht="15">
      <c r="A107" s="132"/>
      <c r="B107" s="131"/>
      <c r="C107" s="132"/>
      <c r="D107" s="132"/>
      <c r="E107" s="132"/>
      <c r="F107" s="132"/>
      <c r="G107" s="132"/>
      <c r="H107" s="202">
        <f>IF($S$9&lt;&gt;"yes",IF(AND(E107&lt;=0,F107&lt;=0),0,IF(E107&gt;0,VLOOKUP(C107,'SNSA Max amounts'!$B$9:$D$12,3,FALSE),VLOOKUP(C107,'SNSA Max amounts'!$H$9:$J$12,3,FALSE))),G107)</f>
        <v>0</v>
      </c>
      <c r="I107" s="139">
        <f t="shared" si="5"/>
        <v>0</v>
      </c>
      <c r="J107" s="152"/>
      <c r="K107" s="132"/>
      <c r="L107" s="131"/>
      <c r="M107" s="132"/>
      <c r="N107" s="132"/>
      <c r="O107" s="132"/>
      <c r="P107" s="132"/>
      <c r="Q107" s="132"/>
      <c r="R107" s="139">
        <f>IF($S$9&lt;&gt;"yes",IF(AND(O107&lt;=0,P107&lt;=0),0,IF(O107&gt;0,VLOOKUP(M107,'SNSA Max amounts'!$B$9:$D$12,3,FALSE),VLOOKUP(M107,'SNSA Max amounts'!$H$9:$J$12,3,FALSE))),Q107)</f>
        <v>0</v>
      </c>
      <c r="S107" s="139">
        <f t="shared" si="6"/>
        <v>0</v>
      </c>
    </row>
    <row r="108" spans="1:19" ht="15">
      <c r="A108" s="132"/>
      <c r="B108" s="131"/>
      <c r="C108" s="132"/>
      <c r="D108" s="132"/>
      <c r="E108" s="132"/>
      <c r="F108" s="132"/>
      <c r="G108" s="132"/>
      <c r="H108" s="202">
        <f>IF($S$9&lt;&gt;"yes",IF(AND(E108&lt;=0,F108&lt;=0),0,IF(E108&gt;0,VLOOKUP(C108,'SNSA Max amounts'!$B$9:$D$12,3,FALSE),VLOOKUP(C108,'SNSA Max amounts'!$H$9:$J$12,3,FALSE))),G108)</f>
        <v>0</v>
      </c>
      <c r="I108" s="139">
        <f t="shared" si="5"/>
        <v>0</v>
      </c>
      <c r="J108" s="152"/>
      <c r="K108" s="132"/>
      <c r="L108" s="131"/>
      <c r="M108" s="132"/>
      <c r="N108" s="132"/>
      <c r="O108" s="132"/>
      <c r="P108" s="132"/>
      <c r="Q108" s="132"/>
      <c r="R108" s="139">
        <f>IF($S$9&lt;&gt;"yes",IF(AND(O108&lt;=0,P108&lt;=0),0,IF(O108&gt;0,VLOOKUP(M108,'SNSA Max amounts'!$B$9:$D$12,3,FALSE),VLOOKUP(M108,'SNSA Max amounts'!$H$9:$J$12,3,FALSE))),Q108)</f>
        <v>0</v>
      </c>
      <c r="S108" s="139">
        <f t="shared" si="6"/>
        <v>0</v>
      </c>
    </row>
    <row r="109" spans="1:19" ht="15">
      <c r="A109" s="132"/>
      <c r="B109" s="131"/>
      <c r="C109" s="132"/>
      <c r="D109" s="132"/>
      <c r="E109" s="132"/>
      <c r="F109" s="132"/>
      <c r="G109" s="132"/>
      <c r="H109" s="202">
        <f>IF($S$9&lt;&gt;"yes",IF(AND(E109&lt;=0,F109&lt;=0),0,IF(E109&gt;0,VLOOKUP(C109,'SNSA Max amounts'!$B$9:$D$12,3,FALSE),VLOOKUP(C109,'SNSA Max amounts'!$H$9:$J$12,3,FALSE))),G109)</f>
        <v>0</v>
      </c>
      <c r="I109" s="139">
        <f t="shared" si="5"/>
        <v>0</v>
      </c>
      <c r="J109" s="152"/>
      <c r="K109" s="132"/>
      <c r="L109" s="131"/>
      <c r="M109" s="132"/>
      <c r="N109" s="132"/>
      <c r="O109" s="132"/>
      <c r="P109" s="132"/>
      <c r="Q109" s="132"/>
      <c r="R109" s="139">
        <f>IF($S$9&lt;&gt;"yes",IF(AND(O109&lt;=0,P109&lt;=0),0,IF(O109&gt;0,VLOOKUP(M109,'SNSA Max amounts'!$B$9:$D$12,3,FALSE),VLOOKUP(M109,'SNSA Max amounts'!$H$9:$J$12,3,FALSE))),Q109)</f>
        <v>0</v>
      </c>
      <c r="S109" s="139">
        <f t="shared" si="6"/>
        <v>0</v>
      </c>
    </row>
    <row r="110" spans="1:19" ht="15">
      <c r="A110" s="132"/>
      <c r="B110" s="131"/>
      <c r="C110" s="132"/>
      <c r="D110" s="132"/>
      <c r="E110" s="132"/>
      <c r="F110" s="132"/>
      <c r="G110" s="132"/>
      <c r="H110" s="202">
        <f>IF($S$9&lt;&gt;"yes",IF(AND(E110&lt;=0,F110&lt;=0),0,IF(E110&gt;0,VLOOKUP(C110,'SNSA Max amounts'!$B$9:$D$12,3,FALSE),VLOOKUP(C110,'SNSA Max amounts'!$H$9:$J$12,3,FALSE))),G110)</f>
        <v>0</v>
      </c>
      <c r="I110" s="139">
        <f t="shared" si="5"/>
        <v>0</v>
      </c>
      <c r="J110" s="152"/>
      <c r="K110" s="132"/>
      <c r="L110" s="131"/>
      <c r="M110" s="132"/>
      <c r="N110" s="132"/>
      <c r="O110" s="132"/>
      <c r="P110" s="132"/>
      <c r="Q110" s="132"/>
      <c r="R110" s="139">
        <f>IF($S$9&lt;&gt;"yes",IF(AND(O110&lt;=0,P110&lt;=0),0,IF(O110&gt;0,VLOOKUP(M110,'SNSA Max amounts'!$B$9:$D$12,3,FALSE),VLOOKUP(M110,'SNSA Max amounts'!$H$9:$J$12,3,FALSE))),Q110)</f>
        <v>0</v>
      </c>
      <c r="S110" s="139">
        <f t="shared" si="6"/>
        <v>0</v>
      </c>
    </row>
    <row r="111" spans="1:19" ht="15">
      <c r="A111" s="132"/>
      <c r="B111" s="131"/>
      <c r="C111" s="132"/>
      <c r="D111" s="132"/>
      <c r="E111" s="132"/>
      <c r="F111" s="132"/>
      <c r="G111" s="132"/>
      <c r="H111" s="202">
        <f>IF($S$9&lt;&gt;"yes",IF(AND(E111&lt;=0,F111&lt;=0),0,IF(E111&gt;0,VLOOKUP(C111,'SNSA Max amounts'!$B$9:$D$12,3,FALSE),VLOOKUP(C111,'SNSA Max amounts'!$H$9:$J$12,3,FALSE))),G111)</f>
        <v>0</v>
      </c>
      <c r="I111" s="139">
        <f t="shared" si="5"/>
        <v>0</v>
      </c>
      <c r="J111" s="152"/>
      <c r="K111" s="132"/>
      <c r="L111" s="131"/>
      <c r="M111" s="132"/>
      <c r="N111" s="132"/>
      <c r="O111" s="132"/>
      <c r="P111" s="132"/>
      <c r="Q111" s="132"/>
      <c r="R111" s="139">
        <f>IF($S$9&lt;&gt;"yes",IF(AND(O111&lt;=0,P111&lt;=0),0,IF(O111&gt;0,VLOOKUP(M111,'SNSA Max amounts'!$B$9:$D$12,3,FALSE),VLOOKUP(M111,'SNSA Max amounts'!$H$9:$J$12,3,FALSE))),Q111)</f>
        <v>0</v>
      </c>
      <c r="S111" s="139">
        <f t="shared" si="6"/>
        <v>0</v>
      </c>
    </row>
    <row r="112" spans="1:19" ht="15">
      <c r="A112" s="132"/>
      <c r="B112" s="131"/>
      <c r="C112" s="132"/>
      <c r="D112" s="132"/>
      <c r="E112" s="132"/>
      <c r="F112" s="132"/>
      <c r="G112" s="132"/>
      <c r="H112" s="202">
        <f>IF($S$9&lt;&gt;"yes",IF(AND(E112&lt;=0,F112&lt;=0),0,IF(E112&gt;0,VLOOKUP(C112,'SNSA Max amounts'!$B$9:$D$12,3,FALSE),VLOOKUP(C112,'SNSA Max amounts'!$H$9:$J$12,3,FALSE))),G112)</f>
        <v>0</v>
      </c>
      <c r="I112" s="139">
        <f t="shared" si="5"/>
        <v>0</v>
      </c>
      <c r="J112" s="152"/>
      <c r="K112" s="132"/>
      <c r="L112" s="131"/>
      <c r="M112" s="132"/>
      <c r="N112" s="132"/>
      <c r="O112" s="132"/>
      <c r="P112" s="132"/>
      <c r="Q112" s="132"/>
      <c r="R112" s="139">
        <f>IF($S$9&lt;&gt;"yes",IF(AND(O112&lt;=0,P112&lt;=0),0,IF(O112&gt;0,VLOOKUP(M112,'SNSA Max amounts'!$B$9:$D$12,3,FALSE),VLOOKUP(M112,'SNSA Max amounts'!$H$9:$J$12,3,FALSE))),Q112)</f>
        <v>0</v>
      </c>
      <c r="S112" s="139">
        <f t="shared" si="6"/>
        <v>0</v>
      </c>
    </row>
    <row r="113" spans="1:19" ht="15">
      <c r="A113" s="132"/>
      <c r="B113" s="131"/>
      <c r="C113" s="132"/>
      <c r="D113" s="132"/>
      <c r="E113" s="132"/>
      <c r="F113" s="132"/>
      <c r="G113" s="132"/>
      <c r="H113" s="202">
        <f>IF($S$9&lt;&gt;"yes",IF(AND(E113&lt;=0,F113&lt;=0),0,IF(E113&gt;0,VLOOKUP(C113,'SNSA Max amounts'!$B$9:$D$12,3,FALSE),VLOOKUP(C113,'SNSA Max amounts'!$H$9:$J$12,3,FALSE))),G113)</f>
        <v>0</v>
      </c>
      <c r="I113" s="139">
        <f t="shared" si="5"/>
        <v>0</v>
      </c>
      <c r="J113" s="152"/>
      <c r="K113" s="132"/>
      <c r="L113" s="131"/>
      <c r="M113" s="132"/>
      <c r="N113" s="132"/>
      <c r="O113" s="132"/>
      <c r="P113" s="132"/>
      <c r="Q113" s="132"/>
      <c r="R113" s="139">
        <f>IF($S$9&lt;&gt;"yes",IF(AND(O113&lt;=0,P113&lt;=0),0,IF(O113&gt;0,VLOOKUP(M113,'SNSA Max amounts'!$B$9:$D$12,3,FALSE),VLOOKUP(M113,'SNSA Max amounts'!$H$9:$J$12,3,FALSE))),Q113)</f>
        <v>0</v>
      </c>
      <c r="S113" s="139">
        <f t="shared" si="6"/>
        <v>0</v>
      </c>
    </row>
    <row r="114" spans="1:19" ht="15">
      <c r="A114" s="132"/>
      <c r="B114" s="131"/>
      <c r="C114" s="132"/>
      <c r="D114" s="132"/>
      <c r="E114" s="132"/>
      <c r="F114" s="132"/>
      <c r="G114" s="132"/>
      <c r="H114" s="202">
        <f>IF($S$9&lt;&gt;"yes",IF(AND(E114&lt;=0,F114&lt;=0),0,IF(E114&gt;0,VLOOKUP(C114,'SNSA Max amounts'!$B$9:$D$12,3,FALSE),VLOOKUP(C114,'SNSA Max amounts'!$H$9:$J$12,3,FALSE))),G114)</f>
        <v>0</v>
      </c>
      <c r="I114" s="139">
        <f t="shared" si="5"/>
        <v>0</v>
      </c>
      <c r="J114" s="152"/>
      <c r="K114" s="132"/>
      <c r="L114" s="131"/>
      <c r="M114" s="132"/>
      <c r="N114" s="132"/>
      <c r="O114" s="132"/>
      <c r="P114" s="132"/>
      <c r="Q114" s="132"/>
      <c r="R114" s="139">
        <f>IF($S$9&lt;&gt;"yes",IF(AND(O114&lt;=0,P114&lt;=0),0,IF(O114&gt;0,VLOOKUP(M114,'SNSA Max amounts'!$B$9:$D$12,3,FALSE),VLOOKUP(M114,'SNSA Max amounts'!$H$9:$J$12,3,FALSE))),Q114)</f>
        <v>0</v>
      </c>
      <c r="S114" s="139">
        <f t="shared" si="6"/>
        <v>0</v>
      </c>
    </row>
    <row r="115" spans="1:19" ht="15">
      <c r="A115" s="132"/>
      <c r="B115" s="131"/>
      <c r="C115" s="132"/>
      <c r="D115" s="132"/>
      <c r="E115" s="132"/>
      <c r="F115" s="132"/>
      <c r="G115" s="132"/>
      <c r="H115" s="202">
        <f>IF($S$9&lt;&gt;"yes",IF(AND(E115&lt;=0,F115&lt;=0),0,IF(E115&gt;0,VLOOKUP(C115,'SNSA Max amounts'!$B$9:$D$12,3,FALSE),VLOOKUP(C115,'SNSA Max amounts'!$H$9:$J$12,3,FALSE))),G115)</f>
        <v>0</v>
      </c>
      <c r="I115" s="139">
        <f t="shared" si="5"/>
        <v>0</v>
      </c>
      <c r="J115" s="152"/>
      <c r="K115" s="132"/>
      <c r="L115" s="131"/>
      <c r="M115" s="132"/>
      <c r="N115" s="132"/>
      <c r="O115" s="132"/>
      <c r="P115" s="132"/>
      <c r="Q115" s="132"/>
      <c r="R115" s="139">
        <f>IF($S$9&lt;&gt;"yes",IF(AND(O115&lt;=0,P115&lt;=0),0,IF(O115&gt;0,VLOOKUP(M115,'SNSA Max amounts'!$B$9:$D$12,3,FALSE),VLOOKUP(M115,'SNSA Max amounts'!$H$9:$J$12,3,FALSE))),Q115)</f>
        <v>0</v>
      </c>
      <c r="S115" s="139">
        <f t="shared" si="6"/>
        <v>0</v>
      </c>
    </row>
    <row r="116" spans="1:19" ht="15">
      <c r="A116" s="132"/>
      <c r="B116" s="131"/>
      <c r="C116" s="132"/>
      <c r="D116" s="132"/>
      <c r="E116" s="132"/>
      <c r="F116" s="132"/>
      <c r="G116" s="132"/>
      <c r="H116" s="202">
        <f>IF($S$9&lt;&gt;"yes",IF(AND(E116&lt;=0,F116&lt;=0),0,IF(E116&gt;0,VLOOKUP(C116,'SNSA Max amounts'!$B$9:$D$12,3,FALSE),VLOOKUP(C116,'SNSA Max amounts'!$H$9:$J$12,3,FALSE))),G116)</f>
        <v>0</v>
      </c>
      <c r="I116" s="139">
        <f t="shared" si="5"/>
        <v>0</v>
      </c>
      <c r="J116" s="152"/>
      <c r="K116" s="132"/>
      <c r="L116" s="131"/>
      <c r="M116" s="132"/>
      <c r="N116" s="132"/>
      <c r="O116" s="132"/>
      <c r="P116" s="132"/>
      <c r="Q116" s="132"/>
      <c r="R116" s="139">
        <f>IF($S$9&lt;&gt;"yes",IF(AND(O116&lt;=0,P116&lt;=0),0,IF(O116&gt;0,VLOOKUP(M116,'SNSA Max amounts'!$B$9:$D$12,3,FALSE),VLOOKUP(M116,'SNSA Max amounts'!$H$9:$J$12,3,FALSE))),Q116)</f>
        <v>0</v>
      </c>
      <c r="S116" s="139">
        <f t="shared" si="6"/>
        <v>0</v>
      </c>
    </row>
    <row r="117" spans="1:19" ht="15">
      <c r="A117" s="132"/>
      <c r="B117" s="131"/>
      <c r="C117" s="132"/>
      <c r="D117" s="132"/>
      <c r="E117" s="132"/>
      <c r="F117" s="132"/>
      <c r="G117" s="132"/>
      <c r="H117" s="202">
        <f>IF($S$9&lt;&gt;"yes",IF(AND(E117&lt;=0,F117&lt;=0),0,IF(E117&gt;0,VLOOKUP(C117,'SNSA Max amounts'!$B$9:$D$12,3,FALSE),VLOOKUP(C117,'SNSA Max amounts'!$H$9:$J$12,3,FALSE))),G117)</f>
        <v>0</v>
      </c>
      <c r="I117" s="139">
        <f t="shared" si="5"/>
        <v>0</v>
      </c>
      <c r="J117" s="152"/>
      <c r="K117" s="132"/>
      <c r="L117" s="131"/>
      <c r="M117" s="132"/>
      <c r="N117" s="132"/>
      <c r="O117" s="132"/>
      <c r="P117" s="132"/>
      <c r="Q117" s="132"/>
      <c r="R117" s="139">
        <f>IF($S$9&lt;&gt;"yes",IF(AND(O117&lt;=0,P117&lt;=0),0,IF(O117&gt;0,VLOOKUP(M117,'SNSA Max amounts'!$B$9:$D$12,3,FALSE),VLOOKUP(M117,'SNSA Max amounts'!$H$9:$J$12,3,FALSE))),Q117)</f>
        <v>0</v>
      </c>
      <c r="S117" s="139">
        <f t="shared" si="6"/>
        <v>0</v>
      </c>
    </row>
    <row r="118" spans="1:19" ht="15">
      <c r="A118" s="132"/>
      <c r="B118" s="131"/>
      <c r="C118" s="132"/>
      <c r="D118" s="132"/>
      <c r="E118" s="132"/>
      <c r="F118" s="132"/>
      <c r="G118" s="132"/>
      <c r="H118" s="202">
        <f>IF($S$9&lt;&gt;"yes",IF(AND(E118&lt;=0,F118&lt;=0),0,IF(E118&gt;0,VLOOKUP(C118,'SNSA Max amounts'!$B$9:$D$12,3,FALSE),VLOOKUP(C118,'SNSA Max amounts'!$H$9:$J$12,3,FALSE))),G118)</f>
        <v>0</v>
      </c>
      <c r="I118" s="139">
        <f t="shared" si="5"/>
        <v>0</v>
      </c>
      <c r="J118" s="152"/>
      <c r="K118" s="132"/>
      <c r="L118" s="131"/>
      <c r="M118" s="132"/>
      <c r="N118" s="132"/>
      <c r="O118" s="132"/>
      <c r="P118" s="132"/>
      <c r="Q118" s="132"/>
      <c r="R118" s="139">
        <f>IF($S$9&lt;&gt;"yes",IF(AND(O118&lt;=0,P118&lt;=0),0,IF(O118&gt;0,VLOOKUP(M118,'SNSA Max amounts'!$B$9:$D$12,3,FALSE),VLOOKUP(M118,'SNSA Max amounts'!$H$9:$J$12,3,FALSE))),Q118)</f>
        <v>0</v>
      </c>
      <c r="S118" s="139">
        <f t="shared" si="6"/>
        <v>0</v>
      </c>
    </row>
    <row r="119" spans="1:19" ht="15">
      <c r="A119" s="132"/>
      <c r="B119" s="131"/>
      <c r="C119" s="132"/>
      <c r="D119" s="132"/>
      <c r="E119" s="132"/>
      <c r="F119" s="132"/>
      <c r="G119" s="132"/>
      <c r="H119" s="202">
        <f>IF($S$9&lt;&gt;"yes",IF(AND(E119&lt;=0,F119&lt;=0),0,IF(E119&gt;0,VLOOKUP(C119,'SNSA Max amounts'!$B$9:$D$12,3,FALSE),VLOOKUP(C119,'SNSA Max amounts'!$H$9:$J$12,3,FALSE))),G119)</f>
        <v>0</v>
      </c>
      <c r="I119" s="139">
        <f t="shared" si="5"/>
        <v>0</v>
      </c>
      <c r="J119" s="152"/>
      <c r="K119" s="132"/>
      <c r="L119" s="131"/>
      <c r="M119" s="132"/>
      <c r="N119" s="132"/>
      <c r="O119" s="132"/>
      <c r="P119" s="132"/>
      <c r="Q119" s="132"/>
      <c r="R119" s="139">
        <f>IF($S$9&lt;&gt;"yes",IF(AND(O119&lt;=0,P119&lt;=0),0,IF(O119&gt;0,VLOOKUP(M119,'SNSA Max amounts'!$B$9:$D$12,3,FALSE),VLOOKUP(M119,'SNSA Max amounts'!$H$9:$J$12,3,FALSE))),Q119)</f>
        <v>0</v>
      </c>
      <c r="S119" s="139">
        <f t="shared" si="6"/>
        <v>0</v>
      </c>
    </row>
    <row r="120" spans="1:19" ht="15">
      <c r="A120" s="132"/>
      <c r="B120" s="131"/>
      <c r="C120" s="132"/>
      <c r="D120" s="132"/>
      <c r="E120" s="132"/>
      <c r="F120" s="132"/>
      <c r="G120" s="132"/>
      <c r="H120" s="202">
        <f>IF($S$9&lt;&gt;"yes",IF(AND(E120&lt;=0,F120&lt;=0),0,IF(E120&gt;0,VLOOKUP(C120,'SNSA Max amounts'!$B$9:$D$12,3,FALSE),VLOOKUP(C120,'SNSA Max amounts'!$H$9:$J$12,3,FALSE))),G120)</f>
        <v>0</v>
      </c>
      <c r="I120" s="139">
        <f t="shared" si="5"/>
        <v>0</v>
      </c>
      <c r="J120" s="152"/>
      <c r="K120" s="132"/>
      <c r="L120" s="131"/>
      <c r="M120" s="132"/>
      <c r="N120" s="132"/>
      <c r="O120" s="132"/>
      <c r="P120" s="132"/>
      <c r="Q120" s="132"/>
      <c r="R120" s="139">
        <f>IF($S$9&lt;&gt;"yes",IF(AND(O120&lt;=0,P120&lt;=0),0,IF(O120&gt;0,VLOOKUP(M120,'SNSA Max amounts'!$B$9:$D$12,3,FALSE),VLOOKUP(M120,'SNSA Max amounts'!$H$9:$J$12,3,FALSE))),Q120)</f>
        <v>0</v>
      </c>
      <c r="S120" s="139">
        <f t="shared" si="6"/>
        <v>0</v>
      </c>
    </row>
    <row r="121" spans="1:19" ht="15">
      <c r="A121" s="132"/>
      <c r="B121" s="131"/>
      <c r="C121" s="132"/>
      <c r="D121" s="132"/>
      <c r="E121" s="132"/>
      <c r="F121" s="132"/>
      <c r="G121" s="132"/>
      <c r="H121" s="202">
        <f>IF($S$9&lt;&gt;"yes",IF(AND(E121&lt;=0,F121&lt;=0),0,IF(E121&gt;0,VLOOKUP(C121,'SNSA Max amounts'!$B$9:$D$12,3,FALSE),VLOOKUP(C121,'SNSA Max amounts'!$H$9:$J$12,3,FALSE))),G121)</f>
        <v>0</v>
      </c>
      <c r="I121" s="139">
        <f t="shared" si="5"/>
        <v>0</v>
      </c>
      <c r="J121" s="152"/>
      <c r="K121" s="132"/>
      <c r="L121" s="131"/>
      <c r="M121" s="132"/>
      <c r="N121" s="132"/>
      <c r="O121" s="132"/>
      <c r="P121" s="132"/>
      <c r="Q121" s="132"/>
      <c r="R121" s="139">
        <f>IF($S$9&lt;&gt;"yes",IF(AND(O121&lt;=0,P121&lt;=0),0,IF(O121&gt;0,VLOOKUP(M121,'SNSA Max amounts'!$B$9:$D$12,3,FALSE),VLOOKUP(M121,'SNSA Max amounts'!$H$9:$J$12,3,FALSE))),Q121)</f>
        <v>0</v>
      </c>
      <c r="S121" s="139">
        <f t="shared" si="6"/>
        <v>0</v>
      </c>
    </row>
    <row r="122" spans="1:19" ht="15">
      <c r="A122" s="132"/>
      <c r="B122" s="131"/>
      <c r="C122" s="132"/>
      <c r="D122" s="132"/>
      <c r="E122" s="132"/>
      <c r="F122" s="132"/>
      <c r="G122" s="132"/>
      <c r="H122" s="202">
        <f>IF($S$9&lt;&gt;"yes",IF(AND(E122&lt;=0,F122&lt;=0),0,IF(E122&gt;0,VLOOKUP(C122,'SNSA Max amounts'!$B$9:$D$12,3,FALSE),VLOOKUP(C122,'SNSA Max amounts'!$H$9:$J$12,3,FALSE))),G122)</f>
        <v>0</v>
      </c>
      <c r="I122" s="139">
        <f t="shared" si="5"/>
        <v>0</v>
      </c>
      <c r="J122" s="152"/>
      <c r="K122" s="132"/>
      <c r="L122" s="131"/>
      <c r="M122" s="132"/>
      <c r="N122" s="132"/>
      <c r="O122" s="132"/>
      <c r="P122" s="132"/>
      <c r="Q122" s="132"/>
      <c r="R122" s="139">
        <f>IF($S$9&lt;&gt;"yes",IF(AND(O122&lt;=0,P122&lt;=0),0,IF(O122&gt;0,VLOOKUP(M122,'SNSA Max amounts'!$B$9:$D$12,3,FALSE),VLOOKUP(M122,'SNSA Max amounts'!$H$9:$J$12,3,FALSE))),Q122)</f>
        <v>0</v>
      </c>
      <c r="S122" s="139">
        <f t="shared" si="6"/>
        <v>0</v>
      </c>
    </row>
    <row r="123" spans="1:19" ht="15">
      <c r="A123" s="132"/>
      <c r="B123" s="131"/>
      <c r="C123" s="132"/>
      <c r="D123" s="132"/>
      <c r="E123" s="132"/>
      <c r="F123" s="132"/>
      <c r="G123" s="132"/>
      <c r="H123" s="202">
        <f>IF($S$9&lt;&gt;"yes",IF(AND(E123&lt;=0,F123&lt;=0),0,IF(E123&gt;0,VLOOKUP(C123,'SNSA Max amounts'!$B$9:$D$12,3,FALSE),VLOOKUP(C123,'SNSA Max amounts'!$H$9:$J$12,3,FALSE))),G123)</f>
        <v>0</v>
      </c>
      <c r="I123" s="139">
        <f t="shared" si="5"/>
        <v>0</v>
      </c>
      <c r="J123" s="152"/>
      <c r="K123" s="132"/>
      <c r="L123" s="131"/>
      <c r="M123" s="132"/>
      <c r="N123" s="132"/>
      <c r="O123" s="132"/>
      <c r="P123" s="132"/>
      <c r="Q123" s="132"/>
      <c r="R123" s="139">
        <f>IF($S$9&lt;&gt;"yes",IF(AND(O123&lt;=0,P123&lt;=0),0,IF(O123&gt;0,VLOOKUP(M123,'SNSA Max amounts'!$B$9:$D$12,3,FALSE),VLOOKUP(M123,'SNSA Max amounts'!$H$9:$J$12,3,FALSE))),Q123)</f>
        <v>0</v>
      </c>
      <c r="S123" s="139">
        <f t="shared" si="6"/>
        <v>0</v>
      </c>
    </row>
    <row r="124" spans="1:19" ht="15">
      <c r="A124" s="132"/>
      <c r="B124" s="131"/>
      <c r="C124" s="132"/>
      <c r="D124" s="132"/>
      <c r="E124" s="132"/>
      <c r="F124" s="132"/>
      <c r="G124" s="132"/>
      <c r="H124" s="202">
        <f>IF($S$9&lt;&gt;"yes",IF(AND(E124&lt;=0,F124&lt;=0),0,IF(E124&gt;0,VLOOKUP(C124,'SNSA Max amounts'!$B$9:$D$12,3,FALSE),VLOOKUP(C124,'SNSA Max amounts'!$H$9:$J$12,3,FALSE))),G124)</f>
        <v>0</v>
      </c>
      <c r="I124" s="139">
        <f t="shared" si="5"/>
        <v>0</v>
      </c>
      <c r="J124" s="152"/>
      <c r="K124" s="132"/>
      <c r="L124" s="131"/>
      <c r="M124" s="132"/>
      <c r="N124" s="132"/>
      <c r="O124" s="132"/>
      <c r="P124" s="132"/>
      <c r="Q124" s="132"/>
      <c r="R124" s="139">
        <f>IF($S$9&lt;&gt;"yes",IF(AND(O124&lt;=0,P124&lt;=0),0,IF(O124&gt;0,VLOOKUP(M124,'SNSA Max amounts'!$B$9:$D$12,3,FALSE),VLOOKUP(M124,'SNSA Max amounts'!$H$9:$J$12,3,FALSE))),Q124)</f>
        <v>0</v>
      </c>
      <c r="S124" s="139">
        <f t="shared" si="6"/>
        <v>0</v>
      </c>
    </row>
    <row r="125" spans="1:19" ht="15">
      <c r="A125" s="132"/>
      <c r="B125" s="131"/>
      <c r="C125" s="132"/>
      <c r="D125" s="132"/>
      <c r="E125" s="132"/>
      <c r="F125" s="132"/>
      <c r="G125" s="132"/>
      <c r="H125" s="202">
        <f>IF($S$9&lt;&gt;"yes",IF(AND(E125&lt;=0,F125&lt;=0),0,IF(E125&gt;0,VLOOKUP(C125,'SNSA Max amounts'!$B$9:$D$12,3,FALSE),VLOOKUP(C125,'SNSA Max amounts'!$H$9:$J$12,3,FALSE))),G125)</f>
        <v>0</v>
      </c>
      <c r="I125" s="139">
        <f t="shared" si="5"/>
        <v>0</v>
      </c>
      <c r="J125" s="152"/>
      <c r="K125" s="132"/>
      <c r="L125" s="131"/>
      <c r="M125" s="132"/>
      <c r="N125" s="132"/>
      <c r="O125" s="132"/>
      <c r="P125" s="132"/>
      <c r="Q125" s="132"/>
      <c r="R125" s="139">
        <f>IF($S$9&lt;&gt;"yes",IF(AND(O125&lt;=0,P125&lt;=0),0,IF(O125&gt;0,VLOOKUP(M125,'SNSA Max amounts'!$B$9:$D$12,3,FALSE),VLOOKUP(M125,'SNSA Max amounts'!$H$9:$J$12,3,FALSE))),Q125)</f>
        <v>0</v>
      </c>
      <c r="S125" s="139">
        <f t="shared" si="6"/>
        <v>0</v>
      </c>
    </row>
    <row r="126" spans="1:19" ht="15">
      <c r="A126" s="132"/>
      <c r="B126" s="131"/>
      <c r="C126" s="132"/>
      <c r="D126" s="132"/>
      <c r="E126" s="132"/>
      <c r="F126" s="132"/>
      <c r="G126" s="132"/>
      <c r="H126" s="202">
        <f>IF($S$9&lt;&gt;"yes",IF(AND(E126&lt;=0,F126&lt;=0),0,IF(E126&gt;0,VLOOKUP(C126,'SNSA Max amounts'!$B$9:$D$12,3,FALSE),VLOOKUP(C126,'SNSA Max amounts'!$H$9:$J$12,3,FALSE))),G126)</f>
        <v>0</v>
      </c>
      <c r="I126" s="139">
        <f t="shared" si="5"/>
        <v>0</v>
      </c>
      <c r="J126" s="152"/>
      <c r="K126" s="132"/>
      <c r="L126" s="131"/>
      <c r="M126" s="132"/>
      <c r="N126" s="132"/>
      <c r="O126" s="132"/>
      <c r="P126" s="132"/>
      <c r="Q126" s="132"/>
      <c r="R126" s="139">
        <f>IF($S$9&lt;&gt;"yes",IF(AND(O126&lt;=0,P126&lt;=0),0,IF(O126&gt;0,VLOOKUP(M126,'SNSA Max amounts'!$B$9:$D$12,3,FALSE),VLOOKUP(M126,'SNSA Max amounts'!$H$9:$J$12,3,FALSE))),Q126)</f>
        <v>0</v>
      </c>
      <c r="S126" s="139">
        <f t="shared" si="6"/>
        <v>0</v>
      </c>
    </row>
    <row r="127" spans="1:19" ht="15">
      <c r="A127" s="132"/>
      <c r="B127" s="131"/>
      <c r="C127" s="132"/>
      <c r="D127" s="132"/>
      <c r="E127" s="132"/>
      <c r="F127" s="132"/>
      <c r="G127" s="132"/>
      <c r="H127" s="202">
        <f>IF($S$9&lt;&gt;"yes",IF(AND(E127&lt;=0,F127&lt;=0),0,IF(E127&gt;0,VLOOKUP(C127,'SNSA Max amounts'!$B$9:$D$12,3,FALSE),VLOOKUP(C127,'SNSA Max amounts'!$H$9:$J$12,3,FALSE))),G127)</f>
        <v>0</v>
      </c>
      <c r="I127" s="139">
        <f t="shared" si="5"/>
        <v>0</v>
      </c>
      <c r="J127" s="152"/>
      <c r="K127" s="132"/>
      <c r="L127" s="131"/>
      <c r="M127" s="132"/>
      <c r="N127" s="132"/>
      <c r="O127" s="132"/>
      <c r="P127" s="132"/>
      <c r="Q127" s="132"/>
      <c r="R127" s="139">
        <f>IF($S$9&lt;&gt;"yes",IF(AND(O127&lt;=0,P127&lt;=0),0,IF(O127&gt;0,VLOOKUP(M127,'SNSA Max amounts'!$B$9:$D$12,3,FALSE),VLOOKUP(M127,'SNSA Max amounts'!$H$9:$J$12,3,FALSE))),Q127)</f>
        <v>0</v>
      </c>
      <c r="S127" s="139">
        <f t="shared" si="6"/>
        <v>0</v>
      </c>
    </row>
    <row r="128" spans="1:19" ht="15">
      <c r="A128" s="132"/>
      <c r="B128" s="131"/>
      <c r="C128" s="132"/>
      <c r="D128" s="132"/>
      <c r="E128" s="132"/>
      <c r="F128" s="132"/>
      <c r="G128" s="132"/>
      <c r="H128" s="202">
        <f>IF($S$9&lt;&gt;"yes",IF(AND(E128&lt;=0,F128&lt;=0),0,IF(E128&gt;0,VLOOKUP(C128,'SNSA Max amounts'!$B$9:$D$12,3,FALSE),VLOOKUP(C128,'SNSA Max amounts'!$H$9:$J$12,3,FALSE))),G128)</f>
        <v>0</v>
      </c>
      <c r="I128" s="139">
        <f t="shared" si="5"/>
        <v>0</v>
      </c>
      <c r="J128" s="152"/>
      <c r="K128" s="132"/>
      <c r="L128" s="131"/>
      <c r="M128" s="132"/>
      <c r="N128" s="132"/>
      <c r="O128" s="132"/>
      <c r="P128" s="132"/>
      <c r="Q128" s="132"/>
      <c r="R128" s="139">
        <f>IF($S$9&lt;&gt;"yes",IF(AND(O128&lt;=0,P128&lt;=0),0,IF(O128&gt;0,VLOOKUP(M128,'SNSA Max amounts'!$B$9:$D$12,3,FALSE),VLOOKUP(M128,'SNSA Max amounts'!$H$9:$J$12,3,FALSE))),Q128)</f>
        <v>0</v>
      </c>
      <c r="S128" s="139">
        <f t="shared" si="6"/>
        <v>0</v>
      </c>
    </row>
    <row r="129" spans="1:19" ht="15">
      <c r="A129" s="132"/>
      <c r="B129" s="131"/>
      <c r="C129" s="132"/>
      <c r="D129" s="132"/>
      <c r="E129" s="132"/>
      <c r="F129" s="132"/>
      <c r="G129" s="132"/>
      <c r="H129" s="202">
        <f>IF($S$9&lt;&gt;"yes",IF(AND(E129&lt;=0,F129&lt;=0),0,IF(E129&gt;0,VLOOKUP(C129,'SNSA Max amounts'!$B$9:$D$12,3,FALSE),VLOOKUP(C129,'SNSA Max amounts'!$H$9:$J$12,3,FALSE))),G129)</f>
        <v>0</v>
      </c>
      <c r="I129" s="139">
        <f t="shared" si="5"/>
        <v>0</v>
      </c>
      <c r="J129" s="152"/>
      <c r="K129" s="132"/>
      <c r="L129" s="131"/>
      <c r="M129" s="132"/>
      <c r="N129" s="132"/>
      <c r="O129" s="132"/>
      <c r="P129" s="132"/>
      <c r="Q129" s="132"/>
      <c r="R129" s="139">
        <f>IF($S$9&lt;&gt;"yes",IF(AND(O129&lt;=0,P129&lt;=0),0,IF(O129&gt;0,VLOOKUP(M129,'SNSA Max amounts'!$B$9:$D$12,3,FALSE),VLOOKUP(M129,'SNSA Max amounts'!$H$9:$J$12,3,FALSE))),Q129)</f>
        <v>0</v>
      </c>
      <c r="S129" s="139">
        <f t="shared" si="6"/>
        <v>0</v>
      </c>
    </row>
    <row r="130" spans="1:19" ht="15">
      <c r="A130" s="132"/>
      <c r="B130" s="131"/>
      <c r="C130" s="132"/>
      <c r="D130" s="132"/>
      <c r="E130" s="132"/>
      <c r="F130" s="132"/>
      <c r="G130" s="132"/>
      <c r="H130" s="202">
        <f>IF($S$9&lt;&gt;"yes",IF(AND(E130&lt;=0,F130&lt;=0),0,IF(E130&gt;0,VLOOKUP(C130,'SNSA Max amounts'!$B$9:$D$12,3,FALSE),VLOOKUP(C130,'SNSA Max amounts'!$H$9:$J$12,3,FALSE))),G130)</f>
        <v>0</v>
      </c>
      <c r="I130" s="139">
        <f t="shared" si="5"/>
        <v>0</v>
      </c>
      <c r="J130" s="152"/>
      <c r="K130" s="132"/>
      <c r="L130" s="131"/>
      <c r="M130" s="132"/>
      <c r="N130" s="132"/>
      <c r="O130" s="132"/>
      <c r="P130" s="132"/>
      <c r="Q130" s="132"/>
      <c r="R130" s="139">
        <f>IF($S$9&lt;&gt;"yes",IF(AND(O130&lt;=0,P130&lt;=0),0,IF(O130&gt;0,VLOOKUP(M130,'SNSA Max amounts'!$B$9:$D$12,3,FALSE),VLOOKUP(M130,'SNSA Max amounts'!$H$9:$J$12,3,FALSE))),Q130)</f>
        <v>0</v>
      </c>
      <c r="S130" s="139">
        <f t="shared" si="6"/>
        <v>0</v>
      </c>
    </row>
    <row r="131" spans="1:19" ht="15">
      <c r="A131" s="132"/>
      <c r="B131" s="131"/>
      <c r="C131" s="132"/>
      <c r="D131" s="132"/>
      <c r="E131" s="132"/>
      <c r="F131" s="132"/>
      <c r="G131" s="132"/>
      <c r="H131" s="202">
        <f>IF($S$9&lt;&gt;"yes",IF(AND(E131&lt;=0,F131&lt;=0),0,IF(E131&gt;0,VLOOKUP(C131,'SNSA Max amounts'!$B$9:$D$12,3,FALSE),VLOOKUP(C131,'SNSA Max amounts'!$H$9:$J$12,3,FALSE))),G131)</f>
        <v>0</v>
      </c>
      <c r="I131" s="139">
        <f t="shared" si="5"/>
        <v>0</v>
      </c>
      <c r="J131" s="152"/>
      <c r="K131" s="132"/>
      <c r="L131" s="131"/>
      <c r="M131" s="132"/>
      <c r="N131" s="132"/>
      <c r="O131" s="132"/>
      <c r="P131" s="132"/>
      <c r="Q131" s="132"/>
      <c r="R131" s="139">
        <f>IF($S$9&lt;&gt;"yes",IF(AND(O131&lt;=0,P131&lt;=0),0,IF(O131&gt;0,VLOOKUP(M131,'SNSA Max amounts'!$B$9:$D$12,3,FALSE),VLOOKUP(M131,'SNSA Max amounts'!$H$9:$J$12,3,FALSE))),Q131)</f>
        <v>0</v>
      </c>
      <c r="S131" s="139">
        <f t="shared" si="6"/>
        <v>0</v>
      </c>
    </row>
    <row r="132" spans="1:19" ht="15">
      <c r="A132" s="132"/>
      <c r="B132" s="131"/>
      <c r="C132" s="132"/>
      <c r="D132" s="132"/>
      <c r="E132" s="132"/>
      <c r="F132" s="132"/>
      <c r="G132" s="132"/>
      <c r="H132" s="202">
        <f>IF($S$9&lt;&gt;"yes",IF(AND(E132&lt;=0,F132&lt;=0),0,IF(E132&gt;0,VLOOKUP(C132,'SNSA Max amounts'!$B$9:$D$12,3,FALSE),VLOOKUP(C132,'SNSA Max amounts'!$H$9:$J$12,3,FALSE))),G132)</f>
        <v>0</v>
      </c>
      <c r="I132" s="139">
        <f t="shared" si="5"/>
        <v>0</v>
      </c>
      <c r="J132" s="152"/>
      <c r="K132" s="132"/>
      <c r="L132" s="131"/>
      <c r="M132" s="132"/>
      <c r="N132" s="132"/>
      <c r="O132" s="132"/>
      <c r="P132" s="132"/>
      <c r="Q132" s="132"/>
      <c r="R132" s="139">
        <f>IF($S$9&lt;&gt;"yes",IF(AND(O132&lt;=0,P132&lt;=0),0,IF(O132&gt;0,VLOOKUP(M132,'SNSA Max amounts'!$B$9:$D$12,3,FALSE),VLOOKUP(M132,'SNSA Max amounts'!$H$9:$J$12,3,FALSE))),Q132)</f>
        <v>0</v>
      </c>
      <c r="S132" s="139">
        <f t="shared" si="6"/>
        <v>0</v>
      </c>
    </row>
    <row r="133" spans="1:19" ht="15">
      <c r="A133" s="132"/>
      <c r="B133" s="131"/>
      <c r="C133" s="132"/>
      <c r="D133" s="132"/>
      <c r="E133" s="132"/>
      <c r="F133" s="132"/>
      <c r="G133" s="132"/>
      <c r="H133" s="202">
        <f>IF($S$9&lt;&gt;"yes",IF(AND(E133&lt;=0,F133&lt;=0),0,IF(E133&gt;0,VLOOKUP(C133,'SNSA Max amounts'!$B$9:$D$12,3,FALSE),VLOOKUP(C133,'SNSA Max amounts'!$H$9:$J$12,3,FALSE))),G133)</f>
        <v>0</v>
      </c>
      <c r="I133" s="139">
        <f t="shared" si="5"/>
        <v>0</v>
      </c>
      <c r="J133" s="152"/>
      <c r="K133" s="132"/>
      <c r="L133" s="131"/>
      <c r="M133" s="132"/>
      <c r="N133" s="132"/>
      <c r="O133" s="132"/>
      <c r="P133" s="132"/>
      <c r="Q133" s="132"/>
      <c r="R133" s="139">
        <f>IF($S$9&lt;&gt;"yes",IF(AND(O133&lt;=0,P133&lt;=0),0,IF(O133&gt;0,VLOOKUP(M133,'SNSA Max amounts'!$B$9:$D$12,3,FALSE),VLOOKUP(M133,'SNSA Max amounts'!$H$9:$J$12,3,FALSE))),Q133)</f>
        <v>0</v>
      </c>
      <c r="S133" s="139">
        <f t="shared" si="6"/>
        <v>0</v>
      </c>
    </row>
    <row r="134" spans="1:19" ht="15">
      <c r="A134" s="132"/>
      <c r="B134" s="131"/>
      <c r="C134" s="132"/>
      <c r="D134" s="132"/>
      <c r="E134" s="132"/>
      <c r="F134" s="132"/>
      <c r="G134" s="132"/>
      <c r="H134" s="202">
        <f>IF($S$9&lt;&gt;"yes",IF(AND(E134&lt;=0,F134&lt;=0),0,IF(E134&gt;0,VLOOKUP(C134,'SNSA Max amounts'!$B$9:$D$12,3,FALSE),VLOOKUP(C134,'SNSA Max amounts'!$H$9:$J$12,3,FALSE))),G134)</f>
        <v>0</v>
      </c>
      <c r="I134" s="139">
        <f t="shared" si="5"/>
        <v>0</v>
      </c>
      <c r="J134" s="152"/>
      <c r="K134" s="132"/>
      <c r="L134" s="131"/>
      <c r="M134" s="132"/>
      <c r="N134" s="132"/>
      <c r="O134" s="132"/>
      <c r="P134" s="132"/>
      <c r="Q134" s="132"/>
      <c r="R134" s="139">
        <f>IF($S$9&lt;&gt;"yes",IF(AND(O134&lt;=0,P134&lt;=0),0,IF(O134&gt;0,VLOOKUP(M134,'SNSA Max amounts'!$B$9:$D$12,3,FALSE),VLOOKUP(M134,'SNSA Max amounts'!$H$9:$J$12,3,FALSE))),Q134)</f>
        <v>0</v>
      </c>
      <c r="S134" s="139">
        <f t="shared" si="6"/>
        <v>0</v>
      </c>
    </row>
    <row r="135" spans="1:19" ht="15">
      <c r="A135" s="132"/>
      <c r="B135" s="131"/>
      <c r="C135" s="132"/>
      <c r="D135" s="132"/>
      <c r="E135" s="132"/>
      <c r="F135" s="132"/>
      <c r="G135" s="132"/>
      <c r="H135" s="202">
        <f>IF($S$9&lt;&gt;"yes",IF(AND(E135&lt;=0,F135&lt;=0),0,IF(E135&gt;0,VLOOKUP(C135,'SNSA Max amounts'!$B$9:$D$12,3,FALSE),VLOOKUP(C135,'SNSA Max amounts'!$H$9:$J$12,3,FALSE))),G135)</f>
        <v>0</v>
      </c>
      <c r="I135" s="139">
        <f t="shared" si="5"/>
        <v>0</v>
      </c>
      <c r="J135" s="152"/>
      <c r="K135" s="132"/>
      <c r="L135" s="131"/>
      <c r="M135" s="132"/>
      <c r="N135" s="132"/>
      <c r="O135" s="132"/>
      <c r="P135" s="132"/>
      <c r="Q135" s="132"/>
      <c r="R135" s="139">
        <f>IF($S$9&lt;&gt;"yes",IF(AND(O135&lt;=0,P135&lt;=0),0,IF(O135&gt;0,VLOOKUP(M135,'SNSA Max amounts'!$B$9:$D$12,3,FALSE),VLOOKUP(M135,'SNSA Max amounts'!$H$9:$J$12,3,FALSE))),Q135)</f>
        <v>0</v>
      </c>
      <c r="S135" s="139">
        <f t="shared" si="6"/>
        <v>0</v>
      </c>
    </row>
    <row r="136" spans="1:19" ht="15">
      <c r="A136" s="132"/>
      <c r="B136" s="131"/>
      <c r="C136" s="132"/>
      <c r="D136" s="132"/>
      <c r="E136" s="132"/>
      <c r="F136" s="132"/>
      <c r="G136" s="132"/>
      <c r="H136" s="202">
        <f>IF($S$9&lt;&gt;"yes",IF(AND(E136&lt;=0,F136&lt;=0),0,IF(E136&gt;0,VLOOKUP(C136,'SNSA Max amounts'!$B$9:$D$12,3,FALSE),VLOOKUP(C136,'SNSA Max amounts'!$H$9:$J$12,3,FALSE))),G136)</f>
        <v>0</v>
      </c>
      <c r="I136" s="139">
        <f t="shared" si="5"/>
        <v>0</v>
      </c>
      <c r="J136" s="152"/>
      <c r="K136" s="132"/>
      <c r="L136" s="131"/>
      <c r="M136" s="132"/>
      <c r="N136" s="132"/>
      <c r="O136" s="132"/>
      <c r="P136" s="132"/>
      <c r="Q136" s="132"/>
      <c r="R136" s="139">
        <f>IF($S$9&lt;&gt;"yes",IF(AND(O136&lt;=0,P136&lt;=0),0,IF(O136&gt;0,VLOOKUP(M136,'SNSA Max amounts'!$B$9:$D$12,3,FALSE),VLOOKUP(M136,'SNSA Max amounts'!$H$9:$J$12,3,FALSE))),Q136)</f>
        <v>0</v>
      </c>
      <c r="S136" s="139">
        <f t="shared" si="6"/>
        <v>0</v>
      </c>
    </row>
    <row r="137" spans="1:19" ht="15">
      <c r="A137" s="132"/>
      <c r="B137" s="131"/>
      <c r="C137" s="132"/>
      <c r="D137" s="132"/>
      <c r="E137" s="132"/>
      <c r="F137" s="132"/>
      <c r="G137" s="132"/>
      <c r="H137" s="202">
        <f>IF($S$9&lt;&gt;"yes",IF(AND(E137&lt;=0,F137&lt;=0),0,IF(E137&gt;0,VLOOKUP(C137,'SNSA Max amounts'!$B$9:$D$12,3,FALSE),VLOOKUP(C137,'SNSA Max amounts'!$H$9:$J$12,3,FALSE))),G137)</f>
        <v>0</v>
      </c>
      <c r="I137" s="139">
        <f t="shared" si="5"/>
        <v>0</v>
      </c>
      <c r="J137" s="152"/>
      <c r="K137" s="132"/>
      <c r="L137" s="131"/>
      <c r="M137" s="132"/>
      <c r="N137" s="132"/>
      <c r="O137" s="132"/>
      <c r="P137" s="132"/>
      <c r="Q137" s="132"/>
      <c r="R137" s="139">
        <f>IF($S$9&lt;&gt;"yes",IF(AND(O137&lt;=0,P137&lt;=0),0,IF(O137&gt;0,VLOOKUP(M137,'SNSA Max amounts'!$B$9:$D$12,3,FALSE),VLOOKUP(M137,'SNSA Max amounts'!$H$9:$J$12,3,FALSE))),Q137)</f>
        <v>0</v>
      </c>
      <c r="S137" s="139">
        <f t="shared" si="6"/>
        <v>0</v>
      </c>
    </row>
    <row r="138" spans="1:19" ht="15">
      <c r="A138" s="132"/>
      <c r="B138" s="131"/>
      <c r="C138" s="132"/>
      <c r="D138" s="132"/>
      <c r="E138" s="132"/>
      <c r="F138" s="132"/>
      <c r="G138" s="132"/>
      <c r="H138" s="202">
        <f>IF($S$9&lt;&gt;"yes",IF(AND(E138&lt;=0,F138&lt;=0),0,IF(E138&gt;0,VLOOKUP(C138,'SNSA Max amounts'!$B$9:$D$12,3,FALSE),VLOOKUP(C138,'SNSA Max amounts'!$H$9:$J$12,3,FALSE))),G138)</f>
        <v>0</v>
      </c>
      <c r="I138" s="139">
        <f t="shared" si="5"/>
        <v>0</v>
      </c>
      <c r="J138" s="152"/>
      <c r="K138" s="132"/>
      <c r="L138" s="131"/>
      <c r="M138" s="132"/>
      <c r="N138" s="132"/>
      <c r="O138" s="132"/>
      <c r="P138" s="132"/>
      <c r="Q138" s="132"/>
      <c r="R138" s="139">
        <f>IF($S$9&lt;&gt;"yes",IF(AND(O138&lt;=0,P138&lt;=0),0,IF(O138&gt;0,VLOOKUP(M138,'SNSA Max amounts'!$B$9:$D$12,3,FALSE),VLOOKUP(M138,'SNSA Max amounts'!$H$9:$J$12,3,FALSE))),Q138)</f>
        <v>0</v>
      </c>
      <c r="S138" s="139">
        <f t="shared" si="6"/>
        <v>0</v>
      </c>
    </row>
    <row r="139" spans="1:19" ht="15">
      <c r="A139" s="132"/>
      <c r="B139" s="131"/>
      <c r="C139" s="132"/>
      <c r="D139" s="132"/>
      <c r="E139" s="132"/>
      <c r="F139" s="132"/>
      <c r="G139" s="132"/>
      <c r="H139" s="202">
        <f>IF($S$9&lt;&gt;"yes",IF(AND(E139&lt;=0,F139&lt;=0),0,IF(E139&gt;0,VLOOKUP(C139,'SNSA Max amounts'!$B$9:$D$12,3,FALSE),VLOOKUP(C139,'SNSA Max amounts'!$H$9:$J$12,3,FALSE))),G139)</f>
        <v>0</v>
      </c>
      <c r="I139" s="139">
        <f t="shared" si="5"/>
        <v>0</v>
      </c>
      <c r="J139" s="152"/>
      <c r="K139" s="132"/>
      <c r="L139" s="131"/>
      <c r="M139" s="132"/>
      <c r="N139" s="132"/>
      <c r="O139" s="132"/>
      <c r="P139" s="132"/>
      <c r="Q139" s="132"/>
      <c r="R139" s="139">
        <f>IF($S$9&lt;&gt;"yes",IF(AND(O139&lt;=0,P139&lt;=0),0,IF(O139&gt;0,VLOOKUP(M139,'SNSA Max amounts'!$B$9:$D$12,3,FALSE),VLOOKUP(M139,'SNSA Max amounts'!$H$9:$J$12,3,FALSE))),Q139)</f>
        <v>0</v>
      </c>
      <c r="S139" s="139">
        <f t="shared" si="6"/>
        <v>0</v>
      </c>
    </row>
    <row r="140" spans="1:19" ht="15">
      <c r="A140" s="132"/>
      <c r="B140" s="131"/>
      <c r="C140" s="132"/>
      <c r="D140" s="132"/>
      <c r="E140" s="132"/>
      <c r="F140" s="132"/>
      <c r="G140" s="132"/>
      <c r="H140" s="202">
        <f>IF($S$9&lt;&gt;"yes",IF(AND(E140&lt;=0,F140&lt;=0),0,IF(E140&gt;0,VLOOKUP(C140,'SNSA Max amounts'!$B$9:$D$12,3,FALSE),VLOOKUP(C140,'SNSA Max amounts'!$H$9:$J$12,3,FALSE))),G140)</f>
        <v>0</v>
      </c>
      <c r="I140" s="139">
        <f t="shared" si="5"/>
        <v>0</v>
      </c>
      <c r="J140" s="152"/>
      <c r="K140" s="132"/>
      <c r="L140" s="131"/>
      <c r="M140" s="132"/>
      <c r="N140" s="132"/>
      <c r="O140" s="132"/>
      <c r="P140" s="132"/>
      <c r="Q140" s="132"/>
      <c r="R140" s="139">
        <f>IF($S$9&lt;&gt;"yes",IF(AND(O140&lt;=0,P140&lt;=0),0,IF(O140&gt;0,VLOOKUP(M140,'SNSA Max amounts'!$B$9:$D$12,3,FALSE),VLOOKUP(M140,'SNSA Max amounts'!$H$9:$J$12,3,FALSE))),Q140)</f>
        <v>0</v>
      </c>
      <c r="S140" s="139">
        <f t="shared" si="6"/>
        <v>0</v>
      </c>
    </row>
    <row r="141" spans="1:19" ht="15">
      <c r="A141" s="132"/>
      <c r="B141" s="131"/>
      <c r="C141" s="132"/>
      <c r="D141" s="132"/>
      <c r="E141" s="132"/>
      <c r="F141" s="132"/>
      <c r="G141" s="132"/>
      <c r="H141" s="202">
        <f>IF($S$9&lt;&gt;"yes",IF(AND(E141&lt;=0,F141&lt;=0),0,IF(E141&gt;0,VLOOKUP(C141,'SNSA Max amounts'!$B$9:$D$12,3,FALSE),VLOOKUP(C141,'SNSA Max amounts'!$H$9:$J$12,3,FALSE))),G141)</f>
        <v>0</v>
      </c>
      <c r="I141" s="139">
        <f t="shared" si="5"/>
        <v>0</v>
      </c>
      <c r="J141" s="152"/>
      <c r="K141" s="132"/>
      <c r="L141" s="131"/>
      <c r="M141" s="132"/>
      <c r="N141" s="132"/>
      <c r="O141" s="132"/>
      <c r="P141" s="132"/>
      <c r="Q141" s="132"/>
      <c r="R141" s="139">
        <f>IF($S$9&lt;&gt;"yes",IF(AND(O141&lt;=0,P141&lt;=0),0,IF(O141&gt;0,VLOOKUP(M141,'SNSA Max amounts'!$B$9:$D$12,3,FALSE),VLOOKUP(M141,'SNSA Max amounts'!$H$9:$J$12,3,FALSE))),Q141)</f>
        <v>0</v>
      </c>
      <c r="S141" s="139">
        <f t="shared" si="6"/>
        <v>0</v>
      </c>
    </row>
    <row r="142" spans="1:19" ht="15">
      <c r="A142" s="132"/>
      <c r="B142" s="131"/>
      <c r="C142" s="132"/>
      <c r="D142" s="132"/>
      <c r="E142" s="132"/>
      <c r="F142" s="132"/>
      <c r="G142" s="132"/>
      <c r="H142" s="202">
        <f>IF($S$9&lt;&gt;"yes",IF(AND(E142&lt;=0,F142&lt;=0),0,IF(E142&gt;0,VLOOKUP(C142,'SNSA Max amounts'!$B$9:$D$12,3,FALSE),VLOOKUP(C142,'SNSA Max amounts'!$H$9:$J$12,3,FALSE))),G142)</f>
        <v>0</v>
      </c>
      <c r="I142" s="139">
        <f t="shared" si="5"/>
        <v>0</v>
      </c>
      <c r="J142" s="152"/>
      <c r="K142" s="132"/>
      <c r="L142" s="131"/>
      <c r="M142" s="132"/>
      <c r="N142" s="132"/>
      <c r="O142" s="132"/>
      <c r="P142" s="132"/>
      <c r="Q142" s="132"/>
      <c r="R142" s="139">
        <f>IF($S$9&lt;&gt;"yes",IF(AND(O142&lt;=0,P142&lt;=0),0,IF(O142&gt;0,VLOOKUP(M142,'SNSA Max amounts'!$B$9:$D$12,3,FALSE),VLOOKUP(M142,'SNSA Max amounts'!$H$9:$J$12,3,FALSE))),Q142)</f>
        <v>0</v>
      </c>
      <c r="S142" s="139">
        <f t="shared" si="6"/>
        <v>0</v>
      </c>
    </row>
    <row r="143" spans="1:19" ht="15">
      <c r="A143" s="132"/>
      <c r="B143" s="131"/>
      <c r="C143" s="132"/>
      <c r="D143" s="132"/>
      <c r="E143" s="132"/>
      <c r="F143" s="132"/>
      <c r="G143" s="132"/>
      <c r="H143" s="202">
        <f>IF($S$9&lt;&gt;"yes",IF(AND(E143&lt;=0,F143&lt;=0),0,IF(E143&gt;0,VLOOKUP(C143,'SNSA Max amounts'!$B$9:$D$12,3,FALSE),VLOOKUP(C143,'SNSA Max amounts'!$H$9:$J$12,3,FALSE))),G143)</f>
        <v>0</v>
      </c>
      <c r="I143" s="139">
        <f t="shared" si="5"/>
        <v>0</v>
      </c>
      <c r="J143" s="152"/>
      <c r="K143" s="132"/>
      <c r="L143" s="131"/>
      <c r="M143" s="132"/>
      <c r="N143" s="132"/>
      <c r="O143" s="132"/>
      <c r="P143" s="132"/>
      <c r="Q143" s="132"/>
      <c r="R143" s="139">
        <f>IF($S$9&lt;&gt;"yes",IF(AND(O143&lt;=0,P143&lt;=0),0,IF(O143&gt;0,VLOOKUP(M143,'SNSA Max amounts'!$B$9:$D$12,3,FALSE),VLOOKUP(M143,'SNSA Max amounts'!$H$9:$J$12,3,FALSE))),Q143)</f>
        <v>0</v>
      </c>
      <c r="S143" s="139">
        <f t="shared" si="6"/>
        <v>0</v>
      </c>
    </row>
    <row r="144" spans="1:19" ht="15">
      <c r="A144" s="132"/>
      <c r="B144" s="131"/>
      <c r="C144" s="132"/>
      <c r="D144" s="132"/>
      <c r="E144" s="132"/>
      <c r="F144" s="132"/>
      <c r="G144" s="132"/>
      <c r="H144" s="202">
        <f>IF($S$9&lt;&gt;"yes",IF(AND(E144&lt;=0,F144&lt;=0),0,IF(E144&gt;0,VLOOKUP(C144,'SNSA Max amounts'!$B$9:$D$12,3,FALSE),VLOOKUP(C144,'SNSA Max amounts'!$H$9:$J$12,3,FALSE))),G144)</f>
        <v>0</v>
      </c>
      <c r="I144" s="139">
        <f t="shared" si="5"/>
        <v>0</v>
      </c>
      <c r="J144" s="152"/>
      <c r="K144" s="132"/>
      <c r="L144" s="131"/>
      <c r="M144" s="132"/>
      <c r="N144" s="132"/>
      <c r="O144" s="132"/>
      <c r="P144" s="132"/>
      <c r="Q144" s="132"/>
      <c r="R144" s="139">
        <f>IF($S$9&lt;&gt;"yes",IF(AND(O144&lt;=0,P144&lt;=0),0,IF(O144&gt;0,VLOOKUP(M144,'SNSA Max amounts'!$B$9:$D$12,3,FALSE),VLOOKUP(M144,'SNSA Max amounts'!$H$9:$J$12,3,FALSE))),Q144)</f>
        <v>0</v>
      </c>
      <c r="S144" s="139">
        <f t="shared" si="6"/>
        <v>0</v>
      </c>
    </row>
    <row r="145" spans="1:19" ht="15">
      <c r="A145" s="132"/>
      <c r="B145" s="131"/>
      <c r="C145" s="132"/>
      <c r="D145" s="132"/>
      <c r="E145" s="132"/>
      <c r="F145" s="132"/>
      <c r="G145" s="132"/>
      <c r="H145" s="202">
        <f>IF($S$9&lt;&gt;"yes",IF(AND(E145&lt;=0,F145&lt;=0),0,IF(E145&gt;0,VLOOKUP(C145,'SNSA Max amounts'!$B$9:$D$12,3,FALSE),VLOOKUP(C145,'SNSA Max amounts'!$H$9:$J$12,3,FALSE))),G145)</f>
        <v>0</v>
      </c>
      <c r="I145" s="139">
        <f t="shared" si="5"/>
        <v>0</v>
      </c>
      <c r="J145" s="152"/>
      <c r="K145" s="132"/>
      <c r="L145" s="131"/>
      <c r="M145" s="132"/>
      <c r="N145" s="132"/>
      <c r="O145" s="132"/>
      <c r="P145" s="132"/>
      <c r="Q145" s="132"/>
      <c r="R145" s="139">
        <f>IF($S$9&lt;&gt;"yes",IF(AND(O145&lt;=0,P145&lt;=0),0,IF(O145&gt;0,VLOOKUP(M145,'SNSA Max amounts'!$B$9:$D$12,3,FALSE),VLOOKUP(M145,'SNSA Max amounts'!$H$9:$J$12,3,FALSE))),Q145)</f>
        <v>0</v>
      </c>
      <c r="S145" s="139">
        <f t="shared" si="6"/>
        <v>0</v>
      </c>
    </row>
    <row r="146" spans="1:19" ht="15">
      <c r="A146" s="132"/>
      <c r="B146" s="131"/>
      <c r="C146" s="132"/>
      <c r="D146" s="132"/>
      <c r="E146" s="132"/>
      <c r="F146" s="132"/>
      <c r="G146" s="132"/>
      <c r="H146" s="202">
        <f>IF($S$9&lt;&gt;"yes",IF(AND(E146&lt;=0,F146&lt;=0),0,IF(E146&gt;0,VLOOKUP(C146,'SNSA Max amounts'!$B$9:$D$12,3,FALSE),VLOOKUP(C146,'SNSA Max amounts'!$H$9:$J$12,3,FALSE))),G146)</f>
        <v>0</v>
      </c>
      <c r="I146" s="139">
        <f t="shared" si="5"/>
        <v>0</v>
      </c>
      <c r="J146" s="152"/>
      <c r="K146" s="132"/>
      <c r="L146" s="131"/>
      <c r="M146" s="132"/>
      <c r="N146" s="132"/>
      <c r="O146" s="132"/>
      <c r="P146" s="132"/>
      <c r="Q146" s="132"/>
      <c r="R146" s="139">
        <f>IF($S$9&lt;&gt;"yes",IF(AND(O146&lt;=0,P146&lt;=0),0,IF(O146&gt;0,VLOOKUP(M146,'SNSA Max amounts'!$B$9:$D$12,3,FALSE),VLOOKUP(M146,'SNSA Max amounts'!$H$9:$J$12,3,FALSE))),Q146)</f>
        <v>0</v>
      </c>
      <c r="S146" s="139">
        <f t="shared" si="6"/>
        <v>0</v>
      </c>
    </row>
    <row r="147" spans="1:19" ht="15">
      <c r="A147" s="132"/>
      <c r="B147" s="131"/>
      <c r="C147" s="132"/>
      <c r="D147" s="132"/>
      <c r="E147" s="132"/>
      <c r="F147" s="132"/>
      <c r="G147" s="132"/>
      <c r="H147" s="202">
        <f>IF($S$9&lt;&gt;"yes",IF(AND(E147&lt;=0,F147&lt;=0),0,IF(E147&gt;0,VLOOKUP(C147,'SNSA Max amounts'!$B$9:$D$12,3,FALSE),VLOOKUP(C147,'SNSA Max amounts'!$H$9:$J$12,3,FALSE))),G147)</f>
        <v>0</v>
      </c>
      <c r="I147" s="139">
        <f t="shared" si="5"/>
        <v>0</v>
      </c>
      <c r="J147" s="152"/>
      <c r="K147" s="132"/>
      <c r="L147" s="131"/>
      <c r="M147" s="132"/>
      <c r="N147" s="132"/>
      <c r="O147" s="132"/>
      <c r="P147" s="132"/>
      <c r="Q147" s="132"/>
      <c r="R147" s="139">
        <f>IF($S$9&lt;&gt;"yes",IF(AND(O147&lt;=0,P147&lt;=0),0,IF(O147&gt;0,VLOOKUP(M147,'SNSA Max amounts'!$B$9:$D$12,3,FALSE),VLOOKUP(M147,'SNSA Max amounts'!$H$9:$J$12,3,FALSE))),Q147)</f>
        <v>0</v>
      </c>
      <c r="S147" s="139">
        <f t="shared" si="6"/>
        <v>0</v>
      </c>
    </row>
    <row r="148" spans="1:19" ht="15">
      <c r="A148" s="132"/>
      <c r="B148" s="131"/>
      <c r="C148" s="132"/>
      <c r="D148" s="132"/>
      <c r="E148" s="132"/>
      <c r="F148" s="132"/>
      <c r="G148" s="132"/>
      <c r="H148" s="202">
        <f>IF($S$9&lt;&gt;"yes",IF(AND(E148&lt;=0,F148&lt;=0),0,IF(E148&gt;0,VLOOKUP(C148,'SNSA Max amounts'!$B$9:$D$12,3,FALSE),VLOOKUP(C148,'SNSA Max amounts'!$H$9:$J$12,3,FALSE))),G148)</f>
        <v>0</v>
      </c>
      <c r="I148" s="139">
        <f t="shared" si="5"/>
        <v>0</v>
      </c>
      <c r="J148" s="152"/>
      <c r="K148" s="132"/>
      <c r="L148" s="131"/>
      <c r="M148" s="132"/>
      <c r="N148" s="132"/>
      <c r="O148" s="132"/>
      <c r="P148" s="132"/>
      <c r="Q148" s="132"/>
      <c r="R148" s="139">
        <f>IF($S$9&lt;&gt;"yes",IF(AND(O148&lt;=0,P148&lt;=0),0,IF(O148&gt;0,VLOOKUP(M148,'SNSA Max amounts'!$B$9:$D$12,3,FALSE),VLOOKUP(M148,'SNSA Max amounts'!$H$9:$J$12,3,FALSE))),Q148)</f>
        <v>0</v>
      </c>
      <c r="S148" s="139">
        <f t="shared" si="6"/>
        <v>0</v>
      </c>
    </row>
    <row r="149" spans="1:19" ht="15">
      <c r="A149" s="132"/>
      <c r="B149" s="131"/>
      <c r="C149" s="132"/>
      <c r="D149" s="132"/>
      <c r="E149" s="132"/>
      <c r="F149" s="132"/>
      <c r="G149" s="132"/>
      <c r="H149" s="202">
        <f>IF($S$9&lt;&gt;"yes",IF(AND(E149&lt;=0,F149&lt;=0),0,IF(E149&gt;0,VLOOKUP(C149,'SNSA Max amounts'!$B$9:$D$12,3,FALSE),VLOOKUP(C149,'SNSA Max amounts'!$H$9:$J$12,3,FALSE))),G149)</f>
        <v>0</v>
      </c>
      <c r="I149" s="139">
        <f t="shared" si="5"/>
        <v>0</v>
      </c>
      <c r="J149" s="152"/>
      <c r="K149" s="132"/>
      <c r="L149" s="131"/>
      <c r="M149" s="132"/>
      <c r="N149" s="132"/>
      <c r="O149" s="132"/>
      <c r="P149" s="132"/>
      <c r="Q149" s="132"/>
      <c r="R149" s="139">
        <f>IF($S$9&lt;&gt;"yes",IF(AND(O149&lt;=0,P149&lt;=0),0,IF(O149&gt;0,VLOOKUP(M149,'SNSA Max amounts'!$B$9:$D$12,3,FALSE),VLOOKUP(M149,'SNSA Max amounts'!$H$9:$J$12,3,FALSE))),Q149)</f>
        <v>0</v>
      </c>
      <c r="S149" s="139">
        <f t="shared" si="6"/>
        <v>0</v>
      </c>
    </row>
    <row r="150" spans="1:19" ht="15">
      <c r="A150" s="132"/>
      <c r="B150" s="131"/>
      <c r="C150" s="132"/>
      <c r="D150" s="132"/>
      <c r="E150" s="132"/>
      <c r="F150" s="132"/>
      <c r="G150" s="132"/>
      <c r="H150" s="202">
        <f>IF($S$9&lt;&gt;"yes",IF(AND(E150&lt;=0,F150&lt;=0),0,IF(E150&gt;0,VLOOKUP(C150,'SNSA Max amounts'!$B$9:$D$12,3,FALSE),VLOOKUP(C150,'SNSA Max amounts'!$H$9:$J$12,3,FALSE))),G150)</f>
        <v>0</v>
      </c>
      <c r="I150" s="139">
        <f t="shared" si="5"/>
        <v>0</v>
      </c>
      <c r="J150" s="152"/>
      <c r="K150" s="132"/>
      <c r="L150" s="131"/>
      <c r="M150" s="132"/>
      <c r="N150" s="132"/>
      <c r="O150" s="132"/>
      <c r="P150" s="132"/>
      <c r="Q150" s="132"/>
      <c r="R150" s="139">
        <f>IF($S$9&lt;&gt;"yes",IF(AND(O150&lt;=0,P150&lt;=0),0,IF(O150&gt;0,VLOOKUP(M150,'SNSA Max amounts'!$B$9:$D$12,3,FALSE),VLOOKUP(M150,'SNSA Max amounts'!$H$9:$J$12,3,FALSE))),Q150)</f>
        <v>0</v>
      </c>
      <c r="S150" s="139">
        <f t="shared" si="6"/>
        <v>0</v>
      </c>
    </row>
    <row r="151" spans="1:19" ht="15">
      <c r="A151" s="132"/>
      <c r="B151" s="131"/>
      <c r="C151" s="132"/>
      <c r="D151" s="132"/>
      <c r="E151" s="132"/>
      <c r="F151" s="132"/>
      <c r="G151" s="132"/>
      <c r="H151" s="202">
        <f>IF($S$9&lt;&gt;"yes",IF(AND(E151&lt;=0,F151&lt;=0),0,IF(E151&gt;0,VLOOKUP(C151,'SNSA Max amounts'!$B$9:$D$12,3,FALSE),VLOOKUP(C151,'SNSA Max amounts'!$H$9:$J$12,3,FALSE))),G151)</f>
        <v>0</v>
      </c>
      <c r="I151" s="139">
        <f t="shared" si="5"/>
        <v>0</v>
      </c>
      <c r="J151" s="152"/>
      <c r="K151" s="132"/>
      <c r="L151" s="131"/>
      <c r="M151" s="132"/>
      <c r="N151" s="132"/>
      <c r="O151" s="132"/>
      <c r="P151" s="132"/>
      <c r="Q151" s="132"/>
      <c r="R151" s="139">
        <f>IF($S$9&lt;&gt;"yes",IF(AND(O151&lt;=0,P151&lt;=0),0,IF(O151&gt;0,VLOOKUP(M151,'SNSA Max amounts'!$B$9:$D$12,3,FALSE),VLOOKUP(M151,'SNSA Max amounts'!$H$9:$J$12,3,FALSE))),Q151)</f>
        <v>0</v>
      </c>
      <c r="S151" s="139">
        <f t="shared" si="6"/>
        <v>0</v>
      </c>
    </row>
    <row r="152" spans="1:19" ht="15">
      <c r="A152" s="132"/>
      <c r="B152" s="131"/>
      <c r="C152" s="132"/>
      <c r="D152" s="132"/>
      <c r="E152" s="132"/>
      <c r="F152" s="132"/>
      <c r="G152" s="132"/>
      <c r="H152" s="202">
        <f>IF($S$9&lt;&gt;"yes",IF(AND(E152&lt;=0,F152&lt;=0),0,IF(E152&gt;0,VLOOKUP(C152,'SNSA Max amounts'!$B$9:$D$12,3,FALSE),VLOOKUP(C152,'SNSA Max amounts'!$H$9:$J$12,3,FALSE))),G152)</f>
        <v>0</v>
      </c>
      <c r="I152" s="139">
        <f t="shared" si="5"/>
        <v>0</v>
      </c>
      <c r="J152" s="152"/>
      <c r="K152" s="132"/>
      <c r="L152" s="131"/>
      <c r="M152" s="132"/>
      <c r="N152" s="132"/>
      <c r="O152" s="132"/>
      <c r="P152" s="132"/>
      <c r="Q152" s="132"/>
      <c r="R152" s="139">
        <f>IF($S$9&lt;&gt;"yes",IF(AND(O152&lt;=0,P152&lt;=0),0,IF(O152&gt;0,VLOOKUP(M152,'SNSA Max amounts'!$B$9:$D$12,3,FALSE),VLOOKUP(M152,'SNSA Max amounts'!$H$9:$J$12,3,FALSE))),Q152)</f>
        <v>0</v>
      </c>
      <c r="S152" s="139">
        <f t="shared" si="6"/>
        <v>0</v>
      </c>
    </row>
    <row r="153" spans="1:19" ht="15">
      <c r="A153" s="132"/>
      <c r="B153" s="131"/>
      <c r="C153" s="132"/>
      <c r="D153" s="132"/>
      <c r="E153" s="132"/>
      <c r="F153" s="132"/>
      <c r="G153" s="132"/>
      <c r="H153" s="202">
        <f>IF($S$9&lt;&gt;"yes",IF(AND(E153&lt;=0,F153&lt;=0),0,IF(E153&gt;0,VLOOKUP(C153,'SNSA Max amounts'!$B$9:$D$12,3,FALSE),VLOOKUP(C153,'SNSA Max amounts'!$H$9:$J$12,3,FALSE))),G153)</f>
        <v>0</v>
      </c>
      <c r="I153" s="139">
        <f t="shared" si="5"/>
        <v>0</v>
      </c>
      <c r="J153" s="152"/>
      <c r="K153" s="132"/>
      <c r="L153" s="131"/>
      <c r="M153" s="132"/>
      <c r="N153" s="132"/>
      <c r="O153" s="132"/>
      <c r="P153" s="132"/>
      <c r="Q153" s="132"/>
      <c r="R153" s="139">
        <f>IF($S$9&lt;&gt;"yes",IF(AND(O153&lt;=0,P153&lt;=0),0,IF(O153&gt;0,VLOOKUP(M153,'SNSA Max amounts'!$B$9:$D$12,3,FALSE),VLOOKUP(M153,'SNSA Max amounts'!$H$9:$J$12,3,FALSE))),Q153)</f>
        <v>0</v>
      </c>
      <c r="S153" s="139">
        <f t="shared" si="6"/>
        <v>0</v>
      </c>
    </row>
    <row r="154" spans="1:19" ht="15">
      <c r="A154" s="132"/>
      <c r="B154" s="131"/>
      <c r="C154" s="132"/>
      <c r="D154" s="132"/>
      <c r="E154" s="132"/>
      <c r="F154" s="132"/>
      <c r="G154" s="132"/>
      <c r="H154" s="202">
        <f>IF($S$9&lt;&gt;"yes",IF(AND(E154&lt;=0,F154&lt;=0),0,IF(E154&gt;0,VLOOKUP(C154,'SNSA Max amounts'!$B$9:$D$12,3,FALSE),VLOOKUP(C154,'SNSA Max amounts'!$H$9:$J$12,3,FALSE))),G154)</f>
        <v>0</v>
      </c>
      <c r="I154" s="139">
        <f t="shared" si="5"/>
        <v>0</v>
      </c>
      <c r="J154" s="152"/>
      <c r="K154" s="132"/>
      <c r="L154" s="131"/>
      <c r="M154" s="132"/>
      <c r="N154" s="132"/>
      <c r="O154" s="132"/>
      <c r="P154" s="132"/>
      <c r="Q154" s="132"/>
      <c r="R154" s="139">
        <f>IF($S$9&lt;&gt;"yes",IF(AND(O154&lt;=0,P154&lt;=0),0,IF(O154&gt;0,VLOOKUP(M154,'SNSA Max amounts'!$B$9:$D$12,3,FALSE),VLOOKUP(M154,'SNSA Max amounts'!$H$9:$J$12,3,FALSE))),Q154)</f>
        <v>0</v>
      </c>
      <c r="S154" s="139">
        <f t="shared" si="6"/>
        <v>0</v>
      </c>
    </row>
    <row r="155" spans="1:19" ht="15">
      <c r="A155" s="132"/>
      <c r="B155" s="131"/>
      <c r="C155" s="132"/>
      <c r="D155" s="132"/>
      <c r="E155" s="132"/>
      <c r="F155" s="132"/>
      <c r="G155" s="132"/>
      <c r="H155" s="202">
        <f>IF($S$9&lt;&gt;"yes",IF(AND(E155&lt;=0,F155&lt;=0),0,IF(E155&gt;0,VLOOKUP(C155,'SNSA Max amounts'!$B$9:$D$12,3,FALSE),VLOOKUP(C155,'SNSA Max amounts'!$H$9:$J$12,3,FALSE))),G155)</f>
        <v>0</v>
      </c>
      <c r="I155" s="139">
        <f t="shared" si="5"/>
        <v>0</v>
      </c>
      <c r="J155" s="152"/>
      <c r="K155" s="132"/>
      <c r="L155" s="131"/>
      <c r="M155" s="132"/>
      <c r="N155" s="132"/>
      <c r="O155" s="132"/>
      <c r="P155" s="132"/>
      <c r="Q155" s="132"/>
      <c r="R155" s="139">
        <f>IF($S$9&lt;&gt;"yes",IF(AND(O155&lt;=0,P155&lt;=0),0,IF(O155&gt;0,VLOOKUP(M155,'SNSA Max amounts'!$B$9:$D$12,3,FALSE),VLOOKUP(M155,'SNSA Max amounts'!$H$9:$J$12,3,FALSE))),Q155)</f>
        <v>0</v>
      </c>
      <c r="S155" s="139">
        <f t="shared" si="6"/>
        <v>0</v>
      </c>
    </row>
    <row r="156" spans="1:19" ht="15">
      <c r="A156" s="132"/>
      <c r="B156" s="131"/>
      <c r="C156" s="132"/>
      <c r="D156" s="132"/>
      <c r="E156" s="132"/>
      <c r="F156" s="132"/>
      <c r="G156" s="132"/>
      <c r="H156" s="202">
        <f>IF($S$9&lt;&gt;"yes",IF(AND(E156&lt;=0,F156&lt;=0),0,IF(E156&gt;0,VLOOKUP(C156,'SNSA Max amounts'!$B$9:$D$12,3,FALSE),VLOOKUP(C156,'SNSA Max amounts'!$H$9:$J$12,3,FALSE))),G156)</f>
        <v>0</v>
      </c>
      <c r="I156" s="139">
        <f t="shared" si="5"/>
        <v>0</v>
      </c>
      <c r="J156" s="152"/>
      <c r="K156" s="132"/>
      <c r="L156" s="131"/>
      <c r="M156" s="132"/>
      <c r="N156" s="132"/>
      <c r="O156" s="132"/>
      <c r="P156" s="132"/>
      <c r="Q156" s="132"/>
      <c r="R156" s="139">
        <f>IF($S$9&lt;&gt;"yes",IF(AND(O156&lt;=0,P156&lt;=0),0,IF(O156&gt;0,VLOOKUP(M156,'SNSA Max amounts'!$B$9:$D$12,3,FALSE),VLOOKUP(M156,'SNSA Max amounts'!$H$9:$J$12,3,FALSE))),Q156)</f>
        <v>0</v>
      </c>
      <c r="S156" s="139">
        <f t="shared" si="6"/>
        <v>0</v>
      </c>
    </row>
    <row r="157" spans="1:19" ht="15">
      <c r="A157" s="132"/>
      <c r="B157" s="131"/>
      <c r="C157" s="132"/>
      <c r="D157" s="132"/>
      <c r="E157" s="132"/>
      <c r="F157" s="132"/>
      <c r="G157" s="132"/>
      <c r="H157" s="202">
        <f>IF($S$9&lt;&gt;"yes",IF(AND(E157&lt;=0,F157&lt;=0),0,IF(E157&gt;0,VLOOKUP(C157,'SNSA Max amounts'!$B$9:$D$12,3,FALSE),VLOOKUP(C157,'SNSA Max amounts'!$H$9:$J$12,3,FALSE))),G157)</f>
        <v>0</v>
      </c>
      <c r="I157" s="139">
        <f t="shared" si="5"/>
        <v>0</v>
      </c>
      <c r="J157" s="152"/>
      <c r="K157" s="132"/>
      <c r="L157" s="131"/>
      <c r="M157" s="132"/>
      <c r="N157" s="132"/>
      <c r="O157" s="132"/>
      <c r="P157" s="132"/>
      <c r="Q157" s="132"/>
      <c r="R157" s="139">
        <f>IF($S$9&lt;&gt;"yes",IF(AND(O157&lt;=0,P157&lt;=0),0,IF(O157&gt;0,VLOOKUP(M157,'SNSA Max amounts'!$B$9:$D$12,3,FALSE),VLOOKUP(M157,'SNSA Max amounts'!$H$9:$J$12,3,FALSE))),Q157)</f>
        <v>0</v>
      </c>
      <c r="S157" s="139">
        <f t="shared" si="6"/>
        <v>0</v>
      </c>
    </row>
    <row r="158" spans="1:19" ht="15">
      <c r="A158" s="132"/>
      <c r="B158" s="131"/>
      <c r="C158" s="132"/>
      <c r="D158" s="132"/>
      <c r="E158" s="132"/>
      <c r="F158" s="132"/>
      <c r="G158" s="132"/>
      <c r="H158" s="202">
        <f>IF($S$9&lt;&gt;"yes",IF(AND(E158&lt;=0,F158&lt;=0),0,IF(E158&gt;0,VLOOKUP(C158,'SNSA Max amounts'!$B$9:$D$12,3,FALSE),VLOOKUP(C158,'SNSA Max amounts'!$H$9:$J$12,3,FALSE))),G158)</f>
        <v>0</v>
      </c>
      <c r="I158" s="139">
        <f t="shared" si="5"/>
        <v>0</v>
      </c>
      <c r="J158" s="152"/>
      <c r="K158" s="132"/>
      <c r="L158" s="131"/>
      <c r="M158" s="132"/>
      <c r="N158" s="132"/>
      <c r="O158" s="132"/>
      <c r="P158" s="132"/>
      <c r="Q158" s="132"/>
      <c r="R158" s="139">
        <f>IF($S$9&lt;&gt;"yes",IF(AND(O158&lt;=0,P158&lt;=0),0,IF(O158&gt;0,VLOOKUP(M158,'SNSA Max amounts'!$B$9:$D$12,3,FALSE),VLOOKUP(M158,'SNSA Max amounts'!$H$9:$J$12,3,FALSE))),Q158)</f>
        <v>0</v>
      </c>
      <c r="S158" s="139">
        <f t="shared" si="6"/>
        <v>0</v>
      </c>
    </row>
    <row r="159" spans="1:19" ht="15">
      <c r="A159" s="132"/>
      <c r="B159" s="131"/>
      <c r="C159" s="132"/>
      <c r="D159" s="132"/>
      <c r="E159" s="132"/>
      <c r="F159" s="132"/>
      <c r="G159" s="132"/>
      <c r="H159" s="202">
        <f>IF($S$9&lt;&gt;"yes",IF(AND(E159&lt;=0,F159&lt;=0),0,IF(E159&gt;0,VLOOKUP(C159,'SNSA Max amounts'!$B$9:$D$12,3,FALSE),VLOOKUP(C159,'SNSA Max amounts'!$H$9:$J$12,3,FALSE))),G159)</f>
        <v>0</v>
      </c>
      <c r="I159" s="139">
        <f t="shared" si="5"/>
        <v>0</v>
      </c>
      <c r="J159" s="152"/>
      <c r="K159" s="132"/>
      <c r="L159" s="131"/>
      <c r="M159" s="132"/>
      <c r="N159" s="132"/>
      <c r="O159" s="132"/>
      <c r="P159" s="132"/>
      <c r="Q159" s="132"/>
      <c r="R159" s="139">
        <f>IF($S$9&lt;&gt;"yes",IF(AND(O159&lt;=0,P159&lt;=0),0,IF(O159&gt;0,VLOOKUP(M159,'SNSA Max amounts'!$B$9:$D$12,3,FALSE),VLOOKUP(M159,'SNSA Max amounts'!$H$9:$J$12,3,FALSE))),Q159)</f>
        <v>0</v>
      </c>
      <c r="S159" s="139">
        <f t="shared" si="6"/>
        <v>0</v>
      </c>
    </row>
    <row r="160" spans="1:19" ht="15">
      <c r="A160" s="132"/>
      <c r="B160" s="131"/>
      <c r="C160" s="132"/>
      <c r="D160" s="132"/>
      <c r="E160" s="132"/>
      <c r="F160" s="132"/>
      <c r="G160" s="132"/>
      <c r="H160" s="202">
        <f>IF($S$9&lt;&gt;"yes",IF(AND(E160&lt;=0,F160&lt;=0),0,IF(E160&gt;0,VLOOKUP(C160,'SNSA Max amounts'!$B$9:$D$12,3,FALSE),VLOOKUP(C160,'SNSA Max amounts'!$H$9:$J$12,3,FALSE))),G160)</f>
        <v>0</v>
      </c>
      <c r="I160" s="139">
        <f t="shared" si="5"/>
        <v>0</v>
      </c>
      <c r="J160" s="152"/>
      <c r="K160" s="132"/>
      <c r="L160" s="131"/>
      <c r="M160" s="132"/>
      <c r="N160" s="132"/>
      <c r="O160" s="132"/>
      <c r="P160" s="132"/>
      <c r="Q160" s="132"/>
      <c r="R160" s="139">
        <f>IF($S$9&lt;&gt;"yes",IF(AND(O160&lt;=0,P160&lt;=0),0,IF(O160&gt;0,VLOOKUP(M160,'SNSA Max amounts'!$B$9:$D$12,3,FALSE),VLOOKUP(M160,'SNSA Max amounts'!$H$9:$J$12,3,FALSE))),Q160)</f>
        <v>0</v>
      </c>
      <c r="S160" s="139">
        <f t="shared" si="6"/>
        <v>0</v>
      </c>
    </row>
    <row r="161" spans="1:19" ht="15">
      <c r="A161" s="132"/>
      <c r="B161" s="131"/>
      <c r="C161" s="132"/>
      <c r="D161" s="132"/>
      <c r="E161" s="132"/>
      <c r="F161" s="132"/>
      <c r="G161" s="132"/>
      <c r="H161" s="202">
        <f>IF($S$9&lt;&gt;"yes",IF(AND(E161&lt;=0,F161&lt;=0),0,IF(E161&gt;0,VLOOKUP(C161,'SNSA Max amounts'!$B$9:$D$12,3,FALSE),VLOOKUP(C161,'SNSA Max amounts'!$H$9:$J$12,3,FALSE))),G161)</f>
        <v>0</v>
      </c>
      <c r="I161" s="139">
        <f t="shared" si="5"/>
        <v>0</v>
      </c>
      <c r="J161" s="152"/>
      <c r="K161" s="132"/>
      <c r="L161" s="131"/>
      <c r="M161" s="132"/>
      <c r="N161" s="132"/>
      <c r="O161" s="132"/>
      <c r="P161" s="132"/>
      <c r="Q161" s="132"/>
      <c r="R161" s="139">
        <f>IF($S$9&lt;&gt;"yes",IF(AND(O161&lt;=0,P161&lt;=0),0,IF(O161&gt;0,VLOOKUP(M161,'SNSA Max amounts'!$B$9:$D$12,3,FALSE),VLOOKUP(M161,'SNSA Max amounts'!$H$9:$J$12,3,FALSE))),Q161)</f>
        <v>0</v>
      </c>
      <c r="S161" s="139">
        <f t="shared" si="6"/>
        <v>0</v>
      </c>
    </row>
    <row r="162" spans="1:19" ht="15">
      <c r="A162" s="132"/>
      <c r="B162" s="131"/>
      <c r="C162" s="132"/>
      <c r="D162" s="132"/>
      <c r="E162" s="132"/>
      <c r="F162" s="132"/>
      <c r="G162" s="132"/>
      <c r="H162" s="202">
        <f>IF($S$9&lt;&gt;"yes",IF(AND(E162&lt;=0,F162&lt;=0),0,IF(E162&gt;0,VLOOKUP(C162,'SNSA Max amounts'!$B$9:$D$12,3,FALSE),VLOOKUP(C162,'SNSA Max amounts'!$H$9:$J$12,3,FALSE))),G162)</f>
        <v>0</v>
      </c>
      <c r="I162" s="139">
        <f t="shared" si="5"/>
        <v>0</v>
      </c>
      <c r="J162" s="152"/>
      <c r="K162" s="132"/>
      <c r="L162" s="131"/>
      <c r="M162" s="132"/>
      <c r="N162" s="132"/>
      <c r="O162" s="132"/>
      <c r="P162" s="132"/>
      <c r="Q162" s="132"/>
      <c r="R162" s="139">
        <f>IF($S$9&lt;&gt;"yes",IF(AND(O162&lt;=0,P162&lt;=0),0,IF(O162&gt;0,VLOOKUP(M162,'SNSA Max amounts'!$B$9:$D$12,3,FALSE),VLOOKUP(M162,'SNSA Max amounts'!$H$9:$J$12,3,FALSE))),Q162)</f>
        <v>0</v>
      </c>
      <c r="S162" s="139">
        <f t="shared" si="6"/>
        <v>0</v>
      </c>
    </row>
    <row r="163" spans="1:19" ht="15">
      <c r="A163" s="132"/>
      <c r="B163" s="131"/>
      <c r="C163" s="132"/>
      <c r="D163" s="132"/>
      <c r="E163" s="132"/>
      <c r="F163" s="132"/>
      <c r="G163" s="132"/>
      <c r="H163" s="202">
        <f>IF($S$9&lt;&gt;"yes",IF(AND(E163&lt;=0,F163&lt;=0),0,IF(E163&gt;0,VLOOKUP(C163,'SNSA Max amounts'!$B$9:$D$12,3,FALSE),VLOOKUP(C163,'SNSA Max amounts'!$H$9:$J$12,3,FALSE))),G163)</f>
        <v>0</v>
      </c>
      <c r="I163" s="139">
        <f t="shared" si="5"/>
        <v>0</v>
      </c>
      <c r="J163" s="152"/>
      <c r="K163" s="132"/>
      <c r="L163" s="131"/>
      <c r="M163" s="132"/>
      <c r="N163" s="132"/>
      <c r="O163" s="132"/>
      <c r="P163" s="132"/>
      <c r="Q163" s="132"/>
      <c r="R163" s="139">
        <f>IF($S$9&lt;&gt;"yes",IF(AND(O163&lt;=0,P163&lt;=0),0,IF(O163&gt;0,VLOOKUP(M163,'SNSA Max amounts'!$B$9:$D$12,3,FALSE),VLOOKUP(M163,'SNSA Max amounts'!$H$9:$J$12,3,FALSE))),Q163)</f>
        <v>0</v>
      </c>
      <c r="S163" s="139">
        <f t="shared" si="6"/>
        <v>0</v>
      </c>
    </row>
    <row r="164" spans="1:19" ht="15">
      <c r="A164" s="132"/>
      <c r="B164" s="131"/>
      <c r="C164" s="132"/>
      <c r="D164" s="132"/>
      <c r="E164" s="132"/>
      <c r="F164" s="132"/>
      <c r="G164" s="132"/>
      <c r="H164" s="202">
        <f>IF($S$9&lt;&gt;"yes",IF(AND(E164&lt;=0,F164&lt;=0),0,IF(E164&gt;0,VLOOKUP(C164,'SNSA Max amounts'!$B$9:$D$12,3,FALSE),VLOOKUP(C164,'SNSA Max amounts'!$H$9:$J$12,3,FALSE))),G164)</f>
        <v>0</v>
      </c>
      <c r="I164" s="139">
        <f t="shared" si="5"/>
        <v>0</v>
      </c>
      <c r="J164" s="152"/>
      <c r="K164" s="132"/>
      <c r="L164" s="131"/>
      <c r="M164" s="132"/>
      <c r="N164" s="132"/>
      <c r="O164" s="132"/>
      <c r="P164" s="132"/>
      <c r="Q164" s="132"/>
      <c r="R164" s="139">
        <f>IF($S$9&lt;&gt;"yes",IF(AND(O164&lt;=0,P164&lt;=0),0,IF(O164&gt;0,VLOOKUP(M164,'SNSA Max amounts'!$B$9:$D$12,3,FALSE),VLOOKUP(M164,'SNSA Max amounts'!$H$9:$J$12,3,FALSE))),Q164)</f>
        <v>0</v>
      </c>
      <c r="S164" s="139">
        <f t="shared" si="6"/>
        <v>0</v>
      </c>
    </row>
    <row r="165" spans="1:19" ht="15">
      <c r="A165" s="132"/>
      <c r="B165" s="131"/>
      <c r="C165" s="132"/>
      <c r="D165" s="132"/>
      <c r="E165" s="132"/>
      <c r="F165" s="132"/>
      <c r="G165" s="132"/>
      <c r="H165" s="202">
        <f>IF($S$9&lt;&gt;"yes",IF(AND(E165&lt;=0,F165&lt;=0),0,IF(E165&gt;0,VLOOKUP(C165,'SNSA Max amounts'!$B$9:$D$12,3,FALSE),VLOOKUP(C165,'SNSA Max amounts'!$H$9:$J$12,3,FALSE))),G165)</f>
        <v>0</v>
      </c>
      <c r="I165" s="139">
        <f t="shared" si="5"/>
        <v>0</v>
      </c>
      <c r="J165" s="152"/>
      <c r="K165" s="132"/>
      <c r="L165" s="131"/>
      <c r="M165" s="132"/>
      <c r="N165" s="132"/>
      <c r="O165" s="132"/>
      <c r="P165" s="132"/>
      <c r="Q165" s="132"/>
      <c r="R165" s="139">
        <f>IF($S$9&lt;&gt;"yes",IF(AND(O165&lt;=0,P165&lt;=0),0,IF(O165&gt;0,VLOOKUP(M165,'SNSA Max amounts'!$B$9:$D$12,3,FALSE),VLOOKUP(M165,'SNSA Max amounts'!$H$9:$J$12,3,FALSE))),Q165)</f>
        <v>0</v>
      </c>
      <c r="S165" s="139">
        <f t="shared" si="6"/>
        <v>0</v>
      </c>
    </row>
    <row r="166" spans="1:19" ht="15">
      <c r="A166" s="132"/>
      <c r="B166" s="131"/>
      <c r="C166" s="132"/>
      <c r="D166" s="132"/>
      <c r="E166" s="132"/>
      <c r="F166" s="132"/>
      <c r="G166" s="132"/>
      <c r="H166" s="202">
        <f>IF($S$9&lt;&gt;"yes",IF(AND(E166&lt;=0,F166&lt;=0),0,IF(E166&gt;0,VLOOKUP(C166,'SNSA Max amounts'!$B$9:$D$12,3,FALSE),VLOOKUP(C166,'SNSA Max amounts'!$H$9:$J$12,3,FALSE))),G166)</f>
        <v>0</v>
      </c>
      <c r="I166" s="139">
        <f t="shared" si="5"/>
        <v>0</v>
      </c>
      <c r="J166" s="152"/>
      <c r="K166" s="132"/>
      <c r="L166" s="131"/>
      <c r="M166" s="132"/>
      <c r="N166" s="132"/>
      <c r="O166" s="132"/>
      <c r="P166" s="132"/>
      <c r="Q166" s="132"/>
      <c r="R166" s="139">
        <f>IF($S$9&lt;&gt;"yes",IF(AND(O166&lt;=0,P166&lt;=0),0,IF(O166&gt;0,VLOOKUP(M166,'SNSA Max amounts'!$B$9:$D$12,3,FALSE),VLOOKUP(M166,'SNSA Max amounts'!$H$9:$J$12,3,FALSE))),Q166)</f>
        <v>0</v>
      </c>
      <c r="S166" s="139">
        <f t="shared" si="6"/>
        <v>0</v>
      </c>
    </row>
    <row r="167" spans="1:19" ht="15">
      <c r="A167" s="132"/>
      <c r="B167" s="131"/>
      <c r="C167" s="132"/>
      <c r="D167" s="132"/>
      <c r="E167" s="132"/>
      <c r="F167" s="132"/>
      <c r="G167" s="132"/>
      <c r="H167" s="202">
        <f>IF($S$9&lt;&gt;"yes",IF(AND(E167&lt;=0,F167&lt;=0),0,IF(E167&gt;0,VLOOKUP(C167,'SNSA Max amounts'!$B$9:$D$12,3,FALSE),VLOOKUP(C167,'SNSA Max amounts'!$H$9:$J$12,3,FALSE))),G167)</f>
        <v>0</v>
      </c>
      <c r="I167" s="139">
        <f t="shared" ref="I167:I230" si="7">MIN(G167,H167)*(E167+F167)</f>
        <v>0</v>
      </c>
      <c r="J167" s="152"/>
      <c r="K167" s="132"/>
      <c r="L167" s="131"/>
      <c r="M167" s="132"/>
      <c r="N167" s="132"/>
      <c r="O167" s="132"/>
      <c r="P167" s="132"/>
      <c r="Q167" s="132"/>
      <c r="R167" s="139">
        <f>IF($S$9&lt;&gt;"yes",IF(AND(O167&lt;=0,P167&lt;=0),0,IF(O167&gt;0,VLOOKUP(M167,'SNSA Max amounts'!$B$9:$D$12,3,FALSE),VLOOKUP(M167,'SNSA Max amounts'!$H$9:$J$12,3,FALSE))),Q167)</f>
        <v>0</v>
      </c>
      <c r="S167" s="139">
        <f t="shared" ref="S167:S230" si="8">MIN(Q167,R167)*(O167+P167)</f>
        <v>0</v>
      </c>
    </row>
    <row r="168" spans="1:19" ht="15">
      <c r="A168" s="132"/>
      <c r="B168" s="131"/>
      <c r="C168" s="132"/>
      <c r="D168" s="132"/>
      <c r="E168" s="132"/>
      <c r="F168" s="132"/>
      <c r="G168" s="132"/>
      <c r="H168" s="202">
        <f>IF($S$9&lt;&gt;"yes",IF(AND(E168&lt;=0,F168&lt;=0),0,IF(E168&gt;0,VLOOKUP(C168,'SNSA Max amounts'!$B$9:$D$12,3,FALSE),VLOOKUP(C168,'SNSA Max amounts'!$H$9:$J$12,3,FALSE))),G168)</f>
        <v>0</v>
      </c>
      <c r="I168" s="139">
        <f t="shared" si="7"/>
        <v>0</v>
      </c>
      <c r="J168" s="152"/>
      <c r="K168" s="132"/>
      <c r="L168" s="131"/>
      <c r="M168" s="132"/>
      <c r="N168" s="132"/>
      <c r="O168" s="132"/>
      <c r="P168" s="132"/>
      <c r="Q168" s="132"/>
      <c r="R168" s="139">
        <f>IF($S$9&lt;&gt;"yes",IF(AND(O168&lt;=0,P168&lt;=0),0,IF(O168&gt;0,VLOOKUP(M168,'SNSA Max amounts'!$B$9:$D$12,3,FALSE),VLOOKUP(M168,'SNSA Max amounts'!$H$9:$J$12,3,FALSE))),Q168)</f>
        <v>0</v>
      </c>
      <c r="S168" s="139">
        <f t="shared" si="8"/>
        <v>0</v>
      </c>
    </row>
    <row r="169" spans="1:19" ht="15">
      <c r="A169" s="132"/>
      <c r="B169" s="131"/>
      <c r="C169" s="132"/>
      <c r="D169" s="132"/>
      <c r="E169" s="132"/>
      <c r="F169" s="132"/>
      <c r="G169" s="132"/>
      <c r="H169" s="202">
        <f>IF($S$9&lt;&gt;"yes",IF(AND(E169&lt;=0,F169&lt;=0),0,IF(E169&gt;0,VLOOKUP(C169,'SNSA Max amounts'!$B$9:$D$12,3,FALSE),VLOOKUP(C169,'SNSA Max amounts'!$H$9:$J$12,3,FALSE))),G169)</f>
        <v>0</v>
      </c>
      <c r="I169" s="139">
        <f t="shared" si="7"/>
        <v>0</v>
      </c>
      <c r="J169" s="152"/>
      <c r="K169" s="132"/>
      <c r="L169" s="131"/>
      <c r="M169" s="132"/>
      <c r="N169" s="132"/>
      <c r="O169" s="132"/>
      <c r="P169" s="132"/>
      <c r="Q169" s="132"/>
      <c r="R169" s="139">
        <f>IF($S$9&lt;&gt;"yes",IF(AND(O169&lt;=0,P169&lt;=0),0,IF(O169&gt;0,VLOOKUP(M169,'SNSA Max amounts'!$B$9:$D$12,3,FALSE),VLOOKUP(M169,'SNSA Max amounts'!$H$9:$J$12,3,FALSE))),Q169)</f>
        <v>0</v>
      </c>
      <c r="S169" s="139">
        <f t="shared" si="8"/>
        <v>0</v>
      </c>
    </row>
    <row r="170" spans="1:19" ht="15">
      <c r="A170" s="132"/>
      <c r="B170" s="131"/>
      <c r="C170" s="132"/>
      <c r="D170" s="132"/>
      <c r="E170" s="132"/>
      <c r="F170" s="132"/>
      <c r="G170" s="132"/>
      <c r="H170" s="202">
        <f>IF($S$9&lt;&gt;"yes",IF(AND(E170&lt;=0,F170&lt;=0),0,IF(E170&gt;0,VLOOKUP(C170,'SNSA Max amounts'!$B$9:$D$12,3,FALSE),VLOOKUP(C170,'SNSA Max amounts'!$H$9:$J$12,3,FALSE))),G170)</f>
        <v>0</v>
      </c>
      <c r="I170" s="139">
        <f t="shared" si="7"/>
        <v>0</v>
      </c>
      <c r="J170" s="152"/>
      <c r="K170" s="132"/>
      <c r="L170" s="131"/>
      <c r="M170" s="132"/>
      <c r="N170" s="132"/>
      <c r="O170" s="132"/>
      <c r="P170" s="132"/>
      <c r="Q170" s="132"/>
      <c r="R170" s="139">
        <f>IF($S$9&lt;&gt;"yes",IF(AND(O170&lt;=0,P170&lt;=0),0,IF(O170&gt;0,VLOOKUP(M170,'SNSA Max amounts'!$B$9:$D$12,3,FALSE),VLOOKUP(M170,'SNSA Max amounts'!$H$9:$J$12,3,FALSE))),Q170)</f>
        <v>0</v>
      </c>
      <c r="S170" s="139">
        <f t="shared" si="8"/>
        <v>0</v>
      </c>
    </row>
    <row r="171" spans="1:19" ht="15">
      <c r="A171" s="132"/>
      <c r="B171" s="131"/>
      <c r="C171" s="132"/>
      <c r="D171" s="132"/>
      <c r="E171" s="132"/>
      <c r="F171" s="132"/>
      <c r="G171" s="132"/>
      <c r="H171" s="202">
        <f>IF($S$9&lt;&gt;"yes",IF(AND(E171&lt;=0,F171&lt;=0),0,IF(E171&gt;0,VLOOKUP(C171,'SNSA Max amounts'!$B$9:$D$12,3,FALSE),VLOOKUP(C171,'SNSA Max amounts'!$H$9:$J$12,3,FALSE))),G171)</f>
        <v>0</v>
      </c>
      <c r="I171" s="139">
        <f t="shared" si="7"/>
        <v>0</v>
      </c>
      <c r="J171" s="152"/>
      <c r="K171" s="132"/>
      <c r="L171" s="131"/>
      <c r="M171" s="132"/>
      <c r="N171" s="132"/>
      <c r="O171" s="132"/>
      <c r="P171" s="132"/>
      <c r="Q171" s="132"/>
      <c r="R171" s="139">
        <f>IF($S$9&lt;&gt;"yes",IF(AND(O171&lt;=0,P171&lt;=0),0,IF(O171&gt;0,VLOOKUP(M171,'SNSA Max amounts'!$B$9:$D$12,3,FALSE),VLOOKUP(M171,'SNSA Max amounts'!$H$9:$J$12,3,FALSE))),Q171)</f>
        <v>0</v>
      </c>
      <c r="S171" s="139">
        <f t="shared" si="8"/>
        <v>0</v>
      </c>
    </row>
    <row r="172" spans="1:19" ht="15">
      <c r="A172" s="132"/>
      <c r="B172" s="131"/>
      <c r="C172" s="132"/>
      <c r="D172" s="132"/>
      <c r="E172" s="132"/>
      <c r="F172" s="132"/>
      <c r="G172" s="132"/>
      <c r="H172" s="202">
        <f>IF($S$9&lt;&gt;"yes",IF(AND(E172&lt;=0,F172&lt;=0),0,IF(E172&gt;0,VLOOKUP(C172,'SNSA Max amounts'!$B$9:$D$12,3,FALSE),VLOOKUP(C172,'SNSA Max amounts'!$H$9:$J$12,3,FALSE))),G172)</f>
        <v>0</v>
      </c>
      <c r="I172" s="139">
        <f t="shared" si="7"/>
        <v>0</v>
      </c>
      <c r="J172" s="152"/>
      <c r="K172" s="132"/>
      <c r="L172" s="131"/>
      <c r="M172" s="132"/>
      <c r="N172" s="132"/>
      <c r="O172" s="132"/>
      <c r="P172" s="132"/>
      <c r="Q172" s="132"/>
      <c r="R172" s="139">
        <f>IF($S$9&lt;&gt;"yes",IF(AND(O172&lt;=0,P172&lt;=0),0,IF(O172&gt;0,VLOOKUP(M172,'SNSA Max amounts'!$B$9:$D$12,3,FALSE),VLOOKUP(M172,'SNSA Max amounts'!$H$9:$J$12,3,FALSE))),Q172)</f>
        <v>0</v>
      </c>
      <c r="S172" s="139">
        <f t="shared" si="8"/>
        <v>0</v>
      </c>
    </row>
    <row r="173" spans="1:19" ht="15">
      <c r="A173" s="132"/>
      <c r="B173" s="131"/>
      <c r="C173" s="132"/>
      <c r="D173" s="132"/>
      <c r="E173" s="132"/>
      <c r="F173" s="132"/>
      <c r="G173" s="132"/>
      <c r="H173" s="202">
        <f>IF($S$9&lt;&gt;"yes",IF(AND(E173&lt;=0,F173&lt;=0),0,IF(E173&gt;0,VLOOKUP(C173,'SNSA Max amounts'!$B$9:$D$12,3,FALSE),VLOOKUP(C173,'SNSA Max amounts'!$H$9:$J$12,3,FALSE))),G173)</f>
        <v>0</v>
      </c>
      <c r="I173" s="139">
        <f t="shared" si="7"/>
        <v>0</v>
      </c>
      <c r="J173" s="152"/>
      <c r="K173" s="132"/>
      <c r="L173" s="131"/>
      <c r="M173" s="132"/>
      <c r="N173" s="132"/>
      <c r="O173" s="132"/>
      <c r="P173" s="132"/>
      <c r="Q173" s="132"/>
      <c r="R173" s="139">
        <f>IF($S$9&lt;&gt;"yes",IF(AND(O173&lt;=0,P173&lt;=0),0,IF(O173&gt;0,VLOOKUP(M173,'SNSA Max amounts'!$B$9:$D$12,3,FALSE),VLOOKUP(M173,'SNSA Max amounts'!$H$9:$J$12,3,FALSE))),Q173)</f>
        <v>0</v>
      </c>
      <c r="S173" s="139">
        <f t="shared" si="8"/>
        <v>0</v>
      </c>
    </row>
    <row r="174" spans="1:19" ht="15">
      <c r="A174" s="132"/>
      <c r="B174" s="131"/>
      <c r="C174" s="132"/>
      <c r="D174" s="132"/>
      <c r="E174" s="132"/>
      <c r="F174" s="132"/>
      <c r="G174" s="132"/>
      <c r="H174" s="202">
        <f>IF($S$9&lt;&gt;"yes",IF(AND(E174&lt;=0,F174&lt;=0),0,IF(E174&gt;0,VLOOKUP(C174,'SNSA Max amounts'!$B$9:$D$12,3,FALSE),VLOOKUP(C174,'SNSA Max amounts'!$H$9:$J$12,3,FALSE))),G174)</f>
        <v>0</v>
      </c>
      <c r="I174" s="139">
        <f t="shared" si="7"/>
        <v>0</v>
      </c>
      <c r="J174" s="152"/>
      <c r="K174" s="132"/>
      <c r="L174" s="131"/>
      <c r="M174" s="132"/>
      <c r="N174" s="132"/>
      <c r="O174" s="132"/>
      <c r="P174" s="132"/>
      <c r="Q174" s="132"/>
      <c r="R174" s="139">
        <f>IF($S$9&lt;&gt;"yes",IF(AND(O174&lt;=0,P174&lt;=0),0,IF(O174&gt;0,VLOOKUP(M174,'SNSA Max amounts'!$B$9:$D$12,3,FALSE),VLOOKUP(M174,'SNSA Max amounts'!$H$9:$J$12,3,FALSE))),Q174)</f>
        <v>0</v>
      </c>
      <c r="S174" s="139">
        <f t="shared" si="8"/>
        <v>0</v>
      </c>
    </row>
    <row r="175" spans="1:19" ht="15">
      <c r="A175" s="132"/>
      <c r="B175" s="131"/>
      <c r="C175" s="132"/>
      <c r="D175" s="132"/>
      <c r="E175" s="132"/>
      <c r="F175" s="132"/>
      <c r="G175" s="132"/>
      <c r="H175" s="202">
        <f>IF($S$9&lt;&gt;"yes",IF(AND(E175&lt;=0,F175&lt;=0),0,IF(E175&gt;0,VLOOKUP(C175,'SNSA Max amounts'!$B$9:$D$12,3,FALSE),VLOOKUP(C175,'SNSA Max amounts'!$H$9:$J$12,3,FALSE))),G175)</f>
        <v>0</v>
      </c>
      <c r="I175" s="139">
        <f t="shared" si="7"/>
        <v>0</v>
      </c>
      <c r="J175" s="152"/>
      <c r="K175" s="132"/>
      <c r="L175" s="131"/>
      <c r="M175" s="132"/>
      <c r="N175" s="132"/>
      <c r="O175" s="132"/>
      <c r="P175" s="132"/>
      <c r="Q175" s="132"/>
      <c r="R175" s="139">
        <f>IF($S$9&lt;&gt;"yes",IF(AND(O175&lt;=0,P175&lt;=0),0,IF(O175&gt;0,VLOOKUP(M175,'SNSA Max amounts'!$B$9:$D$12,3,FALSE),VLOOKUP(M175,'SNSA Max amounts'!$H$9:$J$12,3,FALSE))),Q175)</f>
        <v>0</v>
      </c>
      <c r="S175" s="139">
        <f t="shared" si="8"/>
        <v>0</v>
      </c>
    </row>
    <row r="176" spans="1:19" ht="15">
      <c r="A176" s="132"/>
      <c r="B176" s="131"/>
      <c r="C176" s="132"/>
      <c r="D176" s="132"/>
      <c r="E176" s="132"/>
      <c r="F176" s="132"/>
      <c r="G176" s="132"/>
      <c r="H176" s="202">
        <f>IF($S$9&lt;&gt;"yes",IF(AND(E176&lt;=0,F176&lt;=0),0,IF(E176&gt;0,VLOOKUP(C176,'SNSA Max amounts'!$B$9:$D$12,3,FALSE),VLOOKUP(C176,'SNSA Max amounts'!$H$9:$J$12,3,FALSE))),G176)</f>
        <v>0</v>
      </c>
      <c r="I176" s="139">
        <f t="shared" si="7"/>
        <v>0</v>
      </c>
      <c r="J176" s="152"/>
      <c r="K176" s="132"/>
      <c r="L176" s="131"/>
      <c r="M176" s="132"/>
      <c r="N176" s="132"/>
      <c r="O176" s="132"/>
      <c r="P176" s="132"/>
      <c r="Q176" s="132"/>
      <c r="R176" s="139">
        <f>IF($S$9&lt;&gt;"yes",IF(AND(O176&lt;=0,P176&lt;=0),0,IF(O176&gt;0,VLOOKUP(M176,'SNSA Max amounts'!$B$9:$D$12,3,FALSE),VLOOKUP(M176,'SNSA Max amounts'!$H$9:$J$12,3,FALSE))),Q176)</f>
        <v>0</v>
      </c>
      <c r="S176" s="139">
        <f t="shared" si="8"/>
        <v>0</v>
      </c>
    </row>
    <row r="177" spans="1:19" ht="15">
      <c r="A177" s="132"/>
      <c r="B177" s="131"/>
      <c r="C177" s="132"/>
      <c r="D177" s="132"/>
      <c r="E177" s="132"/>
      <c r="F177" s="132"/>
      <c r="G177" s="132"/>
      <c r="H177" s="202">
        <f>IF($S$9&lt;&gt;"yes",IF(AND(E177&lt;=0,F177&lt;=0),0,IF(E177&gt;0,VLOOKUP(C177,'SNSA Max amounts'!$B$9:$D$12,3,FALSE),VLOOKUP(C177,'SNSA Max amounts'!$H$9:$J$12,3,FALSE))),G177)</f>
        <v>0</v>
      </c>
      <c r="I177" s="139">
        <f t="shared" si="7"/>
        <v>0</v>
      </c>
      <c r="J177" s="152"/>
      <c r="K177" s="132"/>
      <c r="L177" s="131"/>
      <c r="M177" s="132"/>
      <c r="N177" s="132"/>
      <c r="O177" s="132"/>
      <c r="P177" s="132"/>
      <c r="Q177" s="132"/>
      <c r="R177" s="139">
        <f>IF($S$9&lt;&gt;"yes",IF(AND(O177&lt;=0,P177&lt;=0),0,IF(O177&gt;0,VLOOKUP(M177,'SNSA Max amounts'!$B$9:$D$12,3,FALSE),VLOOKUP(M177,'SNSA Max amounts'!$H$9:$J$12,3,FALSE))),Q177)</f>
        <v>0</v>
      </c>
      <c r="S177" s="139">
        <f t="shared" si="8"/>
        <v>0</v>
      </c>
    </row>
    <row r="178" spans="1:19" ht="15">
      <c r="A178" s="132"/>
      <c r="B178" s="131"/>
      <c r="C178" s="132"/>
      <c r="D178" s="132"/>
      <c r="E178" s="132"/>
      <c r="F178" s="132"/>
      <c r="G178" s="132"/>
      <c r="H178" s="202">
        <f>IF($S$9&lt;&gt;"yes",IF(AND(E178&lt;=0,F178&lt;=0),0,IF(E178&gt;0,VLOOKUP(C178,'SNSA Max amounts'!$B$9:$D$12,3,FALSE),VLOOKUP(C178,'SNSA Max amounts'!$H$9:$J$12,3,FALSE))),G178)</f>
        <v>0</v>
      </c>
      <c r="I178" s="139">
        <f t="shared" si="7"/>
        <v>0</v>
      </c>
      <c r="J178" s="152"/>
      <c r="K178" s="132"/>
      <c r="L178" s="131"/>
      <c r="M178" s="132"/>
      <c r="N178" s="132"/>
      <c r="O178" s="132"/>
      <c r="P178" s="132"/>
      <c r="Q178" s="132"/>
      <c r="R178" s="139">
        <f>IF($S$9&lt;&gt;"yes",IF(AND(O178&lt;=0,P178&lt;=0),0,IF(O178&gt;0,VLOOKUP(M178,'SNSA Max amounts'!$B$9:$D$12,3,FALSE),VLOOKUP(M178,'SNSA Max amounts'!$H$9:$J$12,3,FALSE))),Q178)</f>
        <v>0</v>
      </c>
      <c r="S178" s="139">
        <f t="shared" si="8"/>
        <v>0</v>
      </c>
    </row>
    <row r="179" spans="1:19" ht="15">
      <c r="A179" s="132"/>
      <c r="B179" s="131"/>
      <c r="C179" s="132"/>
      <c r="D179" s="132"/>
      <c r="E179" s="132"/>
      <c r="F179" s="132"/>
      <c r="G179" s="132"/>
      <c r="H179" s="202">
        <f>IF($S$9&lt;&gt;"yes",IF(AND(E179&lt;=0,F179&lt;=0),0,IF(E179&gt;0,VLOOKUP(C179,'SNSA Max amounts'!$B$9:$D$12,3,FALSE),VLOOKUP(C179,'SNSA Max amounts'!$H$9:$J$12,3,FALSE))),G179)</f>
        <v>0</v>
      </c>
      <c r="I179" s="139">
        <f t="shared" si="7"/>
        <v>0</v>
      </c>
      <c r="J179" s="152"/>
      <c r="K179" s="132"/>
      <c r="L179" s="131"/>
      <c r="M179" s="132"/>
      <c r="N179" s="132"/>
      <c r="O179" s="132"/>
      <c r="P179" s="132"/>
      <c r="Q179" s="132"/>
      <c r="R179" s="139">
        <f>IF($S$9&lt;&gt;"yes",IF(AND(O179&lt;=0,P179&lt;=0),0,IF(O179&gt;0,VLOOKUP(M179,'SNSA Max amounts'!$B$9:$D$12,3,FALSE),VLOOKUP(M179,'SNSA Max amounts'!$H$9:$J$12,3,FALSE))),Q179)</f>
        <v>0</v>
      </c>
      <c r="S179" s="139">
        <f t="shared" si="8"/>
        <v>0</v>
      </c>
    </row>
    <row r="180" spans="1:19" ht="15">
      <c r="A180" s="132"/>
      <c r="B180" s="131"/>
      <c r="C180" s="132"/>
      <c r="D180" s="132"/>
      <c r="E180" s="132"/>
      <c r="F180" s="132"/>
      <c r="G180" s="132"/>
      <c r="H180" s="202">
        <f>IF($S$9&lt;&gt;"yes",IF(AND(E180&lt;=0,F180&lt;=0),0,IF(E180&gt;0,VLOOKUP(C180,'SNSA Max amounts'!$B$9:$D$12,3,FALSE),VLOOKUP(C180,'SNSA Max amounts'!$H$9:$J$12,3,FALSE))),G180)</f>
        <v>0</v>
      </c>
      <c r="I180" s="139">
        <f t="shared" si="7"/>
        <v>0</v>
      </c>
      <c r="J180" s="152"/>
      <c r="K180" s="132"/>
      <c r="L180" s="131"/>
      <c r="M180" s="132"/>
      <c r="N180" s="132"/>
      <c r="O180" s="132"/>
      <c r="P180" s="132"/>
      <c r="Q180" s="132"/>
      <c r="R180" s="139">
        <f>IF($S$9&lt;&gt;"yes",IF(AND(O180&lt;=0,P180&lt;=0),0,IF(O180&gt;0,VLOOKUP(M180,'SNSA Max amounts'!$B$9:$D$12,3,FALSE),VLOOKUP(M180,'SNSA Max amounts'!$H$9:$J$12,3,FALSE))),Q180)</f>
        <v>0</v>
      </c>
      <c r="S180" s="139">
        <f t="shared" si="8"/>
        <v>0</v>
      </c>
    </row>
    <row r="181" spans="1:19" ht="15">
      <c r="A181" s="132"/>
      <c r="B181" s="131"/>
      <c r="C181" s="132"/>
      <c r="D181" s="132"/>
      <c r="E181" s="132"/>
      <c r="F181" s="132"/>
      <c r="G181" s="132"/>
      <c r="H181" s="202">
        <f>IF($S$9&lt;&gt;"yes",IF(AND(E181&lt;=0,F181&lt;=0),0,IF(E181&gt;0,VLOOKUP(C181,'SNSA Max amounts'!$B$9:$D$12,3,FALSE),VLOOKUP(C181,'SNSA Max amounts'!$H$9:$J$12,3,FALSE))),G181)</f>
        <v>0</v>
      </c>
      <c r="I181" s="139">
        <f t="shared" si="7"/>
        <v>0</v>
      </c>
      <c r="J181" s="152"/>
      <c r="K181" s="132"/>
      <c r="L181" s="131"/>
      <c r="M181" s="132"/>
      <c r="N181" s="132"/>
      <c r="O181" s="132"/>
      <c r="P181" s="132"/>
      <c r="Q181" s="132"/>
      <c r="R181" s="139">
        <f>IF($S$9&lt;&gt;"yes",IF(AND(O181&lt;=0,P181&lt;=0),0,IF(O181&gt;0,VLOOKUP(M181,'SNSA Max amounts'!$B$9:$D$12,3,FALSE),VLOOKUP(M181,'SNSA Max amounts'!$H$9:$J$12,3,FALSE))),Q181)</f>
        <v>0</v>
      </c>
      <c r="S181" s="139">
        <f t="shared" si="8"/>
        <v>0</v>
      </c>
    </row>
    <row r="182" spans="1:19" ht="15">
      <c r="A182" s="132"/>
      <c r="B182" s="131"/>
      <c r="C182" s="132"/>
      <c r="D182" s="132"/>
      <c r="E182" s="132"/>
      <c r="F182" s="132"/>
      <c r="G182" s="132"/>
      <c r="H182" s="202">
        <f>IF($S$9&lt;&gt;"yes",IF(AND(E182&lt;=0,F182&lt;=0),0,IF(E182&gt;0,VLOOKUP(C182,'SNSA Max amounts'!$B$9:$D$12,3,FALSE),VLOOKUP(C182,'SNSA Max amounts'!$H$9:$J$12,3,FALSE))),G182)</f>
        <v>0</v>
      </c>
      <c r="I182" s="139">
        <f t="shared" si="7"/>
        <v>0</v>
      </c>
      <c r="J182" s="152"/>
      <c r="K182" s="132"/>
      <c r="L182" s="131"/>
      <c r="M182" s="132"/>
      <c r="N182" s="132"/>
      <c r="O182" s="132"/>
      <c r="P182" s="132"/>
      <c r="Q182" s="132"/>
      <c r="R182" s="139">
        <f>IF($S$9&lt;&gt;"yes",IF(AND(O182&lt;=0,P182&lt;=0),0,IF(O182&gt;0,VLOOKUP(M182,'SNSA Max amounts'!$B$9:$D$12,3,FALSE),VLOOKUP(M182,'SNSA Max amounts'!$H$9:$J$12,3,FALSE))),Q182)</f>
        <v>0</v>
      </c>
      <c r="S182" s="139">
        <f t="shared" si="8"/>
        <v>0</v>
      </c>
    </row>
    <row r="183" spans="1:19" ht="15">
      <c r="A183" s="132"/>
      <c r="B183" s="131"/>
      <c r="C183" s="132"/>
      <c r="D183" s="132"/>
      <c r="E183" s="132"/>
      <c r="F183" s="132"/>
      <c r="G183" s="132"/>
      <c r="H183" s="202">
        <f>IF($S$9&lt;&gt;"yes",IF(AND(E183&lt;=0,F183&lt;=0),0,IF(E183&gt;0,VLOOKUP(C183,'SNSA Max amounts'!$B$9:$D$12,3,FALSE),VLOOKUP(C183,'SNSA Max amounts'!$H$9:$J$12,3,FALSE))),G183)</f>
        <v>0</v>
      </c>
      <c r="I183" s="139">
        <f t="shared" si="7"/>
        <v>0</v>
      </c>
      <c r="J183" s="152"/>
      <c r="K183" s="132"/>
      <c r="L183" s="131"/>
      <c r="M183" s="132"/>
      <c r="N183" s="132"/>
      <c r="O183" s="132"/>
      <c r="P183" s="132"/>
      <c r="Q183" s="132"/>
      <c r="R183" s="139">
        <f>IF($S$9&lt;&gt;"yes",IF(AND(O183&lt;=0,P183&lt;=0),0,IF(O183&gt;0,VLOOKUP(M183,'SNSA Max amounts'!$B$9:$D$12,3,FALSE),VLOOKUP(M183,'SNSA Max amounts'!$H$9:$J$12,3,FALSE))),Q183)</f>
        <v>0</v>
      </c>
      <c r="S183" s="139">
        <f t="shared" si="8"/>
        <v>0</v>
      </c>
    </row>
    <row r="184" spans="1:19" ht="15">
      <c r="A184" s="132"/>
      <c r="B184" s="131"/>
      <c r="C184" s="132"/>
      <c r="D184" s="132"/>
      <c r="E184" s="132"/>
      <c r="F184" s="132"/>
      <c r="G184" s="132"/>
      <c r="H184" s="202">
        <f>IF($S$9&lt;&gt;"yes",IF(AND(E184&lt;=0,F184&lt;=0),0,IF(E184&gt;0,VLOOKUP(C184,'SNSA Max amounts'!$B$9:$D$12,3,FALSE),VLOOKUP(C184,'SNSA Max amounts'!$H$9:$J$12,3,FALSE))),G184)</f>
        <v>0</v>
      </c>
      <c r="I184" s="139">
        <f t="shared" si="7"/>
        <v>0</v>
      </c>
      <c r="J184" s="152"/>
      <c r="K184" s="132"/>
      <c r="L184" s="131"/>
      <c r="M184" s="132"/>
      <c r="N184" s="132"/>
      <c r="O184" s="132"/>
      <c r="P184" s="132"/>
      <c r="Q184" s="132"/>
      <c r="R184" s="139">
        <f>IF($S$9&lt;&gt;"yes",IF(AND(O184&lt;=0,P184&lt;=0),0,IF(O184&gt;0,VLOOKUP(M184,'SNSA Max amounts'!$B$9:$D$12,3,FALSE),VLOOKUP(M184,'SNSA Max amounts'!$H$9:$J$12,3,FALSE))),Q184)</f>
        <v>0</v>
      </c>
      <c r="S184" s="139">
        <f t="shared" si="8"/>
        <v>0</v>
      </c>
    </row>
    <row r="185" spans="1:19" ht="15">
      <c r="A185" s="132"/>
      <c r="B185" s="131"/>
      <c r="C185" s="132"/>
      <c r="D185" s="132"/>
      <c r="E185" s="132"/>
      <c r="F185" s="132"/>
      <c r="G185" s="132"/>
      <c r="H185" s="202">
        <f>IF($S$9&lt;&gt;"yes",IF(AND(E185&lt;=0,F185&lt;=0),0,IF(E185&gt;0,VLOOKUP(C185,'SNSA Max amounts'!$B$9:$D$12,3,FALSE),VLOOKUP(C185,'SNSA Max amounts'!$H$9:$J$12,3,FALSE))),G185)</f>
        <v>0</v>
      </c>
      <c r="I185" s="139">
        <f t="shared" si="7"/>
        <v>0</v>
      </c>
      <c r="J185" s="152"/>
      <c r="K185" s="132"/>
      <c r="L185" s="131"/>
      <c r="M185" s="132"/>
      <c r="N185" s="132"/>
      <c r="O185" s="132"/>
      <c r="P185" s="132"/>
      <c r="Q185" s="132"/>
      <c r="R185" s="139">
        <f>IF($S$9&lt;&gt;"yes",IF(AND(O185&lt;=0,P185&lt;=0),0,IF(O185&gt;0,VLOOKUP(M185,'SNSA Max amounts'!$B$9:$D$12,3,FALSE),VLOOKUP(M185,'SNSA Max amounts'!$H$9:$J$12,3,FALSE))),Q185)</f>
        <v>0</v>
      </c>
      <c r="S185" s="139">
        <f t="shared" si="8"/>
        <v>0</v>
      </c>
    </row>
    <row r="186" spans="1:19" ht="15">
      <c r="A186" s="132"/>
      <c r="B186" s="131"/>
      <c r="C186" s="132"/>
      <c r="D186" s="132"/>
      <c r="E186" s="132"/>
      <c r="F186" s="132"/>
      <c r="G186" s="132"/>
      <c r="H186" s="202">
        <f>IF($S$9&lt;&gt;"yes",IF(AND(E186&lt;=0,F186&lt;=0),0,IF(E186&gt;0,VLOOKUP(C186,'SNSA Max amounts'!$B$9:$D$12,3,FALSE),VLOOKUP(C186,'SNSA Max amounts'!$H$9:$J$12,3,FALSE))),G186)</f>
        <v>0</v>
      </c>
      <c r="I186" s="139">
        <f t="shared" si="7"/>
        <v>0</v>
      </c>
      <c r="J186" s="152"/>
      <c r="K186" s="132"/>
      <c r="L186" s="131"/>
      <c r="M186" s="132"/>
      <c r="N186" s="132"/>
      <c r="O186" s="132"/>
      <c r="P186" s="132"/>
      <c r="Q186" s="132"/>
      <c r="R186" s="139">
        <f>IF($S$9&lt;&gt;"yes",IF(AND(O186&lt;=0,P186&lt;=0),0,IF(O186&gt;0,VLOOKUP(M186,'SNSA Max amounts'!$B$9:$D$12,3,FALSE),VLOOKUP(M186,'SNSA Max amounts'!$H$9:$J$12,3,FALSE))),Q186)</f>
        <v>0</v>
      </c>
      <c r="S186" s="139">
        <f t="shared" si="8"/>
        <v>0</v>
      </c>
    </row>
    <row r="187" spans="1:19" ht="15">
      <c r="A187" s="132"/>
      <c r="B187" s="131"/>
      <c r="C187" s="132"/>
      <c r="D187" s="132"/>
      <c r="E187" s="132"/>
      <c r="F187" s="132"/>
      <c r="G187" s="132"/>
      <c r="H187" s="202">
        <f>IF($S$9&lt;&gt;"yes",IF(AND(E187&lt;=0,F187&lt;=0),0,IF(E187&gt;0,VLOOKUP(C187,'SNSA Max amounts'!$B$9:$D$12,3,FALSE),VLOOKUP(C187,'SNSA Max amounts'!$H$9:$J$12,3,FALSE))),G187)</f>
        <v>0</v>
      </c>
      <c r="I187" s="139">
        <f t="shared" si="7"/>
        <v>0</v>
      </c>
      <c r="J187" s="152"/>
      <c r="K187" s="132"/>
      <c r="L187" s="131"/>
      <c r="M187" s="132"/>
      <c r="N187" s="132"/>
      <c r="O187" s="132"/>
      <c r="P187" s="132"/>
      <c r="Q187" s="132"/>
      <c r="R187" s="139">
        <f>IF($S$9&lt;&gt;"yes",IF(AND(O187&lt;=0,P187&lt;=0),0,IF(O187&gt;0,VLOOKUP(M187,'SNSA Max amounts'!$B$9:$D$12,3,FALSE),VLOOKUP(M187,'SNSA Max amounts'!$H$9:$J$12,3,FALSE))),Q187)</f>
        <v>0</v>
      </c>
      <c r="S187" s="139">
        <f t="shared" si="8"/>
        <v>0</v>
      </c>
    </row>
    <row r="188" spans="1:19" ht="15">
      <c r="A188" s="132"/>
      <c r="B188" s="131"/>
      <c r="C188" s="132"/>
      <c r="D188" s="132"/>
      <c r="E188" s="132"/>
      <c r="F188" s="132"/>
      <c r="G188" s="132"/>
      <c r="H188" s="202">
        <f>IF($S$9&lt;&gt;"yes",IF(AND(E188&lt;=0,F188&lt;=0),0,IF(E188&gt;0,VLOOKUP(C188,'SNSA Max amounts'!$B$9:$D$12,3,FALSE),VLOOKUP(C188,'SNSA Max amounts'!$H$9:$J$12,3,FALSE))),G188)</f>
        <v>0</v>
      </c>
      <c r="I188" s="139">
        <f t="shared" si="7"/>
        <v>0</v>
      </c>
      <c r="J188" s="152"/>
      <c r="K188" s="132"/>
      <c r="L188" s="131"/>
      <c r="M188" s="132"/>
      <c r="N188" s="132"/>
      <c r="O188" s="132"/>
      <c r="P188" s="132"/>
      <c r="Q188" s="132"/>
      <c r="R188" s="139">
        <f>IF($S$9&lt;&gt;"yes",IF(AND(O188&lt;=0,P188&lt;=0),0,IF(O188&gt;0,VLOOKUP(M188,'SNSA Max amounts'!$B$9:$D$12,3,FALSE),VLOOKUP(M188,'SNSA Max amounts'!$H$9:$J$12,3,FALSE))),Q188)</f>
        <v>0</v>
      </c>
      <c r="S188" s="139">
        <f t="shared" si="8"/>
        <v>0</v>
      </c>
    </row>
    <row r="189" spans="1:19" ht="15">
      <c r="A189" s="132"/>
      <c r="B189" s="131"/>
      <c r="C189" s="132"/>
      <c r="D189" s="132"/>
      <c r="E189" s="132"/>
      <c r="F189" s="132"/>
      <c r="G189" s="132"/>
      <c r="H189" s="202">
        <f>IF($S$9&lt;&gt;"yes",IF(AND(E189&lt;=0,F189&lt;=0),0,IF(E189&gt;0,VLOOKUP(C189,'SNSA Max amounts'!$B$9:$D$12,3,FALSE),VLOOKUP(C189,'SNSA Max amounts'!$H$9:$J$12,3,FALSE))),G189)</f>
        <v>0</v>
      </c>
      <c r="I189" s="139">
        <f t="shared" si="7"/>
        <v>0</v>
      </c>
      <c r="J189" s="152"/>
      <c r="K189" s="132"/>
      <c r="L189" s="131"/>
      <c r="M189" s="132"/>
      <c r="N189" s="132"/>
      <c r="O189" s="132"/>
      <c r="P189" s="132"/>
      <c r="Q189" s="132"/>
      <c r="R189" s="139">
        <f>IF($S$9&lt;&gt;"yes",IF(AND(O189&lt;=0,P189&lt;=0),0,IF(O189&gt;0,VLOOKUP(M189,'SNSA Max amounts'!$B$9:$D$12,3,FALSE),VLOOKUP(M189,'SNSA Max amounts'!$H$9:$J$12,3,FALSE))),Q189)</f>
        <v>0</v>
      </c>
      <c r="S189" s="139">
        <f t="shared" si="8"/>
        <v>0</v>
      </c>
    </row>
    <row r="190" spans="1:19" ht="15">
      <c r="A190" s="132"/>
      <c r="B190" s="131"/>
      <c r="C190" s="132"/>
      <c r="D190" s="132"/>
      <c r="E190" s="132"/>
      <c r="F190" s="132"/>
      <c r="G190" s="132"/>
      <c r="H190" s="202">
        <f>IF($S$9&lt;&gt;"yes",IF(AND(E190&lt;=0,F190&lt;=0),0,IF(E190&gt;0,VLOOKUP(C190,'SNSA Max amounts'!$B$9:$D$12,3,FALSE),VLOOKUP(C190,'SNSA Max amounts'!$H$9:$J$12,3,FALSE))),G190)</f>
        <v>0</v>
      </c>
      <c r="I190" s="139">
        <f t="shared" si="7"/>
        <v>0</v>
      </c>
      <c r="J190" s="152"/>
      <c r="K190" s="132"/>
      <c r="L190" s="131"/>
      <c r="M190" s="132"/>
      <c r="N190" s="132"/>
      <c r="O190" s="132"/>
      <c r="P190" s="132"/>
      <c r="Q190" s="132"/>
      <c r="R190" s="139">
        <f>IF($S$9&lt;&gt;"yes",IF(AND(O190&lt;=0,P190&lt;=0),0,IF(O190&gt;0,VLOOKUP(M190,'SNSA Max amounts'!$B$9:$D$12,3,FALSE),VLOOKUP(M190,'SNSA Max amounts'!$H$9:$J$12,3,FALSE))),Q190)</f>
        <v>0</v>
      </c>
      <c r="S190" s="139">
        <f t="shared" si="8"/>
        <v>0</v>
      </c>
    </row>
    <row r="191" spans="1:19" ht="15">
      <c r="A191" s="132"/>
      <c r="B191" s="131"/>
      <c r="C191" s="132"/>
      <c r="D191" s="132"/>
      <c r="E191" s="132"/>
      <c r="F191" s="132"/>
      <c r="G191" s="132"/>
      <c r="H191" s="202">
        <f>IF($S$9&lt;&gt;"yes",IF(AND(E191&lt;=0,F191&lt;=0),0,IF(E191&gt;0,VLOOKUP(C191,'SNSA Max amounts'!$B$9:$D$12,3,FALSE),VLOOKUP(C191,'SNSA Max amounts'!$H$9:$J$12,3,FALSE))),G191)</f>
        <v>0</v>
      </c>
      <c r="I191" s="139">
        <f t="shared" si="7"/>
        <v>0</v>
      </c>
      <c r="J191" s="152"/>
      <c r="K191" s="132"/>
      <c r="L191" s="131"/>
      <c r="M191" s="132"/>
      <c r="N191" s="132"/>
      <c r="O191" s="132"/>
      <c r="P191" s="132"/>
      <c r="Q191" s="132"/>
      <c r="R191" s="139">
        <f>IF($S$9&lt;&gt;"yes",IF(AND(O191&lt;=0,P191&lt;=0),0,IF(O191&gt;0,VLOOKUP(M191,'SNSA Max amounts'!$B$9:$D$12,3,FALSE),VLOOKUP(M191,'SNSA Max amounts'!$H$9:$J$12,3,FALSE))),Q191)</f>
        <v>0</v>
      </c>
      <c r="S191" s="139">
        <f t="shared" si="8"/>
        <v>0</v>
      </c>
    </row>
    <row r="192" spans="1:19" ht="15">
      <c r="A192" s="132"/>
      <c r="B192" s="131"/>
      <c r="C192" s="132"/>
      <c r="D192" s="132"/>
      <c r="E192" s="132"/>
      <c r="F192" s="132"/>
      <c r="G192" s="132"/>
      <c r="H192" s="202">
        <f>IF($S$9&lt;&gt;"yes",IF(AND(E192&lt;=0,F192&lt;=0),0,IF(E192&gt;0,VLOOKUP(C192,'SNSA Max amounts'!$B$9:$D$12,3,FALSE),VLOOKUP(C192,'SNSA Max amounts'!$H$9:$J$12,3,FALSE))),G192)</f>
        <v>0</v>
      </c>
      <c r="I192" s="139">
        <f t="shared" si="7"/>
        <v>0</v>
      </c>
      <c r="J192" s="152"/>
      <c r="K192" s="132"/>
      <c r="L192" s="131"/>
      <c r="M192" s="132"/>
      <c r="N192" s="132"/>
      <c r="O192" s="132"/>
      <c r="P192" s="132"/>
      <c r="Q192" s="132"/>
      <c r="R192" s="139">
        <f>IF($S$9&lt;&gt;"yes",IF(AND(O192&lt;=0,P192&lt;=0),0,IF(O192&gt;0,VLOOKUP(M192,'SNSA Max amounts'!$B$9:$D$12,3,FALSE),VLOOKUP(M192,'SNSA Max amounts'!$H$9:$J$12,3,FALSE))),Q192)</f>
        <v>0</v>
      </c>
      <c r="S192" s="139">
        <f t="shared" si="8"/>
        <v>0</v>
      </c>
    </row>
    <row r="193" spans="1:19" ht="15">
      <c r="A193" s="132"/>
      <c r="B193" s="131"/>
      <c r="C193" s="132"/>
      <c r="D193" s="132"/>
      <c r="E193" s="132"/>
      <c r="F193" s="132"/>
      <c r="G193" s="132"/>
      <c r="H193" s="202">
        <f>IF($S$9&lt;&gt;"yes",IF(AND(E193&lt;=0,F193&lt;=0),0,IF(E193&gt;0,VLOOKUP(C193,'SNSA Max amounts'!$B$9:$D$12,3,FALSE),VLOOKUP(C193,'SNSA Max amounts'!$H$9:$J$12,3,FALSE))),G193)</f>
        <v>0</v>
      </c>
      <c r="I193" s="139">
        <f t="shared" si="7"/>
        <v>0</v>
      </c>
      <c r="J193" s="152"/>
      <c r="K193" s="132"/>
      <c r="L193" s="131"/>
      <c r="M193" s="132"/>
      <c r="N193" s="132"/>
      <c r="O193" s="132"/>
      <c r="P193" s="132"/>
      <c r="Q193" s="132"/>
      <c r="R193" s="139">
        <f>IF($S$9&lt;&gt;"yes",IF(AND(O193&lt;=0,P193&lt;=0),0,IF(O193&gt;0,VLOOKUP(M193,'SNSA Max amounts'!$B$9:$D$12,3,FALSE),VLOOKUP(M193,'SNSA Max amounts'!$H$9:$J$12,3,FALSE))),Q193)</f>
        <v>0</v>
      </c>
      <c r="S193" s="139">
        <f t="shared" si="8"/>
        <v>0</v>
      </c>
    </row>
    <row r="194" spans="1:19" ht="15">
      <c r="A194" s="132"/>
      <c r="B194" s="131"/>
      <c r="C194" s="132"/>
      <c r="D194" s="132"/>
      <c r="E194" s="132"/>
      <c r="F194" s="132"/>
      <c r="G194" s="132"/>
      <c r="H194" s="202">
        <f>IF($S$9&lt;&gt;"yes",IF(AND(E194&lt;=0,F194&lt;=0),0,IF(E194&gt;0,VLOOKUP(C194,'SNSA Max amounts'!$B$9:$D$12,3,FALSE),VLOOKUP(C194,'SNSA Max amounts'!$H$9:$J$12,3,FALSE))),G194)</f>
        <v>0</v>
      </c>
      <c r="I194" s="139">
        <f t="shared" si="7"/>
        <v>0</v>
      </c>
      <c r="J194" s="152"/>
      <c r="K194" s="132"/>
      <c r="L194" s="131"/>
      <c r="M194" s="132"/>
      <c r="N194" s="132"/>
      <c r="O194" s="132"/>
      <c r="P194" s="132"/>
      <c r="Q194" s="132"/>
      <c r="R194" s="139">
        <f>IF($S$9&lt;&gt;"yes",IF(AND(O194&lt;=0,P194&lt;=0),0,IF(O194&gt;0,VLOOKUP(M194,'SNSA Max amounts'!$B$9:$D$12,3,FALSE),VLOOKUP(M194,'SNSA Max amounts'!$H$9:$J$12,3,FALSE))),Q194)</f>
        <v>0</v>
      </c>
      <c r="S194" s="139">
        <f t="shared" si="8"/>
        <v>0</v>
      </c>
    </row>
    <row r="195" spans="1:19" ht="15">
      <c r="A195" s="132"/>
      <c r="B195" s="131"/>
      <c r="C195" s="132"/>
      <c r="D195" s="132"/>
      <c r="E195" s="132"/>
      <c r="F195" s="132"/>
      <c r="G195" s="132"/>
      <c r="H195" s="202">
        <f>IF($S$9&lt;&gt;"yes",IF(AND(E195&lt;=0,F195&lt;=0),0,IF(E195&gt;0,VLOOKUP(C195,'SNSA Max amounts'!$B$9:$D$12,3,FALSE),VLOOKUP(C195,'SNSA Max amounts'!$H$9:$J$12,3,FALSE))),G195)</f>
        <v>0</v>
      </c>
      <c r="I195" s="139">
        <f t="shared" si="7"/>
        <v>0</v>
      </c>
      <c r="J195" s="152"/>
      <c r="K195" s="132"/>
      <c r="L195" s="131"/>
      <c r="M195" s="132"/>
      <c r="N195" s="132"/>
      <c r="O195" s="132"/>
      <c r="P195" s="132"/>
      <c r="Q195" s="132"/>
      <c r="R195" s="139">
        <f>IF($S$9&lt;&gt;"yes",IF(AND(O195&lt;=0,P195&lt;=0),0,IF(O195&gt;0,VLOOKUP(M195,'SNSA Max amounts'!$B$9:$D$12,3,FALSE),VLOOKUP(M195,'SNSA Max amounts'!$H$9:$J$12,3,FALSE))),Q195)</f>
        <v>0</v>
      </c>
      <c r="S195" s="139">
        <f t="shared" si="8"/>
        <v>0</v>
      </c>
    </row>
    <row r="196" spans="1:19" ht="15">
      <c r="A196" s="132"/>
      <c r="B196" s="131"/>
      <c r="C196" s="132"/>
      <c r="D196" s="132"/>
      <c r="E196" s="132"/>
      <c r="F196" s="132"/>
      <c r="G196" s="132"/>
      <c r="H196" s="202">
        <f>IF($S$9&lt;&gt;"yes",IF(AND(E196&lt;=0,F196&lt;=0),0,IF(E196&gt;0,VLOOKUP(C196,'SNSA Max amounts'!$B$9:$D$12,3,FALSE),VLOOKUP(C196,'SNSA Max amounts'!$H$9:$J$12,3,FALSE))),G196)</f>
        <v>0</v>
      </c>
      <c r="I196" s="139">
        <f t="shared" si="7"/>
        <v>0</v>
      </c>
      <c r="J196" s="152"/>
      <c r="K196" s="132"/>
      <c r="L196" s="131"/>
      <c r="M196" s="132"/>
      <c r="N196" s="132"/>
      <c r="O196" s="132"/>
      <c r="P196" s="132"/>
      <c r="Q196" s="132"/>
      <c r="R196" s="139">
        <f>IF($S$9&lt;&gt;"yes",IF(AND(O196&lt;=0,P196&lt;=0),0,IF(O196&gt;0,VLOOKUP(M196,'SNSA Max amounts'!$B$9:$D$12,3,FALSE),VLOOKUP(M196,'SNSA Max amounts'!$H$9:$J$12,3,FALSE))),Q196)</f>
        <v>0</v>
      </c>
      <c r="S196" s="139">
        <f t="shared" si="8"/>
        <v>0</v>
      </c>
    </row>
    <row r="197" spans="1:19" ht="15">
      <c r="A197" s="132"/>
      <c r="B197" s="131"/>
      <c r="C197" s="132"/>
      <c r="D197" s="132"/>
      <c r="E197" s="132"/>
      <c r="F197" s="132"/>
      <c r="G197" s="132"/>
      <c r="H197" s="202">
        <f>IF($S$9&lt;&gt;"yes",IF(AND(E197&lt;=0,F197&lt;=0),0,IF(E197&gt;0,VLOOKUP(C197,'SNSA Max amounts'!$B$9:$D$12,3,FALSE),VLOOKUP(C197,'SNSA Max amounts'!$H$9:$J$12,3,FALSE))),G197)</f>
        <v>0</v>
      </c>
      <c r="I197" s="139">
        <f t="shared" si="7"/>
        <v>0</v>
      </c>
      <c r="J197" s="152"/>
      <c r="K197" s="132"/>
      <c r="L197" s="131"/>
      <c r="M197" s="132"/>
      <c r="N197" s="132"/>
      <c r="O197" s="132"/>
      <c r="P197" s="132"/>
      <c r="Q197" s="132"/>
      <c r="R197" s="139">
        <f>IF($S$9&lt;&gt;"yes",IF(AND(O197&lt;=0,P197&lt;=0),0,IF(O197&gt;0,VLOOKUP(M197,'SNSA Max amounts'!$B$9:$D$12,3,FALSE),VLOOKUP(M197,'SNSA Max amounts'!$H$9:$J$12,3,FALSE))),Q197)</f>
        <v>0</v>
      </c>
      <c r="S197" s="139">
        <f t="shared" si="8"/>
        <v>0</v>
      </c>
    </row>
    <row r="198" spans="1:19" ht="15">
      <c r="A198" s="132"/>
      <c r="B198" s="131"/>
      <c r="C198" s="132"/>
      <c r="D198" s="132"/>
      <c r="E198" s="132"/>
      <c r="F198" s="132"/>
      <c r="G198" s="132"/>
      <c r="H198" s="202">
        <f>IF($S$9&lt;&gt;"yes",IF(AND(E198&lt;=0,F198&lt;=0),0,IF(E198&gt;0,VLOOKUP(C198,'SNSA Max amounts'!$B$9:$D$12,3,FALSE),VLOOKUP(C198,'SNSA Max amounts'!$H$9:$J$12,3,FALSE))),G198)</f>
        <v>0</v>
      </c>
      <c r="I198" s="139">
        <f t="shared" si="7"/>
        <v>0</v>
      </c>
      <c r="J198" s="152"/>
      <c r="K198" s="132"/>
      <c r="L198" s="131"/>
      <c r="M198" s="132"/>
      <c r="N198" s="132"/>
      <c r="O198" s="132"/>
      <c r="P198" s="132"/>
      <c r="Q198" s="132"/>
      <c r="R198" s="139">
        <f>IF($S$9&lt;&gt;"yes",IF(AND(O198&lt;=0,P198&lt;=0),0,IF(O198&gt;0,VLOOKUP(M198,'SNSA Max amounts'!$B$9:$D$12,3,FALSE),VLOOKUP(M198,'SNSA Max amounts'!$H$9:$J$12,3,FALSE))),Q198)</f>
        <v>0</v>
      </c>
      <c r="S198" s="139">
        <f t="shared" si="8"/>
        <v>0</v>
      </c>
    </row>
    <row r="199" spans="1:19" ht="15">
      <c r="A199" s="132"/>
      <c r="B199" s="131"/>
      <c r="C199" s="132"/>
      <c r="D199" s="132"/>
      <c r="E199" s="132"/>
      <c r="F199" s="132"/>
      <c r="G199" s="132"/>
      <c r="H199" s="202">
        <f>IF($S$9&lt;&gt;"yes",IF(AND(E199&lt;=0,F199&lt;=0),0,IF(E199&gt;0,VLOOKUP(C199,'SNSA Max amounts'!$B$9:$D$12,3,FALSE),VLOOKUP(C199,'SNSA Max amounts'!$H$9:$J$12,3,FALSE))),G199)</f>
        <v>0</v>
      </c>
      <c r="I199" s="139">
        <f t="shared" si="7"/>
        <v>0</v>
      </c>
      <c r="J199" s="152"/>
      <c r="K199" s="132"/>
      <c r="L199" s="131"/>
      <c r="M199" s="132"/>
      <c r="N199" s="132"/>
      <c r="O199" s="132"/>
      <c r="P199" s="132"/>
      <c r="Q199" s="132"/>
      <c r="R199" s="139">
        <f>IF($S$9&lt;&gt;"yes",IF(AND(O199&lt;=0,P199&lt;=0),0,IF(O199&gt;0,VLOOKUP(M199,'SNSA Max amounts'!$B$9:$D$12,3,FALSE),VLOOKUP(M199,'SNSA Max amounts'!$H$9:$J$12,3,FALSE))),Q199)</f>
        <v>0</v>
      </c>
      <c r="S199" s="139">
        <f t="shared" si="8"/>
        <v>0</v>
      </c>
    </row>
    <row r="200" spans="1:19" ht="15">
      <c r="A200" s="132"/>
      <c r="B200" s="131"/>
      <c r="C200" s="132"/>
      <c r="D200" s="132"/>
      <c r="E200" s="132"/>
      <c r="F200" s="132"/>
      <c r="G200" s="132"/>
      <c r="H200" s="202">
        <f>IF($S$9&lt;&gt;"yes",IF(AND(E200&lt;=0,F200&lt;=0),0,IF(E200&gt;0,VLOOKUP(C200,'SNSA Max amounts'!$B$9:$D$12,3,FALSE),VLOOKUP(C200,'SNSA Max amounts'!$H$9:$J$12,3,FALSE))),G200)</f>
        <v>0</v>
      </c>
      <c r="I200" s="139">
        <f t="shared" si="7"/>
        <v>0</v>
      </c>
      <c r="J200" s="152"/>
      <c r="K200" s="132"/>
      <c r="L200" s="131"/>
      <c r="M200" s="132"/>
      <c r="N200" s="132"/>
      <c r="O200" s="132"/>
      <c r="P200" s="132"/>
      <c r="Q200" s="132"/>
      <c r="R200" s="139">
        <f>IF($S$9&lt;&gt;"yes",IF(AND(O200&lt;=0,P200&lt;=0),0,IF(O200&gt;0,VLOOKUP(M200,'SNSA Max amounts'!$B$9:$D$12,3,FALSE),VLOOKUP(M200,'SNSA Max amounts'!$H$9:$J$12,3,FALSE))),Q200)</f>
        <v>0</v>
      </c>
      <c r="S200" s="139">
        <f t="shared" si="8"/>
        <v>0</v>
      </c>
    </row>
    <row r="201" spans="1:19" ht="15">
      <c r="A201" s="132"/>
      <c r="B201" s="131"/>
      <c r="C201" s="132"/>
      <c r="D201" s="132"/>
      <c r="E201" s="132"/>
      <c r="F201" s="132"/>
      <c r="G201" s="132"/>
      <c r="H201" s="202">
        <f>IF($S$9&lt;&gt;"yes",IF(AND(E201&lt;=0,F201&lt;=0),0,IF(E201&gt;0,VLOOKUP(C201,'SNSA Max amounts'!$B$9:$D$12,3,FALSE),VLOOKUP(C201,'SNSA Max amounts'!$H$9:$J$12,3,FALSE))),G201)</f>
        <v>0</v>
      </c>
      <c r="I201" s="139">
        <f t="shared" si="7"/>
        <v>0</v>
      </c>
      <c r="J201" s="152"/>
      <c r="K201" s="132"/>
      <c r="L201" s="131"/>
      <c r="M201" s="132"/>
      <c r="N201" s="132"/>
      <c r="O201" s="132"/>
      <c r="P201" s="132"/>
      <c r="Q201" s="132"/>
      <c r="R201" s="139">
        <f>IF($S$9&lt;&gt;"yes",IF(AND(O201&lt;=0,P201&lt;=0),0,IF(O201&gt;0,VLOOKUP(M201,'SNSA Max amounts'!$B$9:$D$12,3,FALSE),VLOOKUP(M201,'SNSA Max amounts'!$H$9:$J$12,3,FALSE))),Q201)</f>
        <v>0</v>
      </c>
      <c r="S201" s="139">
        <f t="shared" si="8"/>
        <v>0</v>
      </c>
    </row>
    <row r="202" spans="1:19" ht="15">
      <c r="A202" s="132"/>
      <c r="B202" s="131"/>
      <c r="C202" s="132"/>
      <c r="D202" s="132"/>
      <c r="E202" s="132"/>
      <c r="F202" s="132"/>
      <c r="G202" s="132"/>
      <c r="H202" s="202">
        <f>IF($S$9&lt;&gt;"yes",IF(AND(E202&lt;=0,F202&lt;=0),0,IF(E202&gt;0,VLOOKUP(C202,'SNSA Max amounts'!$B$9:$D$12,3,FALSE),VLOOKUP(C202,'SNSA Max amounts'!$H$9:$J$12,3,FALSE))),G202)</f>
        <v>0</v>
      </c>
      <c r="I202" s="139">
        <f t="shared" si="7"/>
        <v>0</v>
      </c>
      <c r="J202" s="152"/>
      <c r="K202" s="132"/>
      <c r="L202" s="131"/>
      <c r="M202" s="132"/>
      <c r="N202" s="132"/>
      <c r="O202" s="132"/>
      <c r="P202" s="132"/>
      <c r="Q202" s="132"/>
      <c r="R202" s="139">
        <f>IF($S$9&lt;&gt;"yes",IF(AND(O202&lt;=0,P202&lt;=0),0,IF(O202&gt;0,VLOOKUP(M202,'SNSA Max amounts'!$B$9:$D$12,3,FALSE),VLOOKUP(M202,'SNSA Max amounts'!$H$9:$J$12,3,FALSE))),Q202)</f>
        <v>0</v>
      </c>
      <c r="S202" s="139">
        <f t="shared" si="8"/>
        <v>0</v>
      </c>
    </row>
    <row r="203" spans="1:19" ht="15">
      <c r="A203" s="132"/>
      <c r="B203" s="131"/>
      <c r="C203" s="132"/>
      <c r="D203" s="132"/>
      <c r="E203" s="132"/>
      <c r="F203" s="132"/>
      <c r="G203" s="132"/>
      <c r="H203" s="202">
        <f>IF($S$9&lt;&gt;"yes",IF(AND(E203&lt;=0,F203&lt;=0),0,IF(E203&gt;0,VLOOKUP(C203,'SNSA Max amounts'!$B$9:$D$12,3,FALSE),VLOOKUP(C203,'SNSA Max amounts'!$H$9:$J$12,3,FALSE))),G203)</f>
        <v>0</v>
      </c>
      <c r="I203" s="139">
        <f t="shared" si="7"/>
        <v>0</v>
      </c>
      <c r="J203" s="152"/>
      <c r="K203" s="132"/>
      <c r="L203" s="131"/>
      <c r="M203" s="132"/>
      <c r="N203" s="132"/>
      <c r="O203" s="132"/>
      <c r="P203" s="132"/>
      <c r="Q203" s="132"/>
      <c r="R203" s="139">
        <f>IF($S$9&lt;&gt;"yes",IF(AND(O203&lt;=0,P203&lt;=0),0,IF(O203&gt;0,VLOOKUP(M203,'SNSA Max amounts'!$B$9:$D$12,3,FALSE),VLOOKUP(M203,'SNSA Max amounts'!$H$9:$J$12,3,FALSE))),Q203)</f>
        <v>0</v>
      </c>
      <c r="S203" s="139">
        <f t="shared" si="8"/>
        <v>0</v>
      </c>
    </row>
    <row r="204" spans="1:19" ht="15">
      <c r="A204" s="132"/>
      <c r="B204" s="131"/>
      <c r="C204" s="132"/>
      <c r="D204" s="132"/>
      <c r="E204" s="132"/>
      <c r="F204" s="132"/>
      <c r="G204" s="132"/>
      <c r="H204" s="202">
        <f>IF($S$9&lt;&gt;"yes",IF(AND(E204&lt;=0,F204&lt;=0),0,IF(E204&gt;0,VLOOKUP(C204,'SNSA Max amounts'!$B$9:$D$12,3,FALSE),VLOOKUP(C204,'SNSA Max amounts'!$H$9:$J$12,3,FALSE))),G204)</f>
        <v>0</v>
      </c>
      <c r="I204" s="139">
        <f t="shared" si="7"/>
        <v>0</v>
      </c>
      <c r="J204" s="152"/>
      <c r="K204" s="132"/>
      <c r="L204" s="131"/>
      <c r="M204" s="132"/>
      <c r="N204" s="132"/>
      <c r="O204" s="132"/>
      <c r="P204" s="132"/>
      <c r="Q204" s="132"/>
      <c r="R204" s="139">
        <f>IF($S$9&lt;&gt;"yes",IF(AND(O204&lt;=0,P204&lt;=0),0,IF(O204&gt;0,VLOOKUP(M204,'SNSA Max amounts'!$B$9:$D$12,3,FALSE),VLOOKUP(M204,'SNSA Max amounts'!$H$9:$J$12,3,FALSE))),Q204)</f>
        <v>0</v>
      </c>
      <c r="S204" s="139">
        <f t="shared" si="8"/>
        <v>0</v>
      </c>
    </row>
    <row r="205" spans="1:19" ht="15">
      <c r="A205" s="132"/>
      <c r="B205" s="131"/>
      <c r="C205" s="132"/>
      <c r="D205" s="132"/>
      <c r="E205" s="132"/>
      <c r="F205" s="132"/>
      <c r="G205" s="132"/>
      <c r="H205" s="202">
        <f>IF($S$9&lt;&gt;"yes",IF(AND(E205&lt;=0,F205&lt;=0),0,IF(E205&gt;0,VLOOKUP(C205,'SNSA Max amounts'!$B$9:$D$12,3,FALSE),VLOOKUP(C205,'SNSA Max amounts'!$H$9:$J$12,3,FALSE))),G205)</f>
        <v>0</v>
      </c>
      <c r="I205" s="139">
        <f t="shared" si="7"/>
        <v>0</v>
      </c>
      <c r="J205" s="152"/>
      <c r="K205" s="132"/>
      <c r="L205" s="131"/>
      <c r="M205" s="132"/>
      <c r="N205" s="132"/>
      <c r="O205" s="132"/>
      <c r="P205" s="132"/>
      <c r="Q205" s="132"/>
      <c r="R205" s="139">
        <f>IF($S$9&lt;&gt;"yes",IF(AND(O205&lt;=0,P205&lt;=0),0,IF(O205&gt;0,VLOOKUP(M205,'SNSA Max amounts'!$B$9:$D$12,3,FALSE),VLOOKUP(M205,'SNSA Max amounts'!$H$9:$J$12,3,FALSE))),Q205)</f>
        <v>0</v>
      </c>
      <c r="S205" s="139">
        <f t="shared" si="8"/>
        <v>0</v>
      </c>
    </row>
    <row r="206" spans="1:19" ht="15">
      <c r="A206" s="132"/>
      <c r="B206" s="131"/>
      <c r="C206" s="132"/>
      <c r="D206" s="132"/>
      <c r="E206" s="132"/>
      <c r="F206" s="132"/>
      <c r="G206" s="132"/>
      <c r="H206" s="202">
        <f>IF($S$9&lt;&gt;"yes",IF(AND(E206&lt;=0,F206&lt;=0),0,IF(E206&gt;0,VLOOKUP(C206,'SNSA Max amounts'!$B$9:$D$12,3,FALSE),VLOOKUP(C206,'SNSA Max amounts'!$H$9:$J$12,3,FALSE))),G206)</f>
        <v>0</v>
      </c>
      <c r="I206" s="139">
        <f t="shared" si="7"/>
        <v>0</v>
      </c>
      <c r="J206" s="152"/>
      <c r="K206" s="132"/>
      <c r="L206" s="131"/>
      <c r="M206" s="132"/>
      <c r="N206" s="132"/>
      <c r="O206" s="132"/>
      <c r="P206" s="132"/>
      <c r="Q206" s="132"/>
      <c r="R206" s="139">
        <f>IF($S$9&lt;&gt;"yes",IF(AND(O206&lt;=0,P206&lt;=0),0,IF(O206&gt;0,VLOOKUP(M206,'SNSA Max amounts'!$B$9:$D$12,3,FALSE),VLOOKUP(M206,'SNSA Max amounts'!$H$9:$J$12,3,FALSE))),Q206)</f>
        <v>0</v>
      </c>
      <c r="S206" s="139">
        <f t="shared" si="8"/>
        <v>0</v>
      </c>
    </row>
    <row r="207" spans="1:19" ht="15">
      <c r="A207" s="132"/>
      <c r="B207" s="131"/>
      <c r="C207" s="132"/>
      <c r="D207" s="132"/>
      <c r="E207" s="132"/>
      <c r="F207" s="132"/>
      <c r="G207" s="132"/>
      <c r="H207" s="202">
        <f>IF($S$9&lt;&gt;"yes",IF(AND(E207&lt;=0,F207&lt;=0),0,IF(E207&gt;0,VLOOKUP(C207,'SNSA Max amounts'!$B$9:$D$12,3,FALSE),VLOOKUP(C207,'SNSA Max amounts'!$H$9:$J$12,3,FALSE))),G207)</f>
        <v>0</v>
      </c>
      <c r="I207" s="139">
        <f t="shared" si="7"/>
        <v>0</v>
      </c>
      <c r="J207" s="152"/>
      <c r="K207" s="132"/>
      <c r="L207" s="131"/>
      <c r="M207" s="132"/>
      <c r="N207" s="132"/>
      <c r="O207" s="132"/>
      <c r="P207" s="132"/>
      <c r="Q207" s="132"/>
      <c r="R207" s="139">
        <f>IF($S$9&lt;&gt;"yes",IF(AND(O207&lt;=0,P207&lt;=0),0,IF(O207&gt;0,VLOOKUP(M207,'SNSA Max amounts'!$B$9:$D$12,3,FALSE),VLOOKUP(M207,'SNSA Max amounts'!$H$9:$J$12,3,FALSE))),Q207)</f>
        <v>0</v>
      </c>
      <c r="S207" s="139">
        <f t="shared" si="8"/>
        <v>0</v>
      </c>
    </row>
    <row r="208" spans="1:19" ht="15">
      <c r="A208" s="132"/>
      <c r="B208" s="131"/>
      <c r="C208" s="132"/>
      <c r="D208" s="132"/>
      <c r="E208" s="132"/>
      <c r="F208" s="132"/>
      <c r="G208" s="132"/>
      <c r="H208" s="202">
        <f>IF($S$9&lt;&gt;"yes",IF(AND(E208&lt;=0,F208&lt;=0),0,IF(E208&gt;0,VLOOKUP(C208,'SNSA Max amounts'!$B$9:$D$12,3,FALSE),VLOOKUP(C208,'SNSA Max amounts'!$H$9:$J$12,3,FALSE))),G208)</f>
        <v>0</v>
      </c>
      <c r="I208" s="139">
        <f t="shared" si="7"/>
        <v>0</v>
      </c>
      <c r="J208" s="152"/>
      <c r="K208" s="132"/>
      <c r="L208" s="131"/>
      <c r="M208" s="132"/>
      <c r="N208" s="132"/>
      <c r="O208" s="132"/>
      <c r="P208" s="132"/>
      <c r="Q208" s="132"/>
      <c r="R208" s="139">
        <f>IF($S$9&lt;&gt;"yes",IF(AND(O208&lt;=0,P208&lt;=0),0,IF(O208&gt;0,VLOOKUP(M208,'SNSA Max amounts'!$B$9:$D$12,3,FALSE),VLOOKUP(M208,'SNSA Max amounts'!$H$9:$J$12,3,FALSE))),Q208)</f>
        <v>0</v>
      </c>
      <c r="S208" s="139">
        <f t="shared" si="8"/>
        <v>0</v>
      </c>
    </row>
    <row r="209" spans="1:19" ht="15">
      <c r="A209" s="132"/>
      <c r="B209" s="131"/>
      <c r="C209" s="132"/>
      <c r="D209" s="132"/>
      <c r="E209" s="132"/>
      <c r="F209" s="132"/>
      <c r="G209" s="132"/>
      <c r="H209" s="202">
        <f>IF($S$9&lt;&gt;"yes",IF(AND(E209&lt;=0,F209&lt;=0),0,IF(E209&gt;0,VLOOKUP(C209,'SNSA Max amounts'!$B$9:$D$12,3,FALSE),VLOOKUP(C209,'SNSA Max amounts'!$H$9:$J$12,3,FALSE))),G209)</f>
        <v>0</v>
      </c>
      <c r="I209" s="139">
        <f t="shared" si="7"/>
        <v>0</v>
      </c>
      <c r="J209" s="152"/>
      <c r="K209" s="132"/>
      <c r="L209" s="131"/>
      <c r="M209" s="132"/>
      <c r="N209" s="132"/>
      <c r="O209" s="132"/>
      <c r="P209" s="132"/>
      <c r="Q209" s="132"/>
      <c r="R209" s="139">
        <f>IF($S$9&lt;&gt;"yes",IF(AND(O209&lt;=0,P209&lt;=0),0,IF(O209&gt;0,VLOOKUP(M209,'SNSA Max amounts'!$B$9:$D$12,3,FALSE),VLOOKUP(M209,'SNSA Max amounts'!$H$9:$J$12,3,FALSE))),Q209)</f>
        <v>0</v>
      </c>
      <c r="S209" s="139">
        <f t="shared" si="8"/>
        <v>0</v>
      </c>
    </row>
    <row r="210" spans="1:19" ht="15">
      <c r="A210" s="132"/>
      <c r="B210" s="131"/>
      <c r="C210" s="132"/>
      <c r="D210" s="132"/>
      <c r="E210" s="132"/>
      <c r="F210" s="132"/>
      <c r="G210" s="132"/>
      <c r="H210" s="202">
        <f>IF($S$9&lt;&gt;"yes",IF(AND(E210&lt;=0,F210&lt;=0),0,IF(E210&gt;0,VLOOKUP(C210,'SNSA Max amounts'!$B$9:$D$12,3,FALSE),VLOOKUP(C210,'SNSA Max amounts'!$H$9:$J$12,3,FALSE))),G210)</f>
        <v>0</v>
      </c>
      <c r="I210" s="139">
        <f t="shared" si="7"/>
        <v>0</v>
      </c>
      <c r="J210" s="152"/>
      <c r="K210" s="132"/>
      <c r="L210" s="131"/>
      <c r="M210" s="132"/>
      <c r="N210" s="132"/>
      <c r="O210" s="132"/>
      <c r="P210" s="132"/>
      <c r="Q210" s="132"/>
      <c r="R210" s="139">
        <f>IF($S$9&lt;&gt;"yes",IF(AND(O210&lt;=0,P210&lt;=0),0,IF(O210&gt;0,VLOOKUP(M210,'SNSA Max amounts'!$B$9:$D$12,3,FALSE),VLOOKUP(M210,'SNSA Max amounts'!$H$9:$J$12,3,FALSE))),Q210)</f>
        <v>0</v>
      </c>
      <c r="S210" s="139">
        <f t="shared" si="8"/>
        <v>0</v>
      </c>
    </row>
    <row r="211" spans="1:19" ht="15">
      <c r="A211" s="132"/>
      <c r="B211" s="131"/>
      <c r="C211" s="132"/>
      <c r="D211" s="132"/>
      <c r="E211" s="132"/>
      <c r="F211" s="132"/>
      <c r="G211" s="132"/>
      <c r="H211" s="202">
        <f>IF($S$9&lt;&gt;"yes",IF(AND(E211&lt;=0,F211&lt;=0),0,IF(E211&gt;0,VLOOKUP(C211,'SNSA Max amounts'!$B$9:$D$12,3,FALSE),VLOOKUP(C211,'SNSA Max amounts'!$H$9:$J$12,3,FALSE))),G211)</f>
        <v>0</v>
      </c>
      <c r="I211" s="139">
        <f t="shared" si="7"/>
        <v>0</v>
      </c>
      <c r="J211" s="152"/>
      <c r="K211" s="132"/>
      <c r="L211" s="131"/>
      <c r="M211" s="132"/>
      <c r="N211" s="132"/>
      <c r="O211" s="132"/>
      <c r="P211" s="132"/>
      <c r="Q211" s="132"/>
      <c r="R211" s="139">
        <f>IF($S$9&lt;&gt;"yes",IF(AND(O211&lt;=0,P211&lt;=0),0,IF(O211&gt;0,VLOOKUP(M211,'SNSA Max amounts'!$B$9:$D$12,3,FALSE),VLOOKUP(M211,'SNSA Max amounts'!$H$9:$J$12,3,FALSE))),Q211)</f>
        <v>0</v>
      </c>
      <c r="S211" s="139">
        <f t="shared" si="8"/>
        <v>0</v>
      </c>
    </row>
    <row r="212" spans="1:19" ht="15">
      <c r="A212" s="132"/>
      <c r="B212" s="131"/>
      <c r="C212" s="132"/>
      <c r="D212" s="132"/>
      <c r="E212" s="132"/>
      <c r="F212" s="132"/>
      <c r="G212" s="132"/>
      <c r="H212" s="202">
        <f>IF($S$9&lt;&gt;"yes",IF(AND(E212&lt;=0,F212&lt;=0),0,IF(E212&gt;0,VLOOKUP(C212,'SNSA Max amounts'!$B$9:$D$12,3,FALSE),VLOOKUP(C212,'SNSA Max amounts'!$H$9:$J$12,3,FALSE))),G212)</f>
        <v>0</v>
      </c>
      <c r="I212" s="139">
        <f t="shared" si="7"/>
        <v>0</v>
      </c>
      <c r="J212" s="152"/>
      <c r="K212" s="132"/>
      <c r="L212" s="131"/>
      <c r="M212" s="132"/>
      <c r="N212" s="132"/>
      <c r="O212" s="132"/>
      <c r="P212" s="132"/>
      <c r="Q212" s="132"/>
      <c r="R212" s="139">
        <f>IF($S$9&lt;&gt;"yes",IF(AND(O212&lt;=0,P212&lt;=0),0,IF(O212&gt;0,VLOOKUP(M212,'SNSA Max amounts'!$B$9:$D$12,3,FALSE),VLOOKUP(M212,'SNSA Max amounts'!$H$9:$J$12,3,FALSE))),Q212)</f>
        <v>0</v>
      </c>
      <c r="S212" s="139">
        <f t="shared" si="8"/>
        <v>0</v>
      </c>
    </row>
    <row r="213" spans="1:19" ht="15">
      <c r="A213" s="132"/>
      <c r="B213" s="131"/>
      <c r="C213" s="132"/>
      <c r="D213" s="132"/>
      <c r="E213" s="132"/>
      <c r="F213" s="132"/>
      <c r="G213" s="132"/>
      <c r="H213" s="202">
        <f>IF($S$9&lt;&gt;"yes",IF(AND(E213&lt;=0,F213&lt;=0),0,IF(E213&gt;0,VLOOKUP(C213,'SNSA Max amounts'!$B$9:$D$12,3,FALSE),VLOOKUP(C213,'SNSA Max amounts'!$H$9:$J$12,3,FALSE))),G213)</f>
        <v>0</v>
      </c>
      <c r="I213" s="139">
        <f t="shared" si="7"/>
        <v>0</v>
      </c>
      <c r="J213" s="152"/>
      <c r="K213" s="132"/>
      <c r="L213" s="131"/>
      <c r="M213" s="132"/>
      <c r="N213" s="132"/>
      <c r="O213" s="132"/>
      <c r="P213" s="132"/>
      <c r="Q213" s="132"/>
      <c r="R213" s="139">
        <f>IF($S$9&lt;&gt;"yes",IF(AND(O213&lt;=0,P213&lt;=0),0,IF(O213&gt;0,VLOOKUP(M213,'SNSA Max amounts'!$B$9:$D$12,3,FALSE),VLOOKUP(M213,'SNSA Max amounts'!$H$9:$J$12,3,FALSE))),Q213)</f>
        <v>0</v>
      </c>
      <c r="S213" s="139">
        <f t="shared" si="8"/>
        <v>0</v>
      </c>
    </row>
    <row r="214" spans="1:19" ht="15">
      <c r="A214" s="132"/>
      <c r="B214" s="131"/>
      <c r="C214" s="132"/>
      <c r="D214" s="132"/>
      <c r="E214" s="132"/>
      <c r="F214" s="132"/>
      <c r="G214" s="132"/>
      <c r="H214" s="202">
        <f>IF($S$9&lt;&gt;"yes",IF(AND(E214&lt;=0,F214&lt;=0),0,IF(E214&gt;0,VLOOKUP(C214,'SNSA Max amounts'!$B$9:$D$12,3,FALSE),VLOOKUP(C214,'SNSA Max amounts'!$H$9:$J$12,3,FALSE))),G214)</f>
        <v>0</v>
      </c>
      <c r="I214" s="139">
        <f t="shared" si="7"/>
        <v>0</v>
      </c>
      <c r="J214" s="152"/>
      <c r="K214" s="132"/>
      <c r="L214" s="131"/>
      <c r="M214" s="132"/>
      <c r="N214" s="132"/>
      <c r="O214" s="132"/>
      <c r="P214" s="132"/>
      <c r="Q214" s="132"/>
      <c r="R214" s="139">
        <f>IF($S$9&lt;&gt;"yes",IF(AND(O214&lt;=0,P214&lt;=0),0,IF(O214&gt;0,VLOOKUP(M214,'SNSA Max amounts'!$B$9:$D$12,3,FALSE),VLOOKUP(M214,'SNSA Max amounts'!$H$9:$J$12,3,FALSE))),Q214)</f>
        <v>0</v>
      </c>
      <c r="S214" s="139">
        <f t="shared" si="8"/>
        <v>0</v>
      </c>
    </row>
    <row r="215" spans="1:19" ht="15">
      <c r="A215" s="132"/>
      <c r="B215" s="131"/>
      <c r="C215" s="132"/>
      <c r="D215" s="132"/>
      <c r="E215" s="132"/>
      <c r="F215" s="132"/>
      <c r="G215" s="132"/>
      <c r="H215" s="202">
        <f>IF($S$9&lt;&gt;"yes",IF(AND(E215&lt;=0,F215&lt;=0),0,IF(E215&gt;0,VLOOKUP(C215,'SNSA Max amounts'!$B$9:$D$12,3,FALSE),VLOOKUP(C215,'SNSA Max amounts'!$H$9:$J$12,3,FALSE))),G215)</f>
        <v>0</v>
      </c>
      <c r="I215" s="139">
        <f t="shared" si="7"/>
        <v>0</v>
      </c>
      <c r="J215" s="152"/>
      <c r="K215" s="132"/>
      <c r="L215" s="131"/>
      <c r="M215" s="132"/>
      <c r="N215" s="132"/>
      <c r="O215" s="132"/>
      <c r="P215" s="132"/>
      <c r="Q215" s="132"/>
      <c r="R215" s="139">
        <f>IF($S$9&lt;&gt;"yes",IF(AND(O215&lt;=0,P215&lt;=0),0,IF(O215&gt;0,VLOOKUP(M215,'SNSA Max amounts'!$B$9:$D$12,3,FALSE),VLOOKUP(M215,'SNSA Max amounts'!$H$9:$J$12,3,FALSE))),Q215)</f>
        <v>0</v>
      </c>
      <c r="S215" s="139">
        <f t="shared" si="8"/>
        <v>0</v>
      </c>
    </row>
    <row r="216" spans="1:19" ht="15">
      <c r="A216" s="132"/>
      <c r="B216" s="131"/>
      <c r="C216" s="132"/>
      <c r="D216" s="132"/>
      <c r="E216" s="132"/>
      <c r="F216" s="132"/>
      <c r="G216" s="132"/>
      <c r="H216" s="202">
        <f>IF($S$9&lt;&gt;"yes",IF(AND(E216&lt;=0,F216&lt;=0),0,IF(E216&gt;0,VLOOKUP(C216,'SNSA Max amounts'!$B$9:$D$12,3,FALSE),VLOOKUP(C216,'SNSA Max amounts'!$H$9:$J$12,3,FALSE))),G216)</f>
        <v>0</v>
      </c>
      <c r="I216" s="139">
        <f t="shared" si="7"/>
        <v>0</v>
      </c>
      <c r="J216" s="152"/>
      <c r="K216" s="132"/>
      <c r="L216" s="131"/>
      <c r="M216" s="132"/>
      <c r="N216" s="132"/>
      <c r="O216" s="132"/>
      <c r="P216" s="132"/>
      <c r="Q216" s="132"/>
      <c r="R216" s="139">
        <f>IF($S$9&lt;&gt;"yes",IF(AND(O216&lt;=0,P216&lt;=0),0,IF(O216&gt;0,VLOOKUP(M216,'SNSA Max amounts'!$B$9:$D$12,3,FALSE),VLOOKUP(M216,'SNSA Max amounts'!$H$9:$J$12,3,FALSE))),Q216)</f>
        <v>0</v>
      </c>
      <c r="S216" s="139">
        <f t="shared" si="8"/>
        <v>0</v>
      </c>
    </row>
    <row r="217" spans="1:19" ht="15">
      <c r="A217" s="132"/>
      <c r="B217" s="131"/>
      <c r="C217" s="132"/>
      <c r="D217" s="132"/>
      <c r="E217" s="132"/>
      <c r="F217" s="132"/>
      <c r="G217" s="132"/>
      <c r="H217" s="202">
        <f>IF($S$9&lt;&gt;"yes",IF(AND(E217&lt;=0,F217&lt;=0),0,IF(E217&gt;0,VLOOKUP(C217,'SNSA Max amounts'!$B$9:$D$12,3,FALSE),VLOOKUP(C217,'SNSA Max amounts'!$H$9:$J$12,3,FALSE))),G217)</f>
        <v>0</v>
      </c>
      <c r="I217" s="139">
        <f t="shared" si="7"/>
        <v>0</v>
      </c>
      <c r="J217" s="152"/>
      <c r="K217" s="132"/>
      <c r="L217" s="131"/>
      <c r="M217" s="132"/>
      <c r="N217" s="132"/>
      <c r="O217" s="132"/>
      <c r="P217" s="132"/>
      <c r="Q217" s="132"/>
      <c r="R217" s="139">
        <f>IF($S$9&lt;&gt;"yes",IF(AND(O217&lt;=0,P217&lt;=0),0,IF(O217&gt;0,VLOOKUP(M217,'SNSA Max amounts'!$B$9:$D$12,3,FALSE),VLOOKUP(M217,'SNSA Max amounts'!$H$9:$J$12,3,FALSE))),Q217)</f>
        <v>0</v>
      </c>
      <c r="S217" s="139">
        <f t="shared" si="8"/>
        <v>0</v>
      </c>
    </row>
    <row r="218" spans="1:19" ht="15">
      <c r="A218" s="132"/>
      <c r="B218" s="131"/>
      <c r="C218" s="132"/>
      <c r="D218" s="132"/>
      <c r="E218" s="132"/>
      <c r="F218" s="132"/>
      <c r="G218" s="132"/>
      <c r="H218" s="202">
        <f>IF($S$9&lt;&gt;"yes",IF(AND(E218&lt;=0,F218&lt;=0),0,IF(E218&gt;0,VLOOKUP(C218,'SNSA Max amounts'!$B$9:$D$12,3,FALSE),VLOOKUP(C218,'SNSA Max amounts'!$H$9:$J$12,3,FALSE))),G218)</f>
        <v>0</v>
      </c>
      <c r="I218" s="139">
        <f t="shared" si="7"/>
        <v>0</v>
      </c>
      <c r="J218" s="152"/>
      <c r="K218" s="132"/>
      <c r="L218" s="131"/>
      <c r="M218" s="132"/>
      <c r="N218" s="132"/>
      <c r="O218" s="132"/>
      <c r="P218" s="132"/>
      <c r="Q218" s="132"/>
      <c r="R218" s="139">
        <f>IF($S$9&lt;&gt;"yes",IF(AND(O218&lt;=0,P218&lt;=0),0,IF(O218&gt;0,VLOOKUP(M218,'SNSA Max amounts'!$B$9:$D$12,3,FALSE),VLOOKUP(M218,'SNSA Max amounts'!$H$9:$J$12,3,FALSE))),Q218)</f>
        <v>0</v>
      </c>
      <c r="S218" s="139">
        <f t="shared" si="8"/>
        <v>0</v>
      </c>
    </row>
    <row r="219" spans="1:19" ht="15">
      <c r="A219" s="132"/>
      <c r="B219" s="131"/>
      <c r="C219" s="132"/>
      <c r="D219" s="132"/>
      <c r="E219" s="132"/>
      <c r="F219" s="132"/>
      <c r="G219" s="132"/>
      <c r="H219" s="202">
        <f>IF($S$9&lt;&gt;"yes",IF(AND(E219&lt;=0,F219&lt;=0),0,IF(E219&gt;0,VLOOKUP(C219,'SNSA Max amounts'!$B$9:$D$12,3,FALSE),VLOOKUP(C219,'SNSA Max amounts'!$H$9:$J$12,3,FALSE))),G219)</f>
        <v>0</v>
      </c>
      <c r="I219" s="139">
        <f t="shared" si="7"/>
        <v>0</v>
      </c>
      <c r="J219" s="152"/>
      <c r="K219" s="132"/>
      <c r="L219" s="131"/>
      <c r="M219" s="132"/>
      <c r="N219" s="132"/>
      <c r="O219" s="132"/>
      <c r="P219" s="132"/>
      <c r="Q219" s="132"/>
      <c r="R219" s="139">
        <f>IF($S$9&lt;&gt;"yes",IF(AND(O219&lt;=0,P219&lt;=0),0,IF(O219&gt;0,VLOOKUP(M219,'SNSA Max amounts'!$B$9:$D$12,3,FALSE),VLOOKUP(M219,'SNSA Max amounts'!$H$9:$J$12,3,FALSE))),Q219)</f>
        <v>0</v>
      </c>
      <c r="S219" s="139">
        <f t="shared" si="8"/>
        <v>0</v>
      </c>
    </row>
    <row r="220" spans="1:19" ht="15">
      <c r="A220" s="132"/>
      <c r="B220" s="131"/>
      <c r="C220" s="132"/>
      <c r="D220" s="132"/>
      <c r="E220" s="132"/>
      <c r="F220" s="132"/>
      <c r="G220" s="132"/>
      <c r="H220" s="202">
        <f>IF($S$9&lt;&gt;"yes",IF(AND(E220&lt;=0,F220&lt;=0),0,IF(E220&gt;0,VLOOKUP(C220,'SNSA Max amounts'!$B$9:$D$12,3,FALSE),VLOOKUP(C220,'SNSA Max amounts'!$H$9:$J$12,3,FALSE))),G220)</f>
        <v>0</v>
      </c>
      <c r="I220" s="139">
        <f t="shared" si="7"/>
        <v>0</v>
      </c>
      <c r="J220" s="152"/>
      <c r="K220" s="132"/>
      <c r="L220" s="131"/>
      <c r="M220" s="132"/>
      <c r="N220" s="132"/>
      <c r="O220" s="132"/>
      <c r="P220" s="132"/>
      <c r="Q220" s="132"/>
      <c r="R220" s="139">
        <f>IF($S$9&lt;&gt;"yes",IF(AND(O220&lt;=0,P220&lt;=0),0,IF(O220&gt;0,VLOOKUP(M220,'SNSA Max amounts'!$B$9:$D$12,3,FALSE),VLOOKUP(M220,'SNSA Max amounts'!$H$9:$J$12,3,FALSE))),Q220)</f>
        <v>0</v>
      </c>
      <c r="S220" s="139">
        <f t="shared" si="8"/>
        <v>0</v>
      </c>
    </row>
    <row r="221" spans="1:19" ht="15">
      <c r="A221" s="132"/>
      <c r="B221" s="131"/>
      <c r="C221" s="132"/>
      <c r="D221" s="132"/>
      <c r="E221" s="132"/>
      <c r="F221" s="132"/>
      <c r="G221" s="132"/>
      <c r="H221" s="202">
        <f>IF($S$9&lt;&gt;"yes",IF(AND(E221&lt;=0,F221&lt;=0),0,IF(E221&gt;0,VLOOKUP(C221,'SNSA Max amounts'!$B$9:$D$12,3,FALSE),VLOOKUP(C221,'SNSA Max amounts'!$H$9:$J$12,3,FALSE))),G221)</f>
        <v>0</v>
      </c>
      <c r="I221" s="139">
        <f t="shared" si="7"/>
        <v>0</v>
      </c>
      <c r="J221" s="152"/>
      <c r="K221" s="132"/>
      <c r="L221" s="131"/>
      <c r="M221" s="132"/>
      <c r="N221" s="132"/>
      <c r="O221" s="132"/>
      <c r="P221" s="132"/>
      <c r="Q221" s="132"/>
      <c r="R221" s="139">
        <f>IF($S$9&lt;&gt;"yes",IF(AND(O221&lt;=0,P221&lt;=0),0,IF(O221&gt;0,VLOOKUP(M221,'SNSA Max amounts'!$B$9:$D$12,3,FALSE),VLOOKUP(M221,'SNSA Max amounts'!$H$9:$J$12,3,FALSE))),Q221)</f>
        <v>0</v>
      </c>
      <c r="S221" s="139">
        <f t="shared" si="8"/>
        <v>0</v>
      </c>
    </row>
    <row r="222" spans="1:19" ht="15">
      <c r="A222" s="132"/>
      <c r="B222" s="131"/>
      <c r="C222" s="132"/>
      <c r="D222" s="132"/>
      <c r="E222" s="132"/>
      <c r="F222" s="132"/>
      <c r="G222" s="132"/>
      <c r="H222" s="202">
        <f>IF($S$9&lt;&gt;"yes",IF(AND(E222&lt;=0,F222&lt;=0),0,IF(E222&gt;0,VLOOKUP(C222,'SNSA Max amounts'!$B$9:$D$12,3,FALSE),VLOOKUP(C222,'SNSA Max amounts'!$H$9:$J$12,3,FALSE))),G222)</f>
        <v>0</v>
      </c>
      <c r="I222" s="139">
        <f t="shared" si="7"/>
        <v>0</v>
      </c>
      <c r="J222" s="152"/>
      <c r="K222" s="132"/>
      <c r="L222" s="131"/>
      <c r="M222" s="132"/>
      <c r="N222" s="132"/>
      <c r="O222" s="132"/>
      <c r="P222" s="132"/>
      <c r="Q222" s="132"/>
      <c r="R222" s="139">
        <f>IF($S$9&lt;&gt;"yes",IF(AND(O222&lt;=0,P222&lt;=0),0,IF(O222&gt;0,VLOOKUP(M222,'SNSA Max amounts'!$B$9:$D$12,3,FALSE),VLOOKUP(M222,'SNSA Max amounts'!$H$9:$J$12,3,FALSE))),Q222)</f>
        <v>0</v>
      </c>
      <c r="S222" s="139">
        <f t="shared" si="8"/>
        <v>0</v>
      </c>
    </row>
    <row r="223" spans="1:19" ht="15">
      <c r="A223" s="132"/>
      <c r="B223" s="131"/>
      <c r="C223" s="132"/>
      <c r="D223" s="132"/>
      <c r="E223" s="132"/>
      <c r="F223" s="132"/>
      <c r="G223" s="132"/>
      <c r="H223" s="202">
        <f>IF($S$9&lt;&gt;"yes",IF(AND(E223&lt;=0,F223&lt;=0),0,IF(E223&gt;0,VLOOKUP(C223,'SNSA Max amounts'!$B$9:$D$12,3,FALSE),VLOOKUP(C223,'SNSA Max amounts'!$H$9:$J$12,3,FALSE))),G223)</f>
        <v>0</v>
      </c>
      <c r="I223" s="139">
        <f t="shared" si="7"/>
        <v>0</v>
      </c>
      <c r="J223" s="152"/>
      <c r="K223" s="132"/>
      <c r="L223" s="131"/>
      <c r="M223" s="132"/>
      <c r="N223" s="132"/>
      <c r="O223" s="132"/>
      <c r="P223" s="132"/>
      <c r="Q223" s="132"/>
      <c r="R223" s="139">
        <f>IF($S$9&lt;&gt;"yes",IF(AND(O223&lt;=0,P223&lt;=0),0,IF(O223&gt;0,VLOOKUP(M223,'SNSA Max amounts'!$B$9:$D$12,3,FALSE),VLOOKUP(M223,'SNSA Max amounts'!$H$9:$J$12,3,FALSE))),Q223)</f>
        <v>0</v>
      </c>
      <c r="S223" s="139">
        <f t="shared" si="8"/>
        <v>0</v>
      </c>
    </row>
    <row r="224" spans="1:19" ht="15">
      <c r="A224" s="132"/>
      <c r="B224" s="131"/>
      <c r="C224" s="132"/>
      <c r="D224" s="132"/>
      <c r="E224" s="132"/>
      <c r="F224" s="132"/>
      <c r="G224" s="132"/>
      <c r="H224" s="202">
        <f>IF($S$9&lt;&gt;"yes",IF(AND(E224&lt;=0,F224&lt;=0),0,IF(E224&gt;0,VLOOKUP(C224,'SNSA Max amounts'!$B$9:$D$12,3,FALSE),VLOOKUP(C224,'SNSA Max amounts'!$H$9:$J$12,3,FALSE))),G224)</f>
        <v>0</v>
      </c>
      <c r="I224" s="139">
        <f t="shared" si="7"/>
        <v>0</v>
      </c>
      <c r="J224" s="152"/>
      <c r="K224" s="132"/>
      <c r="L224" s="131"/>
      <c r="M224" s="132"/>
      <c r="N224" s="132"/>
      <c r="O224" s="132"/>
      <c r="P224" s="132"/>
      <c r="Q224" s="132"/>
      <c r="R224" s="139">
        <f>IF($S$9&lt;&gt;"yes",IF(AND(O224&lt;=0,P224&lt;=0),0,IF(O224&gt;0,VLOOKUP(M224,'SNSA Max amounts'!$B$9:$D$12,3,FALSE),VLOOKUP(M224,'SNSA Max amounts'!$H$9:$J$12,3,FALSE))),Q224)</f>
        <v>0</v>
      </c>
      <c r="S224" s="139">
        <f t="shared" si="8"/>
        <v>0</v>
      </c>
    </row>
    <row r="225" spans="1:19" ht="15">
      <c r="A225" s="132"/>
      <c r="B225" s="131"/>
      <c r="C225" s="132"/>
      <c r="D225" s="132"/>
      <c r="E225" s="132"/>
      <c r="F225" s="132"/>
      <c r="G225" s="132"/>
      <c r="H225" s="202">
        <f>IF($S$9&lt;&gt;"yes",IF(AND(E225&lt;=0,F225&lt;=0),0,IF(E225&gt;0,VLOOKUP(C225,'SNSA Max amounts'!$B$9:$D$12,3,FALSE),VLOOKUP(C225,'SNSA Max amounts'!$H$9:$J$12,3,FALSE))),G225)</f>
        <v>0</v>
      </c>
      <c r="I225" s="139">
        <f t="shared" si="7"/>
        <v>0</v>
      </c>
      <c r="J225" s="152"/>
      <c r="K225" s="132"/>
      <c r="L225" s="131"/>
      <c r="M225" s="132"/>
      <c r="N225" s="132"/>
      <c r="O225" s="132"/>
      <c r="P225" s="132"/>
      <c r="Q225" s="132"/>
      <c r="R225" s="139">
        <f>IF($S$9&lt;&gt;"yes",IF(AND(O225&lt;=0,P225&lt;=0),0,IF(O225&gt;0,VLOOKUP(M225,'SNSA Max amounts'!$B$9:$D$12,3,FALSE),VLOOKUP(M225,'SNSA Max amounts'!$H$9:$J$12,3,FALSE))),Q225)</f>
        <v>0</v>
      </c>
      <c r="S225" s="139">
        <f t="shared" si="8"/>
        <v>0</v>
      </c>
    </row>
    <row r="226" spans="1:19" ht="15">
      <c r="A226" s="132"/>
      <c r="B226" s="131"/>
      <c r="C226" s="132"/>
      <c r="D226" s="132"/>
      <c r="E226" s="132"/>
      <c r="F226" s="132"/>
      <c r="G226" s="132"/>
      <c r="H226" s="202">
        <f>IF($S$9&lt;&gt;"yes",IF(AND(E226&lt;=0,F226&lt;=0),0,IF(E226&gt;0,VLOOKUP(C226,'SNSA Max amounts'!$B$9:$D$12,3,FALSE),VLOOKUP(C226,'SNSA Max amounts'!$H$9:$J$12,3,FALSE))),G226)</f>
        <v>0</v>
      </c>
      <c r="I226" s="139">
        <f t="shared" si="7"/>
        <v>0</v>
      </c>
      <c r="J226" s="152"/>
      <c r="K226" s="132"/>
      <c r="L226" s="131"/>
      <c r="M226" s="132"/>
      <c r="N226" s="132"/>
      <c r="O226" s="132"/>
      <c r="P226" s="132"/>
      <c r="Q226" s="132"/>
      <c r="R226" s="139">
        <f>IF($S$9&lt;&gt;"yes",IF(AND(O226&lt;=0,P226&lt;=0),0,IF(O226&gt;0,VLOOKUP(M226,'SNSA Max amounts'!$B$9:$D$12,3,FALSE),VLOOKUP(M226,'SNSA Max amounts'!$H$9:$J$12,3,FALSE))),Q226)</f>
        <v>0</v>
      </c>
      <c r="S226" s="139">
        <f t="shared" si="8"/>
        <v>0</v>
      </c>
    </row>
    <row r="227" spans="1:19" ht="15">
      <c r="A227" s="132"/>
      <c r="B227" s="131"/>
      <c r="C227" s="132"/>
      <c r="D227" s="132"/>
      <c r="E227" s="132"/>
      <c r="F227" s="132"/>
      <c r="G227" s="132"/>
      <c r="H227" s="202">
        <f>IF($S$9&lt;&gt;"yes",IF(AND(E227&lt;=0,F227&lt;=0),0,IF(E227&gt;0,VLOOKUP(C227,'SNSA Max amounts'!$B$9:$D$12,3,FALSE),VLOOKUP(C227,'SNSA Max amounts'!$H$9:$J$12,3,FALSE))),G227)</f>
        <v>0</v>
      </c>
      <c r="I227" s="139">
        <f t="shared" si="7"/>
        <v>0</v>
      </c>
      <c r="J227" s="152"/>
      <c r="K227" s="132"/>
      <c r="L227" s="131"/>
      <c r="M227" s="132"/>
      <c r="N227" s="132"/>
      <c r="O227" s="132"/>
      <c r="P227" s="132"/>
      <c r="Q227" s="132"/>
      <c r="R227" s="139">
        <f>IF($S$9&lt;&gt;"yes",IF(AND(O227&lt;=0,P227&lt;=0),0,IF(O227&gt;0,VLOOKUP(M227,'SNSA Max amounts'!$B$9:$D$12,3,FALSE),VLOOKUP(M227,'SNSA Max amounts'!$H$9:$J$12,3,FALSE))),Q227)</f>
        <v>0</v>
      </c>
      <c r="S227" s="139">
        <f t="shared" si="8"/>
        <v>0</v>
      </c>
    </row>
    <row r="228" spans="1:19" ht="15">
      <c r="A228" s="132"/>
      <c r="B228" s="131"/>
      <c r="C228" s="132"/>
      <c r="D228" s="132"/>
      <c r="E228" s="132"/>
      <c r="F228" s="132"/>
      <c r="G228" s="132"/>
      <c r="H228" s="202">
        <f>IF($S$9&lt;&gt;"yes",IF(AND(E228&lt;=0,F228&lt;=0),0,IF(E228&gt;0,VLOOKUP(C228,'SNSA Max amounts'!$B$9:$D$12,3,FALSE),VLOOKUP(C228,'SNSA Max amounts'!$H$9:$J$12,3,FALSE))),G228)</f>
        <v>0</v>
      </c>
      <c r="I228" s="139">
        <f t="shared" si="7"/>
        <v>0</v>
      </c>
      <c r="J228" s="152"/>
      <c r="K228" s="132"/>
      <c r="L228" s="131"/>
      <c r="M228" s="132"/>
      <c r="N228" s="132"/>
      <c r="O228" s="132"/>
      <c r="P228" s="132"/>
      <c r="Q228" s="132"/>
      <c r="R228" s="139">
        <f>IF($S$9&lt;&gt;"yes",IF(AND(O228&lt;=0,P228&lt;=0),0,IF(O228&gt;0,VLOOKUP(M228,'SNSA Max amounts'!$B$9:$D$12,3,FALSE),VLOOKUP(M228,'SNSA Max amounts'!$H$9:$J$12,3,FALSE))),Q228)</f>
        <v>0</v>
      </c>
      <c r="S228" s="139">
        <f t="shared" si="8"/>
        <v>0</v>
      </c>
    </row>
    <row r="229" spans="1:19" ht="15">
      <c r="A229" s="132"/>
      <c r="B229" s="131"/>
      <c r="C229" s="132"/>
      <c r="D229" s="132"/>
      <c r="E229" s="132"/>
      <c r="F229" s="132"/>
      <c r="G229" s="132"/>
      <c r="H229" s="202">
        <f>IF($S$9&lt;&gt;"yes",IF(AND(E229&lt;=0,F229&lt;=0),0,IF(E229&gt;0,VLOOKUP(C229,'SNSA Max amounts'!$B$9:$D$12,3,FALSE),VLOOKUP(C229,'SNSA Max amounts'!$H$9:$J$12,3,FALSE))),G229)</f>
        <v>0</v>
      </c>
      <c r="I229" s="139">
        <f t="shared" si="7"/>
        <v>0</v>
      </c>
      <c r="J229" s="152"/>
      <c r="K229" s="132"/>
      <c r="L229" s="131"/>
      <c r="M229" s="132"/>
      <c r="N229" s="132"/>
      <c r="O229" s="132"/>
      <c r="P229" s="132"/>
      <c r="Q229" s="132"/>
      <c r="R229" s="139">
        <f>IF($S$9&lt;&gt;"yes",IF(AND(O229&lt;=0,P229&lt;=0),0,IF(O229&gt;0,VLOOKUP(M229,'SNSA Max amounts'!$B$9:$D$12,3,FALSE),VLOOKUP(M229,'SNSA Max amounts'!$H$9:$J$12,3,FALSE))),Q229)</f>
        <v>0</v>
      </c>
      <c r="S229" s="139">
        <f t="shared" si="8"/>
        <v>0</v>
      </c>
    </row>
    <row r="230" spans="1:19" ht="15">
      <c r="A230" s="132"/>
      <c r="B230" s="131"/>
      <c r="C230" s="132"/>
      <c r="D230" s="132"/>
      <c r="E230" s="132"/>
      <c r="F230" s="132"/>
      <c r="G230" s="132"/>
      <c r="H230" s="202">
        <f>IF($S$9&lt;&gt;"yes",IF(AND(E230&lt;=0,F230&lt;=0),0,IF(E230&gt;0,VLOOKUP(C230,'SNSA Max amounts'!$B$9:$D$12,3,FALSE),VLOOKUP(C230,'SNSA Max amounts'!$H$9:$J$12,3,FALSE))),G230)</f>
        <v>0</v>
      </c>
      <c r="I230" s="139">
        <f t="shared" si="7"/>
        <v>0</v>
      </c>
      <c r="J230" s="152"/>
      <c r="K230" s="132"/>
      <c r="L230" s="131"/>
      <c r="M230" s="132"/>
      <c r="N230" s="132"/>
      <c r="O230" s="132"/>
      <c r="P230" s="132"/>
      <c r="Q230" s="132"/>
      <c r="R230" s="139">
        <f>IF($S$9&lt;&gt;"yes",IF(AND(O230&lt;=0,P230&lt;=0),0,IF(O230&gt;0,VLOOKUP(M230,'SNSA Max amounts'!$B$9:$D$12,3,FALSE),VLOOKUP(M230,'SNSA Max amounts'!$H$9:$J$12,3,FALSE))),Q230)</f>
        <v>0</v>
      </c>
      <c r="S230" s="139">
        <f t="shared" si="8"/>
        <v>0</v>
      </c>
    </row>
    <row r="231" spans="1:19" ht="15">
      <c r="A231" s="132"/>
      <c r="B231" s="131"/>
      <c r="C231" s="132"/>
      <c r="D231" s="132"/>
      <c r="E231" s="132"/>
      <c r="F231" s="132"/>
      <c r="G231" s="132"/>
      <c r="H231" s="202">
        <f>IF($S$9&lt;&gt;"yes",IF(AND(E231&lt;=0,F231&lt;=0),0,IF(E231&gt;0,VLOOKUP(C231,'SNSA Max amounts'!$B$9:$D$12,3,FALSE),VLOOKUP(C231,'SNSA Max amounts'!$H$9:$J$12,3,FALSE))),G231)</f>
        <v>0</v>
      </c>
      <c r="I231" s="139">
        <f t="shared" ref="I231:I294" si="9">MIN(G231,H231)*(E231+F231)</f>
        <v>0</v>
      </c>
      <c r="J231" s="152"/>
      <c r="K231" s="132"/>
      <c r="L231" s="131"/>
      <c r="M231" s="132"/>
      <c r="N231" s="132"/>
      <c r="O231" s="132"/>
      <c r="P231" s="132"/>
      <c r="Q231" s="132"/>
      <c r="R231" s="139">
        <f>IF($S$9&lt;&gt;"yes",IF(AND(O231&lt;=0,P231&lt;=0),0,IF(O231&gt;0,VLOOKUP(M231,'SNSA Max amounts'!$B$9:$D$12,3,FALSE),VLOOKUP(M231,'SNSA Max amounts'!$H$9:$J$12,3,FALSE))),Q231)</f>
        <v>0</v>
      </c>
      <c r="S231" s="139">
        <f t="shared" ref="S231:S294" si="10">MIN(Q231,R231)*(O231+P231)</f>
        <v>0</v>
      </c>
    </row>
    <row r="232" spans="1:19" ht="15">
      <c r="A232" s="132"/>
      <c r="B232" s="131"/>
      <c r="C232" s="132"/>
      <c r="D232" s="132"/>
      <c r="E232" s="132"/>
      <c r="F232" s="132"/>
      <c r="G232" s="132"/>
      <c r="H232" s="202">
        <f>IF($S$9&lt;&gt;"yes",IF(AND(E232&lt;=0,F232&lt;=0),0,IF(E232&gt;0,VLOOKUP(C232,'SNSA Max amounts'!$B$9:$D$12,3,FALSE),VLOOKUP(C232,'SNSA Max amounts'!$H$9:$J$12,3,FALSE))),G232)</f>
        <v>0</v>
      </c>
      <c r="I232" s="139">
        <f t="shared" si="9"/>
        <v>0</v>
      </c>
      <c r="J232" s="152"/>
      <c r="K232" s="132"/>
      <c r="L232" s="131"/>
      <c r="M232" s="132"/>
      <c r="N232" s="132"/>
      <c r="O232" s="132"/>
      <c r="P232" s="132"/>
      <c r="Q232" s="132"/>
      <c r="R232" s="139">
        <f>IF($S$9&lt;&gt;"yes",IF(AND(O232&lt;=0,P232&lt;=0),0,IF(O232&gt;0,VLOOKUP(M232,'SNSA Max amounts'!$B$9:$D$12,3,FALSE),VLOOKUP(M232,'SNSA Max amounts'!$H$9:$J$12,3,FALSE))),Q232)</f>
        <v>0</v>
      </c>
      <c r="S232" s="139">
        <f t="shared" si="10"/>
        <v>0</v>
      </c>
    </row>
    <row r="233" spans="1:19" ht="15">
      <c r="A233" s="132"/>
      <c r="B233" s="131"/>
      <c r="C233" s="132"/>
      <c r="D233" s="132"/>
      <c r="E233" s="132"/>
      <c r="F233" s="132"/>
      <c r="G233" s="132"/>
      <c r="H233" s="202">
        <f>IF($S$9&lt;&gt;"yes",IF(AND(E233&lt;=0,F233&lt;=0),0,IF(E233&gt;0,VLOOKUP(C233,'SNSA Max amounts'!$B$9:$D$12,3,FALSE),VLOOKUP(C233,'SNSA Max amounts'!$H$9:$J$12,3,FALSE))),G233)</f>
        <v>0</v>
      </c>
      <c r="I233" s="139">
        <f t="shared" si="9"/>
        <v>0</v>
      </c>
      <c r="J233" s="152"/>
      <c r="K233" s="132"/>
      <c r="L233" s="131"/>
      <c r="M233" s="132"/>
      <c r="N233" s="132"/>
      <c r="O233" s="132"/>
      <c r="P233" s="132"/>
      <c r="Q233" s="132"/>
      <c r="R233" s="139">
        <f>IF($S$9&lt;&gt;"yes",IF(AND(O233&lt;=0,P233&lt;=0),0,IF(O233&gt;0,VLOOKUP(M233,'SNSA Max amounts'!$B$9:$D$12,3,FALSE),VLOOKUP(M233,'SNSA Max amounts'!$H$9:$J$12,3,FALSE))),Q233)</f>
        <v>0</v>
      </c>
      <c r="S233" s="139">
        <f t="shared" si="10"/>
        <v>0</v>
      </c>
    </row>
    <row r="234" spans="1:19" ht="15">
      <c r="A234" s="132"/>
      <c r="B234" s="131"/>
      <c r="C234" s="132"/>
      <c r="D234" s="132"/>
      <c r="E234" s="132"/>
      <c r="F234" s="132"/>
      <c r="G234" s="132"/>
      <c r="H234" s="202">
        <f>IF($S$9&lt;&gt;"yes",IF(AND(E234&lt;=0,F234&lt;=0),0,IF(E234&gt;0,VLOOKUP(C234,'SNSA Max amounts'!$B$9:$D$12,3,FALSE),VLOOKUP(C234,'SNSA Max amounts'!$H$9:$J$12,3,FALSE))),G234)</f>
        <v>0</v>
      </c>
      <c r="I234" s="139">
        <f t="shared" si="9"/>
        <v>0</v>
      </c>
      <c r="J234" s="152"/>
      <c r="K234" s="132"/>
      <c r="L234" s="131"/>
      <c r="M234" s="132"/>
      <c r="N234" s="132"/>
      <c r="O234" s="132"/>
      <c r="P234" s="132"/>
      <c r="Q234" s="132"/>
      <c r="R234" s="139">
        <f>IF($S$9&lt;&gt;"yes",IF(AND(O234&lt;=0,P234&lt;=0),0,IF(O234&gt;0,VLOOKUP(M234,'SNSA Max amounts'!$B$9:$D$12,3,FALSE),VLOOKUP(M234,'SNSA Max amounts'!$H$9:$J$12,3,FALSE))),Q234)</f>
        <v>0</v>
      </c>
      <c r="S234" s="139">
        <f t="shared" si="10"/>
        <v>0</v>
      </c>
    </row>
    <row r="235" spans="1:19" ht="15">
      <c r="A235" s="132"/>
      <c r="B235" s="131"/>
      <c r="C235" s="132"/>
      <c r="D235" s="132"/>
      <c r="E235" s="132"/>
      <c r="F235" s="132"/>
      <c r="G235" s="132"/>
      <c r="H235" s="202">
        <f>IF($S$9&lt;&gt;"yes",IF(AND(E235&lt;=0,F235&lt;=0),0,IF(E235&gt;0,VLOOKUP(C235,'SNSA Max amounts'!$B$9:$D$12,3,FALSE),VLOOKUP(C235,'SNSA Max amounts'!$H$9:$J$12,3,FALSE))),G235)</f>
        <v>0</v>
      </c>
      <c r="I235" s="139">
        <f t="shared" si="9"/>
        <v>0</v>
      </c>
      <c r="J235" s="152"/>
      <c r="K235" s="132"/>
      <c r="L235" s="131"/>
      <c r="M235" s="132"/>
      <c r="N235" s="132"/>
      <c r="O235" s="132"/>
      <c r="P235" s="132"/>
      <c r="Q235" s="132"/>
      <c r="R235" s="139">
        <f>IF($S$9&lt;&gt;"yes",IF(AND(O235&lt;=0,P235&lt;=0),0,IF(O235&gt;0,VLOOKUP(M235,'SNSA Max amounts'!$B$9:$D$12,3,FALSE),VLOOKUP(M235,'SNSA Max amounts'!$H$9:$J$12,3,FALSE))),Q235)</f>
        <v>0</v>
      </c>
      <c r="S235" s="139">
        <f t="shared" si="10"/>
        <v>0</v>
      </c>
    </row>
    <row r="236" spans="1:19" ht="15">
      <c r="A236" s="132"/>
      <c r="B236" s="131"/>
      <c r="C236" s="132"/>
      <c r="D236" s="132"/>
      <c r="E236" s="132"/>
      <c r="F236" s="132"/>
      <c r="G236" s="132"/>
      <c r="H236" s="202">
        <f>IF($S$9&lt;&gt;"yes",IF(AND(E236&lt;=0,F236&lt;=0),0,IF(E236&gt;0,VLOOKUP(C236,'SNSA Max amounts'!$B$9:$D$12,3,FALSE),VLOOKUP(C236,'SNSA Max amounts'!$H$9:$J$12,3,FALSE))),G236)</f>
        <v>0</v>
      </c>
      <c r="I236" s="139">
        <f t="shared" si="9"/>
        <v>0</v>
      </c>
      <c r="J236" s="152"/>
      <c r="K236" s="132"/>
      <c r="L236" s="131"/>
      <c r="M236" s="132"/>
      <c r="N236" s="132"/>
      <c r="O236" s="132"/>
      <c r="P236" s="132"/>
      <c r="Q236" s="132"/>
      <c r="R236" s="139">
        <f>IF($S$9&lt;&gt;"yes",IF(AND(O236&lt;=0,P236&lt;=0),0,IF(O236&gt;0,VLOOKUP(M236,'SNSA Max amounts'!$B$9:$D$12,3,FALSE),VLOOKUP(M236,'SNSA Max amounts'!$H$9:$J$12,3,FALSE))),Q236)</f>
        <v>0</v>
      </c>
      <c r="S236" s="139">
        <f t="shared" si="10"/>
        <v>0</v>
      </c>
    </row>
    <row r="237" spans="1:19" ht="15">
      <c r="A237" s="132"/>
      <c r="B237" s="131"/>
      <c r="C237" s="132"/>
      <c r="D237" s="132"/>
      <c r="E237" s="132"/>
      <c r="F237" s="132"/>
      <c r="G237" s="132"/>
      <c r="H237" s="202">
        <f>IF($S$9&lt;&gt;"yes",IF(AND(E237&lt;=0,F237&lt;=0),0,IF(E237&gt;0,VLOOKUP(C237,'SNSA Max amounts'!$B$9:$D$12,3,FALSE),VLOOKUP(C237,'SNSA Max amounts'!$H$9:$J$12,3,FALSE))),G237)</f>
        <v>0</v>
      </c>
      <c r="I237" s="139">
        <f t="shared" si="9"/>
        <v>0</v>
      </c>
      <c r="J237" s="152"/>
      <c r="K237" s="132"/>
      <c r="L237" s="131"/>
      <c r="M237" s="132"/>
      <c r="N237" s="132"/>
      <c r="O237" s="132"/>
      <c r="P237" s="132"/>
      <c r="Q237" s="132"/>
      <c r="R237" s="139">
        <f>IF($S$9&lt;&gt;"yes",IF(AND(O237&lt;=0,P237&lt;=0),0,IF(O237&gt;0,VLOOKUP(M237,'SNSA Max amounts'!$B$9:$D$12,3,FALSE),VLOOKUP(M237,'SNSA Max amounts'!$H$9:$J$12,3,FALSE))),Q237)</f>
        <v>0</v>
      </c>
      <c r="S237" s="139">
        <f t="shared" si="10"/>
        <v>0</v>
      </c>
    </row>
    <row r="238" spans="1:19" ht="15">
      <c r="A238" s="132"/>
      <c r="B238" s="131"/>
      <c r="C238" s="132"/>
      <c r="D238" s="132"/>
      <c r="E238" s="132"/>
      <c r="F238" s="132"/>
      <c r="G238" s="132"/>
      <c r="H238" s="202">
        <f>IF($S$9&lt;&gt;"yes",IF(AND(E238&lt;=0,F238&lt;=0),0,IF(E238&gt;0,VLOOKUP(C238,'SNSA Max amounts'!$B$9:$D$12,3,FALSE),VLOOKUP(C238,'SNSA Max amounts'!$H$9:$J$12,3,FALSE))),G238)</f>
        <v>0</v>
      </c>
      <c r="I238" s="139">
        <f t="shared" si="9"/>
        <v>0</v>
      </c>
      <c r="J238" s="152"/>
      <c r="K238" s="132"/>
      <c r="L238" s="131"/>
      <c r="M238" s="132"/>
      <c r="N238" s="132"/>
      <c r="O238" s="132"/>
      <c r="P238" s="132"/>
      <c r="Q238" s="132"/>
      <c r="R238" s="139">
        <f>IF($S$9&lt;&gt;"yes",IF(AND(O238&lt;=0,P238&lt;=0),0,IF(O238&gt;0,VLOOKUP(M238,'SNSA Max amounts'!$B$9:$D$12,3,FALSE),VLOOKUP(M238,'SNSA Max amounts'!$H$9:$J$12,3,FALSE))),Q238)</f>
        <v>0</v>
      </c>
      <c r="S238" s="139">
        <f t="shared" si="10"/>
        <v>0</v>
      </c>
    </row>
    <row r="239" spans="1:19" ht="15">
      <c r="A239" s="132"/>
      <c r="B239" s="131"/>
      <c r="C239" s="132"/>
      <c r="D239" s="132"/>
      <c r="E239" s="132"/>
      <c r="F239" s="132"/>
      <c r="G239" s="132"/>
      <c r="H239" s="202">
        <f>IF($S$9&lt;&gt;"yes",IF(AND(E239&lt;=0,F239&lt;=0),0,IF(E239&gt;0,VLOOKUP(C239,'SNSA Max amounts'!$B$9:$D$12,3,FALSE),VLOOKUP(C239,'SNSA Max amounts'!$H$9:$J$12,3,FALSE))),G239)</f>
        <v>0</v>
      </c>
      <c r="I239" s="139">
        <f t="shared" si="9"/>
        <v>0</v>
      </c>
      <c r="J239" s="152"/>
      <c r="K239" s="132"/>
      <c r="L239" s="131"/>
      <c r="M239" s="132"/>
      <c r="N239" s="132"/>
      <c r="O239" s="132"/>
      <c r="P239" s="132"/>
      <c r="Q239" s="132"/>
      <c r="R239" s="139">
        <f>IF($S$9&lt;&gt;"yes",IF(AND(O239&lt;=0,P239&lt;=0),0,IF(O239&gt;0,VLOOKUP(M239,'SNSA Max amounts'!$B$9:$D$12,3,FALSE),VLOOKUP(M239,'SNSA Max amounts'!$H$9:$J$12,3,FALSE))),Q239)</f>
        <v>0</v>
      </c>
      <c r="S239" s="139">
        <f t="shared" si="10"/>
        <v>0</v>
      </c>
    </row>
    <row r="240" spans="1:19" ht="15">
      <c r="A240" s="132"/>
      <c r="B240" s="131"/>
      <c r="C240" s="132"/>
      <c r="D240" s="132"/>
      <c r="E240" s="132"/>
      <c r="F240" s="132"/>
      <c r="G240" s="132"/>
      <c r="H240" s="202">
        <f>IF($S$9&lt;&gt;"yes",IF(AND(E240&lt;=0,F240&lt;=0),0,IF(E240&gt;0,VLOOKUP(C240,'SNSA Max amounts'!$B$9:$D$12,3,FALSE),VLOOKUP(C240,'SNSA Max amounts'!$H$9:$J$12,3,FALSE))),G240)</f>
        <v>0</v>
      </c>
      <c r="I240" s="139">
        <f t="shared" si="9"/>
        <v>0</v>
      </c>
      <c r="J240" s="152"/>
      <c r="K240" s="132"/>
      <c r="L240" s="131"/>
      <c r="M240" s="132"/>
      <c r="N240" s="132"/>
      <c r="O240" s="132"/>
      <c r="P240" s="132"/>
      <c r="Q240" s="132"/>
      <c r="R240" s="139">
        <f>IF($S$9&lt;&gt;"yes",IF(AND(O240&lt;=0,P240&lt;=0),0,IF(O240&gt;0,VLOOKUP(M240,'SNSA Max amounts'!$B$9:$D$12,3,FALSE),VLOOKUP(M240,'SNSA Max amounts'!$H$9:$J$12,3,FALSE))),Q240)</f>
        <v>0</v>
      </c>
      <c r="S240" s="139">
        <f t="shared" si="10"/>
        <v>0</v>
      </c>
    </row>
    <row r="241" spans="1:19" ht="15">
      <c r="A241" s="132"/>
      <c r="B241" s="131"/>
      <c r="C241" s="132"/>
      <c r="D241" s="132"/>
      <c r="E241" s="132"/>
      <c r="F241" s="132"/>
      <c r="G241" s="132"/>
      <c r="H241" s="202">
        <f>IF($S$9&lt;&gt;"yes",IF(AND(E241&lt;=0,F241&lt;=0),0,IF(E241&gt;0,VLOOKUP(C241,'SNSA Max amounts'!$B$9:$D$12,3,FALSE),VLOOKUP(C241,'SNSA Max amounts'!$H$9:$J$12,3,FALSE))),G241)</f>
        <v>0</v>
      </c>
      <c r="I241" s="139">
        <f t="shared" si="9"/>
        <v>0</v>
      </c>
      <c r="J241" s="152"/>
      <c r="K241" s="132"/>
      <c r="L241" s="131"/>
      <c r="M241" s="132"/>
      <c r="N241" s="132"/>
      <c r="O241" s="132"/>
      <c r="P241" s="132"/>
      <c r="Q241" s="132"/>
      <c r="R241" s="139">
        <f>IF($S$9&lt;&gt;"yes",IF(AND(O241&lt;=0,P241&lt;=0),0,IF(O241&gt;0,VLOOKUP(M241,'SNSA Max amounts'!$B$9:$D$12,3,FALSE),VLOOKUP(M241,'SNSA Max amounts'!$H$9:$J$12,3,FALSE))),Q241)</f>
        <v>0</v>
      </c>
      <c r="S241" s="139">
        <f t="shared" si="10"/>
        <v>0</v>
      </c>
    </row>
    <row r="242" spans="1:19" ht="15">
      <c r="A242" s="132"/>
      <c r="B242" s="131"/>
      <c r="C242" s="132"/>
      <c r="D242" s="132"/>
      <c r="E242" s="132"/>
      <c r="F242" s="132"/>
      <c r="G242" s="132"/>
      <c r="H242" s="202">
        <f>IF($S$9&lt;&gt;"yes",IF(AND(E242&lt;=0,F242&lt;=0),0,IF(E242&gt;0,VLOOKUP(C242,'SNSA Max amounts'!$B$9:$D$12,3,FALSE),VLOOKUP(C242,'SNSA Max amounts'!$H$9:$J$12,3,FALSE))),G242)</f>
        <v>0</v>
      </c>
      <c r="I242" s="139">
        <f t="shared" si="9"/>
        <v>0</v>
      </c>
      <c r="J242" s="152"/>
      <c r="K242" s="132"/>
      <c r="L242" s="131"/>
      <c r="M242" s="132"/>
      <c r="N242" s="132"/>
      <c r="O242" s="132"/>
      <c r="P242" s="132"/>
      <c r="Q242" s="132"/>
      <c r="R242" s="139">
        <f>IF($S$9&lt;&gt;"yes",IF(AND(O242&lt;=0,P242&lt;=0),0,IF(O242&gt;0,VLOOKUP(M242,'SNSA Max amounts'!$B$9:$D$12,3,FALSE),VLOOKUP(M242,'SNSA Max amounts'!$H$9:$J$12,3,FALSE))),Q242)</f>
        <v>0</v>
      </c>
      <c r="S242" s="139">
        <f t="shared" si="10"/>
        <v>0</v>
      </c>
    </row>
    <row r="243" spans="1:19" ht="15">
      <c r="A243" s="132"/>
      <c r="B243" s="131"/>
      <c r="C243" s="132"/>
      <c r="D243" s="132"/>
      <c r="E243" s="132"/>
      <c r="F243" s="132"/>
      <c r="G243" s="132"/>
      <c r="H243" s="202">
        <f>IF($S$9&lt;&gt;"yes",IF(AND(E243&lt;=0,F243&lt;=0),0,IF(E243&gt;0,VLOOKUP(C243,'SNSA Max amounts'!$B$9:$D$12,3,FALSE),VLOOKUP(C243,'SNSA Max amounts'!$H$9:$J$12,3,FALSE))),G243)</f>
        <v>0</v>
      </c>
      <c r="I243" s="139">
        <f t="shared" si="9"/>
        <v>0</v>
      </c>
      <c r="J243" s="152"/>
      <c r="K243" s="132"/>
      <c r="L243" s="131"/>
      <c r="M243" s="132"/>
      <c r="N243" s="132"/>
      <c r="O243" s="132"/>
      <c r="P243" s="132"/>
      <c r="Q243" s="132"/>
      <c r="R243" s="139">
        <f>IF($S$9&lt;&gt;"yes",IF(AND(O243&lt;=0,P243&lt;=0),0,IF(O243&gt;0,VLOOKUP(M243,'SNSA Max amounts'!$B$9:$D$12,3,FALSE),VLOOKUP(M243,'SNSA Max amounts'!$H$9:$J$12,3,FALSE))),Q243)</f>
        <v>0</v>
      </c>
      <c r="S243" s="139">
        <f t="shared" si="10"/>
        <v>0</v>
      </c>
    </row>
    <row r="244" spans="1:19" ht="15">
      <c r="A244" s="132"/>
      <c r="B244" s="131"/>
      <c r="C244" s="132"/>
      <c r="D244" s="132"/>
      <c r="E244" s="132"/>
      <c r="F244" s="132"/>
      <c r="G244" s="132"/>
      <c r="H244" s="202">
        <f>IF($S$9&lt;&gt;"yes",IF(AND(E244&lt;=0,F244&lt;=0),0,IF(E244&gt;0,VLOOKUP(C244,'SNSA Max amounts'!$B$9:$D$12,3,FALSE),VLOOKUP(C244,'SNSA Max amounts'!$H$9:$J$12,3,FALSE))),G244)</f>
        <v>0</v>
      </c>
      <c r="I244" s="139">
        <f t="shared" si="9"/>
        <v>0</v>
      </c>
      <c r="J244" s="152"/>
      <c r="K244" s="132"/>
      <c r="L244" s="131"/>
      <c r="M244" s="132"/>
      <c r="N244" s="132"/>
      <c r="O244" s="132"/>
      <c r="P244" s="132"/>
      <c r="Q244" s="132"/>
      <c r="R244" s="139">
        <f>IF($S$9&lt;&gt;"yes",IF(AND(O244&lt;=0,P244&lt;=0),0,IF(O244&gt;0,VLOOKUP(M244,'SNSA Max amounts'!$B$9:$D$12,3,FALSE),VLOOKUP(M244,'SNSA Max amounts'!$H$9:$J$12,3,FALSE))),Q244)</f>
        <v>0</v>
      </c>
      <c r="S244" s="139">
        <f t="shared" si="10"/>
        <v>0</v>
      </c>
    </row>
    <row r="245" spans="1:19" ht="15">
      <c r="A245" s="132"/>
      <c r="B245" s="131"/>
      <c r="C245" s="132"/>
      <c r="D245" s="132"/>
      <c r="E245" s="132"/>
      <c r="F245" s="132"/>
      <c r="G245" s="132"/>
      <c r="H245" s="202">
        <f>IF($S$9&lt;&gt;"yes",IF(AND(E245&lt;=0,F245&lt;=0),0,IF(E245&gt;0,VLOOKUP(C245,'SNSA Max amounts'!$B$9:$D$12,3,FALSE),VLOOKUP(C245,'SNSA Max amounts'!$H$9:$J$12,3,FALSE))),G245)</f>
        <v>0</v>
      </c>
      <c r="I245" s="139">
        <f t="shared" si="9"/>
        <v>0</v>
      </c>
      <c r="J245" s="152"/>
      <c r="K245" s="132"/>
      <c r="L245" s="131"/>
      <c r="M245" s="132"/>
      <c r="N245" s="132"/>
      <c r="O245" s="132"/>
      <c r="P245" s="132"/>
      <c r="Q245" s="132"/>
      <c r="R245" s="139">
        <f>IF($S$9&lt;&gt;"yes",IF(AND(O245&lt;=0,P245&lt;=0),0,IF(O245&gt;0,VLOOKUP(M245,'SNSA Max amounts'!$B$9:$D$12,3,FALSE),VLOOKUP(M245,'SNSA Max amounts'!$H$9:$J$12,3,FALSE))),Q245)</f>
        <v>0</v>
      </c>
      <c r="S245" s="139">
        <f t="shared" si="10"/>
        <v>0</v>
      </c>
    </row>
    <row r="246" spans="1:19" ht="15">
      <c r="A246" s="132"/>
      <c r="B246" s="131"/>
      <c r="C246" s="132"/>
      <c r="D246" s="132"/>
      <c r="E246" s="132"/>
      <c r="F246" s="132"/>
      <c r="G246" s="132"/>
      <c r="H246" s="202">
        <f>IF($S$9&lt;&gt;"yes",IF(AND(E246&lt;=0,F246&lt;=0),0,IF(E246&gt;0,VLOOKUP(C246,'SNSA Max amounts'!$B$9:$D$12,3,FALSE),VLOOKUP(C246,'SNSA Max amounts'!$H$9:$J$12,3,FALSE))),G246)</f>
        <v>0</v>
      </c>
      <c r="I246" s="139">
        <f t="shared" si="9"/>
        <v>0</v>
      </c>
      <c r="J246" s="152"/>
      <c r="K246" s="132"/>
      <c r="L246" s="131"/>
      <c r="M246" s="132"/>
      <c r="N246" s="132"/>
      <c r="O246" s="132"/>
      <c r="P246" s="132"/>
      <c r="Q246" s="132"/>
      <c r="R246" s="139">
        <f>IF($S$9&lt;&gt;"yes",IF(AND(O246&lt;=0,P246&lt;=0),0,IF(O246&gt;0,VLOOKUP(M246,'SNSA Max amounts'!$B$9:$D$12,3,FALSE),VLOOKUP(M246,'SNSA Max amounts'!$H$9:$J$12,3,FALSE))),Q246)</f>
        <v>0</v>
      </c>
      <c r="S246" s="139">
        <f t="shared" si="10"/>
        <v>0</v>
      </c>
    </row>
    <row r="247" spans="1:19" ht="15">
      <c r="A247" s="132"/>
      <c r="B247" s="131"/>
      <c r="C247" s="132"/>
      <c r="D247" s="132"/>
      <c r="E247" s="132"/>
      <c r="F247" s="132"/>
      <c r="G247" s="132"/>
      <c r="H247" s="202">
        <f>IF($S$9&lt;&gt;"yes",IF(AND(E247&lt;=0,F247&lt;=0),0,IF(E247&gt;0,VLOOKUP(C247,'SNSA Max amounts'!$B$9:$D$12,3,FALSE),VLOOKUP(C247,'SNSA Max amounts'!$H$9:$J$12,3,FALSE))),G247)</f>
        <v>0</v>
      </c>
      <c r="I247" s="139">
        <f t="shared" si="9"/>
        <v>0</v>
      </c>
      <c r="J247" s="152"/>
      <c r="K247" s="132"/>
      <c r="L247" s="131"/>
      <c r="M247" s="132"/>
      <c r="N247" s="132"/>
      <c r="O247" s="132"/>
      <c r="P247" s="132"/>
      <c r="Q247" s="132"/>
      <c r="R247" s="139">
        <f>IF($S$9&lt;&gt;"yes",IF(AND(O247&lt;=0,P247&lt;=0),0,IF(O247&gt;0,VLOOKUP(M247,'SNSA Max amounts'!$B$9:$D$12,3,FALSE),VLOOKUP(M247,'SNSA Max amounts'!$H$9:$J$12,3,FALSE))),Q247)</f>
        <v>0</v>
      </c>
      <c r="S247" s="139">
        <f t="shared" si="10"/>
        <v>0</v>
      </c>
    </row>
    <row r="248" spans="1:19" ht="15">
      <c r="A248" s="132"/>
      <c r="B248" s="131"/>
      <c r="C248" s="132"/>
      <c r="D248" s="132"/>
      <c r="E248" s="132"/>
      <c r="F248" s="132"/>
      <c r="G248" s="132"/>
      <c r="H248" s="202">
        <f>IF($S$9&lt;&gt;"yes",IF(AND(E248&lt;=0,F248&lt;=0),0,IF(E248&gt;0,VLOOKUP(C248,'SNSA Max amounts'!$B$9:$D$12,3,FALSE),VLOOKUP(C248,'SNSA Max amounts'!$H$9:$J$12,3,FALSE))),G248)</f>
        <v>0</v>
      </c>
      <c r="I248" s="139">
        <f t="shared" si="9"/>
        <v>0</v>
      </c>
      <c r="J248" s="152"/>
      <c r="K248" s="132"/>
      <c r="L248" s="131"/>
      <c r="M248" s="132"/>
      <c r="N248" s="132"/>
      <c r="O248" s="132"/>
      <c r="P248" s="132"/>
      <c r="Q248" s="132"/>
      <c r="R248" s="139">
        <f>IF($S$9&lt;&gt;"yes",IF(AND(O248&lt;=0,P248&lt;=0),0,IF(O248&gt;0,VLOOKUP(M248,'SNSA Max amounts'!$B$9:$D$12,3,FALSE),VLOOKUP(M248,'SNSA Max amounts'!$H$9:$J$12,3,FALSE))),Q248)</f>
        <v>0</v>
      </c>
      <c r="S248" s="139">
        <f t="shared" si="10"/>
        <v>0</v>
      </c>
    </row>
    <row r="249" spans="1:19" ht="15">
      <c r="A249" s="132"/>
      <c r="B249" s="131"/>
      <c r="C249" s="132"/>
      <c r="D249" s="132"/>
      <c r="E249" s="132"/>
      <c r="F249" s="132"/>
      <c r="G249" s="132"/>
      <c r="H249" s="202">
        <f>IF($S$9&lt;&gt;"yes",IF(AND(E249&lt;=0,F249&lt;=0),0,IF(E249&gt;0,VLOOKUP(C249,'SNSA Max amounts'!$B$9:$D$12,3,FALSE),VLOOKUP(C249,'SNSA Max amounts'!$H$9:$J$12,3,FALSE))),G249)</f>
        <v>0</v>
      </c>
      <c r="I249" s="139">
        <f t="shared" si="9"/>
        <v>0</v>
      </c>
      <c r="J249" s="152"/>
      <c r="K249" s="132"/>
      <c r="L249" s="131"/>
      <c r="M249" s="132"/>
      <c r="N249" s="132"/>
      <c r="O249" s="132"/>
      <c r="P249" s="132"/>
      <c r="Q249" s="132"/>
      <c r="R249" s="139">
        <f>IF($S$9&lt;&gt;"yes",IF(AND(O249&lt;=0,P249&lt;=0),0,IF(O249&gt;0,VLOOKUP(M249,'SNSA Max amounts'!$B$9:$D$12,3,FALSE),VLOOKUP(M249,'SNSA Max amounts'!$H$9:$J$12,3,FALSE))),Q249)</f>
        <v>0</v>
      </c>
      <c r="S249" s="139">
        <f t="shared" si="10"/>
        <v>0</v>
      </c>
    </row>
    <row r="250" spans="1:19" ht="15">
      <c r="A250" s="132"/>
      <c r="B250" s="131"/>
      <c r="C250" s="132"/>
      <c r="D250" s="132"/>
      <c r="E250" s="132"/>
      <c r="F250" s="132"/>
      <c r="G250" s="132"/>
      <c r="H250" s="202">
        <f>IF($S$9&lt;&gt;"yes",IF(AND(E250&lt;=0,F250&lt;=0),0,IF(E250&gt;0,VLOOKUP(C250,'SNSA Max amounts'!$B$9:$D$12,3,FALSE),VLOOKUP(C250,'SNSA Max amounts'!$H$9:$J$12,3,FALSE))),G250)</f>
        <v>0</v>
      </c>
      <c r="I250" s="139">
        <f t="shared" si="9"/>
        <v>0</v>
      </c>
      <c r="J250" s="152"/>
      <c r="K250" s="132"/>
      <c r="L250" s="131"/>
      <c r="M250" s="132"/>
      <c r="N250" s="132"/>
      <c r="O250" s="132"/>
      <c r="P250" s="132"/>
      <c r="Q250" s="132"/>
      <c r="R250" s="139">
        <f>IF($S$9&lt;&gt;"yes",IF(AND(O250&lt;=0,P250&lt;=0),0,IF(O250&gt;0,VLOOKUP(M250,'SNSA Max amounts'!$B$9:$D$12,3,FALSE),VLOOKUP(M250,'SNSA Max amounts'!$H$9:$J$12,3,FALSE))),Q250)</f>
        <v>0</v>
      </c>
      <c r="S250" s="139">
        <f t="shared" si="10"/>
        <v>0</v>
      </c>
    </row>
    <row r="251" spans="1:19" ht="15">
      <c r="A251" s="132"/>
      <c r="B251" s="131"/>
      <c r="C251" s="132"/>
      <c r="D251" s="132"/>
      <c r="E251" s="132"/>
      <c r="F251" s="132"/>
      <c r="G251" s="132"/>
      <c r="H251" s="202">
        <f>IF($S$9&lt;&gt;"yes",IF(AND(E251&lt;=0,F251&lt;=0),0,IF(E251&gt;0,VLOOKUP(C251,'SNSA Max amounts'!$B$9:$D$12,3,FALSE),VLOOKUP(C251,'SNSA Max amounts'!$H$9:$J$12,3,FALSE))),G251)</f>
        <v>0</v>
      </c>
      <c r="I251" s="139">
        <f t="shared" si="9"/>
        <v>0</v>
      </c>
      <c r="J251" s="152"/>
      <c r="K251" s="132"/>
      <c r="L251" s="131"/>
      <c r="M251" s="132"/>
      <c r="N251" s="132"/>
      <c r="O251" s="132"/>
      <c r="P251" s="132"/>
      <c r="Q251" s="132"/>
      <c r="R251" s="139">
        <f>IF($S$9&lt;&gt;"yes",IF(AND(O251&lt;=0,P251&lt;=0),0,IF(O251&gt;0,VLOOKUP(M251,'SNSA Max amounts'!$B$9:$D$12,3,FALSE),VLOOKUP(M251,'SNSA Max amounts'!$H$9:$J$12,3,FALSE))),Q251)</f>
        <v>0</v>
      </c>
      <c r="S251" s="139">
        <f t="shared" si="10"/>
        <v>0</v>
      </c>
    </row>
    <row r="252" spans="1:19" ht="15">
      <c r="A252" s="132"/>
      <c r="B252" s="131"/>
      <c r="C252" s="132"/>
      <c r="D252" s="132"/>
      <c r="E252" s="132"/>
      <c r="F252" s="132"/>
      <c r="G252" s="132"/>
      <c r="H252" s="202">
        <f>IF($S$9&lt;&gt;"yes",IF(AND(E252&lt;=0,F252&lt;=0),0,IF(E252&gt;0,VLOOKUP(C252,'SNSA Max amounts'!$B$9:$D$12,3,FALSE),VLOOKUP(C252,'SNSA Max amounts'!$H$9:$J$12,3,FALSE))),G252)</f>
        <v>0</v>
      </c>
      <c r="I252" s="139">
        <f t="shared" si="9"/>
        <v>0</v>
      </c>
      <c r="J252" s="152"/>
      <c r="K252" s="132"/>
      <c r="L252" s="131"/>
      <c r="M252" s="132"/>
      <c r="N252" s="132"/>
      <c r="O252" s="132"/>
      <c r="P252" s="132"/>
      <c r="Q252" s="132"/>
      <c r="R252" s="139">
        <f>IF($S$9&lt;&gt;"yes",IF(AND(O252&lt;=0,P252&lt;=0),0,IF(O252&gt;0,VLOOKUP(M252,'SNSA Max amounts'!$B$9:$D$12,3,FALSE),VLOOKUP(M252,'SNSA Max amounts'!$H$9:$J$12,3,FALSE))),Q252)</f>
        <v>0</v>
      </c>
      <c r="S252" s="139">
        <f t="shared" si="10"/>
        <v>0</v>
      </c>
    </row>
    <row r="253" spans="1:19" ht="15">
      <c r="A253" s="132"/>
      <c r="B253" s="131"/>
      <c r="C253" s="132"/>
      <c r="D253" s="132"/>
      <c r="E253" s="132"/>
      <c r="F253" s="132"/>
      <c r="G253" s="132"/>
      <c r="H253" s="202">
        <f>IF($S$9&lt;&gt;"yes",IF(AND(E253&lt;=0,F253&lt;=0),0,IF(E253&gt;0,VLOOKUP(C253,'SNSA Max amounts'!$B$9:$D$12,3,FALSE),VLOOKUP(C253,'SNSA Max amounts'!$H$9:$J$12,3,FALSE))),G253)</f>
        <v>0</v>
      </c>
      <c r="I253" s="139">
        <f t="shared" si="9"/>
        <v>0</v>
      </c>
      <c r="J253" s="152"/>
      <c r="K253" s="132"/>
      <c r="L253" s="131"/>
      <c r="M253" s="132"/>
      <c r="N253" s="132"/>
      <c r="O253" s="132"/>
      <c r="P253" s="132"/>
      <c r="Q253" s="132"/>
      <c r="R253" s="139">
        <f>IF($S$9&lt;&gt;"yes",IF(AND(O253&lt;=0,P253&lt;=0),0,IF(O253&gt;0,VLOOKUP(M253,'SNSA Max amounts'!$B$9:$D$12,3,FALSE),VLOOKUP(M253,'SNSA Max amounts'!$H$9:$J$12,3,FALSE))),Q253)</f>
        <v>0</v>
      </c>
      <c r="S253" s="139">
        <f t="shared" si="10"/>
        <v>0</v>
      </c>
    </row>
    <row r="254" spans="1:19" ht="15">
      <c r="A254" s="132"/>
      <c r="B254" s="131"/>
      <c r="C254" s="132"/>
      <c r="D254" s="132"/>
      <c r="E254" s="132"/>
      <c r="F254" s="132"/>
      <c r="G254" s="132"/>
      <c r="H254" s="202">
        <f>IF($S$9&lt;&gt;"yes",IF(AND(E254&lt;=0,F254&lt;=0),0,IF(E254&gt;0,VLOOKUP(C254,'SNSA Max amounts'!$B$9:$D$12,3,FALSE),VLOOKUP(C254,'SNSA Max amounts'!$H$9:$J$12,3,FALSE))),G254)</f>
        <v>0</v>
      </c>
      <c r="I254" s="139">
        <f t="shared" si="9"/>
        <v>0</v>
      </c>
      <c r="J254" s="152"/>
      <c r="K254" s="132"/>
      <c r="L254" s="131"/>
      <c r="M254" s="132"/>
      <c r="N254" s="132"/>
      <c r="O254" s="132"/>
      <c r="P254" s="132"/>
      <c r="Q254" s="132"/>
      <c r="R254" s="139">
        <f>IF($S$9&lt;&gt;"yes",IF(AND(O254&lt;=0,P254&lt;=0),0,IF(O254&gt;0,VLOOKUP(M254,'SNSA Max amounts'!$B$9:$D$12,3,FALSE),VLOOKUP(M254,'SNSA Max amounts'!$H$9:$J$12,3,FALSE))),Q254)</f>
        <v>0</v>
      </c>
      <c r="S254" s="139">
        <f t="shared" si="10"/>
        <v>0</v>
      </c>
    </row>
    <row r="255" spans="1:19" ht="15">
      <c r="A255" s="132"/>
      <c r="B255" s="131"/>
      <c r="C255" s="132"/>
      <c r="D255" s="132"/>
      <c r="E255" s="132"/>
      <c r="F255" s="132"/>
      <c r="G255" s="132"/>
      <c r="H255" s="202">
        <f>IF($S$9&lt;&gt;"yes",IF(AND(E255&lt;=0,F255&lt;=0),0,IF(E255&gt;0,VLOOKUP(C255,'SNSA Max amounts'!$B$9:$D$12,3,FALSE),VLOOKUP(C255,'SNSA Max amounts'!$H$9:$J$12,3,FALSE))),G255)</f>
        <v>0</v>
      </c>
      <c r="I255" s="139">
        <f t="shared" si="9"/>
        <v>0</v>
      </c>
      <c r="J255" s="152"/>
      <c r="K255" s="132"/>
      <c r="L255" s="131"/>
      <c r="M255" s="132"/>
      <c r="N255" s="132"/>
      <c r="O255" s="132"/>
      <c r="P255" s="132"/>
      <c r="Q255" s="132"/>
      <c r="R255" s="139">
        <f>IF($S$9&lt;&gt;"yes",IF(AND(O255&lt;=0,P255&lt;=0),0,IF(O255&gt;0,VLOOKUP(M255,'SNSA Max amounts'!$B$9:$D$12,3,FALSE),VLOOKUP(M255,'SNSA Max amounts'!$H$9:$J$12,3,FALSE))),Q255)</f>
        <v>0</v>
      </c>
      <c r="S255" s="139">
        <f t="shared" si="10"/>
        <v>0</v>
      </c>
    </row>
    <row r="256" spans="1:19" ht="15">
      <c r="A256" s="132"/>
      <c r="B256" s="131"/>
      <c r="C256" s="132"/>
      <c r="D256" s="132"/>
      <c r="E256" s="132"/>
      <c r="F256" s="132"/>
      <c r="G256" s="132"/>
      <c r="H256" s="202">
        <f>IF($S$9&lt;&gt;"yes",IF(AND(E256&lt;=0,F256&lt;=0),0,IF(E256&gt;0,VLOOKUP(C256,'SNSA Max amounts'!$B$9:$D$12,3,FALSE),VLOOKUP(C256,'SNSA Max amounts'!$H$9:$J$12,3,FALSE))),G256)</f>
        <v>0</v>
      </c>
      <c r="I256" s="139">
        <f t="shared" si="9"/>
        <v>0</v>
      </c>
      <c r="J256" s="152"/>
      <c r="K256" s="132"/>
      <c r="L256" s="131"/>
      <c r="M256" s="132"/>
      <c r="N256" s="132"/>
      <c r="O256" s="132"/>
      <c r="P256" s="132"/>
      <c r="Q256" s="132"/>
      <c r="R256" s="139">
        <f>IF($S$9&lt;&gt;"yes",IF(AND(O256&lt;=0,P256&lt;=0),0,IF(O256&gt;0,VLOOKUP(M256,'SNSA Max amounts'!$B$9:$D$12,3,FALSE),VLOOKUP(M256,'SNSA Max amounts'!$H$9:$J$12,3,FALSE))),Q256)</f>
        <v>0</v>
      </c>
      <c r="S256" s="139">
        <f t="shared" si="10"/>
        <v>0</v>
      </c>
    </row>
    <row r="257" spans="1:19" ht="15">
      <c r="A257" s="132"/>
      <c r="B257" s="131"/>
      <c r="C257" s="132"/>
      <c r="D257" s="132"/>
      <c r="E257" s="132"/>
      <c r="F257" s="132"/>
      <c r="G257" s="132"/>
      <c r="H257" s="202">
        <f>IF($S$9&lt;&gt;"yes",IF(AND(E257&lt;=0,F257&lt;=0),0,IF(E257&gt;0,VLOOKUP(C257,'SNSA Max amounts'!$B$9:$D$12,3,FALSE),VLOOKUP(C257,'SNSA Max amounts'!$H$9:$J$12,3,FALSE))),G257)</f>
        <v>0</v>
      </c>
      <c r="I257" s="139">
        <f t="shared" si="9"/>
        <v>0</v>
      </c>
      <c r="J257" s="152"/>
      <c r="K257" s="132"/>
      <c r="L257" s="131"/>
      <c r="M257" s="132"/>
      <c r="N257" s="132"/>
      <c r="O257" s="132"/>
      <c r="P257" s="132"/>
      <c r="Q257" s="132"/>
      <c r="R257" s="139">
        <f>IF($S$9&lt;&gt;"yes",IF(AND(O257&lt;=0,P257&lt;=0),0,IF(O257&gt;0,VLOOKUP(M257,'SNSA Max amounts'!$B$9:$D$12,3,FALSE),VLOOKUP(M257,'SNSA Max amounts'!$H$9:$J$12,3,FALSE))),Q257)</f>
        <v>0</v>
      </c>
      <c r="S257" s="139">
        <f t="shared" si="10"/>
        <v>0</v>
      </c>
    </row>
    <row r="258" spans="1:19" ht="15">
      <c r="A258" s="132"/>
      <c r="B258" s="131"/>
      <c r="C258" s="132"/>
      <c r="D258" s="132"/>
      <c r="E258" s="132"/>
      <c r="F258" s="132"/>
      <c r="G258" s="132"/>
      <c r="H258" s="202">
        <f>IF($S$9&lt;&gt;"yes",IF(AND(E258&lt;=0,F258&lt;=0),0,IF(E258&gt;0,VLOOKUP(C258,'SNSA Max amounts'!$B$9:$D$12,3,FALSE),VLOOKUP(C258,'SNSA Max amounts'!$H$9:$J$12,3,FALSE))),G258)</f>
        <v>0</v>
      </c>
      <c r="I258" s="139">
        <f t="shared" si="9"/>
        <v>0</v>
      </c>
      <c r="J258" s="152"/>
      <c r="K258" s="132"/>
      <c r="L258" s="131"/>
      <c r="M258" s="132"/>
      <c r="N258" s="132"/>
      <c r="O258" s="132"/>
      <c r="P258" s="132"/>
      <c r="Q258" s="132"/>
      <c r="R258" s="139">
        <f>IF($S$9&lt;&gt;"yes",IF(AND(O258&lt;=0,P258&lt;=0),0,IF(O258&gt;0,VLOOKUP(M258,'SNSA Max amounts'!$B$9:$D$12,3,FALSE),VLOOKUP(M258,'SNSA Max amounts'!$H$9:$J$12,3,FALSE))),Q258)</f>
        <v>0</v>
      </c>
      <c r="S258" s="139">
        <f t="shared" si="10"/>
        <v>0</v>
      </c>
    </row>
    <row r="259" spans="1:19" ht="15">
      <c r="A259" s="132"/>
      <c r="B259" s="131"/>
      <c r="C259" s="132"/>
      <c r="D259" s="132"/>
      <c r="E259" s="132"/>
      <c r="F259" s="132"/>
      <c r="G259" s="132"/>
      <c r="H259" s="202">
        <f>IF($S$9&lt;&gt;"yes",IF(AND(E259&lt;=0,F259&lt;=0),0,IF(E259&gt;0,VLOOKUP(C259,'SNSA Max amounts'!$B$9:$D$12,3,FALSE),VLOOKUP(C259,'SNSA Max amounts'!$H$9:$J$12,3,FALSE))),G259)</f>
        <v>0</v>
      </c>
      <c r="I259" s="139">
        <f t="shared" si="9"/>
        <v>0</v>
      </c>
      <c r="J259" s="152"/>
      <c r="K259" s="132"/>
      <c r="L259" s="131"/>
      <c r="M259" s="132"/>
      <c r="N259" s="132"/>
      <c r="O259" s="132"/>
      <c r="P259" s="132"/>
      <c r="Q259" s="132"/>
      <c r="R259" s="139">
        <f>IF($S$9&lt;&gt;"yes",IF(AND(O259&lt;=0,P259&lt;=0),0,IF(O259&gt;0,VLOOKUP(M259,'SNSA Max amounts'!$B$9:$D$12,3,FALSE),VLOOKUP(M259,'SNSA Max amounts'!$H$9:$J$12,3,FALSE))),Q259)</f>
        <v>0</v>
      </c>
      <c r="S259" s="139">
        <f t="shared" si="10"/>
        <v>0</v>
      </c>
    </row>
    <row r="260" spans="1:19" ht="15">
      <c r="A260" s="132"/>
      <c r="B260" s="131"/>
      <c r="C260" s="132"/>
      <c r="D260" s="132"/>
      <c r="E260" s="132"/>
      <c r="F260" s="132"/>
      <c r="G260" s="132"/>
      <c r="H260" s="202">
        <f>IF($S$9&lt;&gt;"yes",IF(AND(E260&lt;=0,F260&lt;=0),0,IF(E260&gt;0,VLOOKUP(C260,'SNSA Max amounts'!$B$9:$D$12,3,FALSE),VLOOKUP(C260,'SNSA Max amounts'!$H$9:$J$12,3,FALSE))),G260)</f>
        <v>0</v>
      </c>
      <c r="I260" s="139">
        <f t="shared" si="9"/>
        <v>0</v>
      </c>
      <c r="J260" s="152"/>
      <c r="K260" s="132"/>
      <c r="L260" s="131"/>
      <c r="M260" s="132"/>
      <c r="N260" s="132"/>
      <c r="O260" s="132"/>
      <c r="P260" s="132"/>
      <c r="Q260" s="132"/>
      <c r="R260" s="139">
        <f>IF($S$9&lt;&gt;"yes",IF(AND(O260&lt;=0,P260&lt;=0),0,IF(O260&gt;0,VLOOKUP(M260,'SNSA Max amounts'!$B$9:$D$12,3,FALSE),VLOOKUP(M260,'SNSA Max amounts'!$H$9:$J$12,3,FALSE))),Q260)</f>
        <v>0</v>
      </c>
      <c r="S260" s="139">
        <f t="shared" si="10"/>
        <v>0</v>
      </c>
    </row>
    <row r="261" spans="1:19" ht="15">
      <c r="A261" s="132"/>
      <c r="B261" s="131"/>
      <c r="C261" s="132"/>
      <c r="D261" s="132"/>
      <c r="E261" s="132"/>
      <c r="F261" s="132"/>
      <c r="G261" s="132"/>
      <c r="H261" s="202">
        <f>IF($S$9&lt;&gt;"yes",IF(AND(E261&lt;=0,F261&lt;=0),0,IF(E261&gt;0,VLOOKUP(C261,'SNSA Max amounts'!$B$9:$D$12,3,FALSE),VLOOKUP(C261,'SNSA Max amounts'!$H$9:$J$12,3,FALSE))),G261)</f>
        <v>0</v>
      </c>
      <c r="I261" s="139">
        <f t="shared" si="9"/>
        <v>0</v>
      </c>
      <c r="J261" s="152"/>
      <c r="K261" s="132"/>
      <c r="L261" s="131"/>
      <c r="M261" s="132"/>
      <c r="N261" s="132"/>
      <c r="O261" s="132"/>
      <c r="P261" s="132"/>
      <c r="Q261" s="132"/>
      <c r="R261" s="139">
        <f>IF($S$9&lt;&gt;"yes",IF(AND(O261&lt;=0,P261&lt;=0),0,IF(O261&gt;0,VLOOKUP(M261,'SNSA Max amounts'!$B$9:$D$12,3,FALSE),VLOOKUP(M261,'SNSA Max amounts'!$H$9:$J$12,3,FALSE))),Q261)</f>
        <v>0</v>
      </c>
      <c r="S261" s="139">
        <f t="shared" si="10"/>
        <v>0</v>
      </c>
    </row>
    <row r="262" spans="1:19" ht="15">
      <c r="A262" s="132"/>
      <c r="B262" s="131"/>
      <c r="C262" s="132"/>
      <c r="D262" s="132"/>
      <c r="E262" s="132"/>
      <c r="F262" s="132"/>
      <c r="G262" s="132"/>
      <c r="H262" s="202">
        <f>IF($S$9&lt;&gt;"yes",IF(AND(E262&lt;=0,F262&lt;=0),0,IF(E262&gt;0,VLOOKUP(C262,'SNSA Max amounts'!$B$9:$D$12,3,FALSE),VLOOKUP(C262,'SNSA Max amounts'!$H$9:$J$12,3,FALSE))),G262)</f>
        <v>0</v>
      </c>
      <c r="I262" s="139">
        <f t="shared" si="9"/>
        <v>0</v>
      </c>
      <c r="J262" s="152"/>
      <c r="K262" s="132"/>
      <c r="L262" s="131"/>
      <c r="M262" s="132"/>
      <c r="N262" s="132"/>
      <c r="O262" s="132"/>
      <c r="P262" s="132"/>
      <c r="Q262" s="132"/>
      <c r="R262" s="139">
        <f>IF($S$9&lt;&gt;"yes",IF(AND(O262&lt;=0,P262&lt;=0),0,IF(O262&gt;0,VLOOKUP(M262,'SNSA Max amounts'!$B$9:$D$12,3,FALSE),VLOOKUP(M262,'SNSA Max amounts'!$H$9:$J$12,3,FALSE))),Q262)</f>
        <v>0</v>
      </c>
      <c r="S262" s="139">
        <f t="shared" si="10"/>
        <v>0</v>
      </c>
    </row>
    <row r="263" spans="1:19" ht="15">
      <c r="A263" s="132"/>
      <c r="B263" s="131"/>
      <c r="C263" s="132"/>
      <c r="D263" s="132"/>
      <c r="E263" s="132"/>
      <c r="F263" s="132"/>
      <c r="G263" s="132"/>
      <c r="H263" s="202">
        <f>IF($S$9&lt;&gt;"yes",IF(AND(E263&lt;=0,F263&lt;=0),0,IF(E263&gt;0,VLOOKUP(C263,'SNSA Max amounts'!$B$9:$D$12,3,FALSE),VLOOKUP(C263,'SNSA Max amounts'!$H$9:$J$12,3,FALSE))),G263)</f>
        <v>0</v>
      </c>
      <c r="I263" s="139">
        <f t="shared" si="9"/>
        <v>0</v>
      </c>
      <c r="J263" s="152"/>
      <c r="K263" s="132"/>
      <c r="L263" s="131"/>
      <c r="M263" s="132"/>
      <c r="N263" s="132"/>
      <c r="O263" s="132"/>
      <c r="P263" s="132"/>
      <c r="Q263" s="132"/>
      <c r="R263" s="139">
        <f>IF($S$9&lt;&gt;"yes",IF(AND(O263&lt;=0,P263&lt;=0),0,IF(O263&gt;0,VLOOKUP(M263,'SNSA Max amounts'!$B$9:$D$12,3,FALSE),VLOOKUP(M263,'SNSA Max amounts'!$H$9:$J$12,3,FALSE))),Q263)</f>
        <v>0</v>
      </c>
      <c r="S263" s="139">
        <f t="shared" si="10"/>
        <v>0</v>
      </c>
    </row>
    <row r="264" spans="1:19" ht="15">
      <c r="A264" s="132"/>
      <c r="B264" s="131"/>
      <c r="C264" s="132"/>
      <c r="D264" s="132"/>
      <c r="E264" s="132"/>
      <c r="F264" s="132"/>
      <c r="G264" s="132"/>
      <c r="H264" s="202">
        <f>IF($S$9&lt;&gt;"yes",IF(AND(E264&lt;=0,F264&lt;=0),0,IF(E264&gt;0,VLOOKUP(C264,'SNSA Max amounts'!$B$9:$D$12,3,FALSE),VLOOKUP(C264,'SNSA Max amounts'!$H$9:$J$12,3,FALSE))),G264)</f>
        <v>0</v>
      </c>
      <c r="I264" s="139">
        <f t="shared" si="9"/>
        <v>0</v>
      </c>
      <c r="J264" s="152"/>
      <c r="K264" s="132"/>
      <c r="L264" s="131"/>
      <c r="M264" s="132"/>
      <c r="N264" s="132"/>
      <c r="O264" s="132"/>
      <c r="P264" s="132"/>
      <c r="Q264" s="132"/>
      <c r="R264" s="139">
        <f>IF($S$9&lt;&gt;"yes",IF(AND(O264&lt;=0,P264&lt;=0),0,IF(O264&gt;0,VLOOKUP(M264,'SNSA Max amounts'!$B$9:$D$12,3,FALSE),VLOOKUP(M264,'SNSA Max amounts'!$H$9:$J$12,3,FALSE))),Q264)</f>
        <v>0</v>
      </c>
      <c r="S264" s="139">
        <f t="shared" si="10"/>
        <v>0</v>
      </c>
    </row>
    <row r="265" spans="1:19" ht="15">
      <c r="A265" s="132"/>
      <c r="B265" s="131"/>
      <c r="C265" s="132"/>
      <c r="D265" s="132"/>
      <c r="E265" s="132"/>
      <c r="F265" s="132"/>
      <c r="G265" s="132"/>
      <c r="H265" s="202">
        <f>IF($S$9&lt;&gt;"yes",IF(AND(E265&lt;=0,F265&lt;=0),0,IF(E265&gt;0,VLOOKUP(C265,'SNSA Max amounts'!$B$9:$D$12,3,FALSE),VLOOKUP(C265,'SNSA Max amounts'!$H$9:$J$12,3,FALSE))),G265)</f>
        <v>0</v>
      </c>
      <c r="I265" s="139">
        <f t="shared" si="9"/>
        <v>0</v>
      </c>
      <c r="J265" s="152"/>
      <c r="K265" s="132"/>
      <c r="L265" s="131"/>
      <c r="M265" s="132"/>
      <c r="N265" s="132"/>
      <c r="O265" s="132"/>
      <c r="P265" s="132"/>
      <c r="Q265" s="132"/>
      <c r="R265" s="139">
        <f>IF($S$9&lt;&gt;"yes",IF(AND(O265&lt;=0,P265&lt;=0),0,IF(O265&gt;0,VLOOKUP(M265,'SNSA Max amounts'!$B$9:$D$12,3,FALSE),VLOOKUP(M265,'SNSA Max amounts'!$H$9:$J$12,3,FALSE))),Q265)</f>
        <v>0</v>
      </c>
      <c r="S265" s="139">
        <f t="shared" si="10"/>
        <v>0</v>
      </c>
    </row>
    <row r="266" spans="1:19" ht="15">
      <c r="A266" s="132"/>
      <c r="B266" s="131"/>
      <c r="C266" s="132"/>
      <c r="D266" s="132"/>
      <c r="E266" s="132"/>
      <c r="F266" s="132"/>
      <c r="G266" s="132"/>
      <c r="H266" s="202">
        <f>IF($S$9&lt;&gt;"yes",IF(AND(E266&lt;=0,F266&lt;=0),0,IF(E266&gt;0,VLOOKUP(C266,'SNSA Max amounts'!$B$9:$D$12,3,FALSE),VLOOKUP(C266,'SNSA Max amounts'!$H$9:$J$12,3,FALSE))),G266)</f>
        <v>0</v>
      </c>
      <c r="I266" s="139">
        <f t="shared" si="9"/>
        <v>0</v>
      </c>
      <c r="J266" s="152"/>
      <c r="K266" s="132"/>
      <c r="L266" s="131"/>
      <c r="M266" s="132"/>
      <c r="N266" s="132"/>
      <c r="O266" s="132"/>
      <c r="P266" s="132"/>
      <c r="Q266" s="132"/>
      <c r="R266" s="139">
        <f>IF($S$9&lt;&gt;"yes",IF(AND(O266&lt;=0,P266&lt;=0),0,IF(O266&gt;0,VLOOKUP(M266,'SNSA Max amounts'!$B$9:$D$12,3,FALSE),VLOOKUP(M266,'SNSA Max amounts'!$H$9:$J$12,3,FALSE))),Q266)</f>
        <v>0</v>
      </c>
      <c r="S266" s="139">
        <f t="shared" si="10"/>
        <v>0</v>
      </c>
    </row>
    <row r="267" spans="1:19" ht="15">
      <c r="A267" s="132"/>
      <c r="B267" s="131"/>
      <c r="C267" s="132"/>
      <c r="D267" s="132"/>
      <c r="E267" s="132"/>
      <c r="F267" s="132"/>
      <c r="G267" s="132"/>
      <c r="H267" s="202">
        <f>IF($S$9&lt;&gt;"yes",IF(AND(E267&lt;=0,F267&lt;=0),0,IF(E267&gt;0,VLOOKUP(C267,'SNSA Max amounts'!$B$9:$D$12,3,FALSE),VLOOKUP(C267,'SNSA Max amounts'!$H$9:$J$12,3,FALSE))),G267)</f>
        <v>0</v>
      </c>
      <c r="I267" s="139">
        <f t="shared" si="9"/>
        <v>0</v>
      </c>
      <c r="J267" s="152"/>
      <c r="K267" s="132"/>
      <c r="L267" s="131"/>
      <c r="M267" s="132"/>
      <c r="N267" s="132"/>
      <c r="O267" s="132"/>
      <c r="P267" s="132"/>
      <c r="Q267" s="132"/>
      <c r="R267" s="139">
        <f>IF($S$9&lt;&gt;"yes",IF(AND(O267&lt;=0,P267&lt;=0),0,IF(O267&gt;0,VLOOKUP(M267,'SNSA Max amounts'!$B$9:$D$12,3,FALSE),VLOOKUP(M267,'SNSA Max amounts'!$H$9:$J$12,3,FALSE))),Q267)</f>
        <v>0</v>
      </c>
      <c r="S267" s="139">
        <f t="shared" si="10"/>
        <v>0</v>
      </c>
    </row>
    <row r="268" spans="1:19" ht="15">
      <c r="A268" s="132"/>
      <c r="B268" s="131"/>
      <c r="C268" s="132"/>
      <c r="D268" s="132"/>
      <c r="E268" s="132"/>
      <c r="F268" s="132"/>
      <c r="G268" s="132"/>
      <c r="H268" s="202">
        <f>IF($S$9&lt;&gt;"yes",IF(AND(E268&lt;=0,F268&lt;=0),0,IF(E268&gt;0,VLOOKUP(C268,'SNSA Max amounts'!$B$9:$D$12,3,FALSE),VLOOKUP(C268,'SNSA Max amounts'!$H$9:$J$12,3,FALSE))),G268)</f>
        <v>0</v>
      </c>
      <c r="I268" s="139">
        <f t="shared" si="9"/>
        <v>0</v>
      </c>
      <c r="J268" s="152"/>
      <c r="K268" s="132"/>
      <c r="L268" s="131"/>
      <c r="M268" s="132"/>
      <c r="N268" s="132"/>
      <c r="O268" s="132"/>
      <c r="P268" s="132"/>
      <c r="Q268" s="132"/>
      <c r="R268" s="139">
        <f>IF($S$9&lt;&gt;"yes",IF(AND(O268&lt;=0,P268&lt;=0),0,IF(O268&gt;0,VLOOKUP(M268,'SNSA Max amounts'!$B$9:$D$12,3,FALSE),VLOOKUP(M268,'SNSA Max amounts'!$H$9:$J$12,3,FALSE))),Q268)</f>
        <v>0</v>
      </c>
      <c r="S268" s="139">
        <f t="shared" si="10"/>
        <v>0</v>
      </c>
    </row>
    <row r="269" spans="1:19" ht="15">
      <c r="A269" s="132"/>
      <c r="B269" s="131"/>
      <c r="C269" s="132"/>
      <c r="D269" s="132"/>
      <c r="E269" s="132"/>
      <c r="F269" s="132"/>
      <c r="G269" s="132"/>
      <c r="H269" s="202">
        <f>IF($S$9&lt;&gt;"yes",IF(AND(E269&lt;=0,F269&lt;=0),0,IF(E269&gt;0,VLOOKUP(C269,'SNSA Max amounts'!$B$9:$D$12,3,FALSE),VLOOKUP(C269,'SNSA Max amounts'!$H$9:$J$12,3,FALSE))),G269)</f>
        <v>0</v>
      </c>
      <c r="I269" s="139">
        <f t="shared" si="9"/>
        <v>0</v>
      </c>
      <c r="J269" s="152"/>
      <c r="K269" s="132"/>
      <c r="L269" s="131"/>
      <c r="M269" s="132"/>
      <c r="N269" s="132"/>
      <c r="O269" s="132"/>
      <c r="P269" s="132"/>
      <c r="Q269" s="132"/>
      <c r="R269" s="139">
        <f>IF($S$9&lt;&gt;"yes",IF(AND(O269&lt;=0,P269&lt;=0),0,IF(O269&gt;0,VLOOKUP(M269,'SNSA Max amounts'!$B$9:$D$12,3,FALSE),VLOOKUP(M269,'SNSA Max amounts'!$H$9:$J$12,3,FALSE))),Q269)</f>
        <v>0</v>
      </c>
      <c r="S269" s="139">
        <f t="shared" si="10"/>
        <v>0</v>
      </c>
    </row>
    <row r="270" spans="1:19" ht="15">
      <c r="A270" s="132"/>
      <c r="B270" s="131"/>
      <c r="C270" s="132"/>
      <c r="D270" s="132"/>
      <c r="E270" s="132"/>
      <c r="F270" s="132"/>
      <c r="G270" s="132"/>
      <c r="H270" s="202">
        <f>IF($S$9&lt;&gt;"yes",IF(AND(E270&lt;=0,F270&lt;=0),0,IF(E270&gt;0,VLOOKUP(C270,'SNSA Max amounts'!$B$9:$D$12,3,FALSE),VLOOKUP(C270,'SNSA Max amounts'!$H$9:$J$12,3,FALSE))),G270)</f>
        <v>0</v>
      </c>
      <c r="I270" s="139">
        <f t="shared" si="9"/>
        <v>0</v>
      </c>
      <c r="J270" s="152"/>
      <c r="K270" s="132"/>
      <c r="L270" s="131"/>
      <c r="M270" s="132"/>
      <c r="N270" s="132"/>
      <c r="O270" s="132"/>
      <c r="P270" s="132"/>
      <c r="Q270" s="132"/>
      <c r="R270" s="139">
        <f>IF($S$9&lt;&gt;"yes",IF(AND(O270&lt;=0,P270&lt;=0),0,IF(O270&gt;0,VLOOKUP(M270,'SNSA Max amounts'!$B$9:$D$12,3,FALSE),VLOOKUP(M270,'SNSA Max amounts'!$H$9:$J$12,3,FALSE))),Q270)</f>
        <v>0</v>
      </c>
      <c r="S270" s="139">
        <f t="shared" si="10"/>
        <v>0</v>
      </c>
    </row>
    <row r="271" spans="1:19" ht="15">
      <c r="A271" s="132"/>
      <c r="B271" s="131"/>
      <c r="C271" s="132"/>
      <c r="D271" s="132"/>
      <c r="E271" s="132"/>
      <c r="F271" s="132"/>
      <c r="G271" s="132"/>
      <c r="H271" s="202">
        <f>IF($S$9&lt;&gt;"yes",IF(AND(E271&lt;=0,F271&lt;=0),0,IF(E271&gt;0,VLOOKUP(C271,'SNSA Max amounts'!$B$9:$D$12,3,FALSE),VLOOKUP(C271,'SNSA Max amounts'!$H$9:$J$12,3,FALSE))),G271)</f>
        <v>0</v>
      </c>
      <c r="I271" s="139">
        <f t="shared" si="9"/>
        <v>0</v>
      </c>
      <c r="J271" s="152"/>
      <c r="K271" s="132"/>
      <c r="L271" s="131"/>
      <c r="M271" s="132"/>
      <c r="N271" s="132"/>
      <c r="O271" s="132"/>
      <c r="P271" s="132"/>
      <c r="Q271" s="132"/>
      <c r="R271" s="139">
        <f>IF($S$9&lt;&gt;"yes",IF(AND(O271&lt;=0,P271&lt;=0),0,IF(O271&gt;0,VLOOKUP(M271,'SNSA Max amounts'!$B$9:$D$12,3,FALSE),VLOOKUP(M271,'SNSA Max amounts'!$H$9:$J$12,3,FALSE))),Q271)</f>
        <v>0</v>
      </c>
      <c r="S271" s="139">
        <f t="shared" si="10"/>
        <v>0</v>
      </c>
    </row>
    <row r="272" spans="1:19" ht="15">
      <c r="A272" s="132"/>
      <c r="B272" s="131"/>
      <c r="C272" s="132"/>
      <c r="D272" s="132"/>
      <c r="E272" s="132"/>
      <c r="F272" s="132"/>
      <c r="G272" s="132"/>
      <c r="H272" s="202">
        <f>IF($S$9&lt;&gt;"yes",IF(AND(E272&lt;=0,F272&lt;=0),0,IF(E272&gt;0,VLOOKUP(C272,'SNSA Max amounts'!$B$9:$D$12,3,FALSE),VLOOKUP(C272,'SNSA Max amounts'!$H$9:$J$12,3,FALSE))),G272)</f>
        <v>0</v>
      </c>
      <c r="I272" s="139">
        <f t="shared" si="9"/>
        <v>0</v>
      </c>
      <c r="J272" s="152"/>
      <c r="K272" s="132"/>
      <c r="L272" s="131"/>
      <c r="M272" s="132"/>
      <c r="N272" s="132"/>
      <c r="O272" s="132"/>
      <c r="P272" s="132"/>
      <c r="Q272" s="132"/>
      <c r="R272" s="139">
        <f>IF($S$9&lt;&gt;"yes",IF(AND(O272&lt;=0,P272&lt;=0),0,IF(O272&gt;0,VLOOKUP(M272,'SNSA Max amounts'!$B$9:$D$12,3,FALSE),VLOOKUP(M272,'SNSA Max amounts'!$H$9:$J$12,3,FALSE))),Q272)</f>
        <v>0</v>
      </c>
      <c r="S272" s="139">
        <f t="shared" si="10"/>
        <v>0</v>
      </c>
    </row>
    <row r="273" spans="1:19" ht="15">
      <c r="A273" s="132"/>
      <c r="B273" s="131"/>
      <c r="C273" s="132"/>
      <c r="D273" s="132"/>
      <c r="E273" s="132"/>
      <c r="F273" s="132"/>
      <c r="G273" s="132"/>
      <c r="H273" s="202">
        <f>IF($S$9&lt;&gt;"yes",IF(AND(E273&lt;=0,F273&lt;=0),0,IF(E273&gt;0,VLOOKUP(C273,'SNSA Max amounts'!$B$9:$D$12,3,FALSE),VLOOKUP(C273,'SNSA Max amounts'!$H$9:$J$12,3,FALSE))),G273)</f>
        <v>0</v>
      </c>
      <c r="I273" s="139">
        <f t="shared" si="9"/>
        <v>0</v>
      </c>
      <c r="J273" s="152"/>
      <c r="K273" s="132"/>
      <c r="L273" s="131"/>
      <c r="M273" s="132"/>
      <c r="N273" s="132"/>
      <c r="O273" s="132"/>
      <c r="P273" s="132"/>
      <c r="Q273" s="132"/>
      <c r="R273" s="139">
        <f>IF($S$9&lt;&gt;"yes",IF(AND(O273&lt;=0,P273&lt;=0),0,IF(O273&gt;0,VLOOKUP(M273,'SNSA Max amounts'!$B$9:$D$12,3,FALSE),VLOOKUP(M273,'SNSA Max amounts'!$H$9:$J$12,3,FALSE))),Q273)</f>
        <v>0</v>
      </c>
      <c r="S273" s="139">
        <f t="shared" si="10"/>
        <v>0</v>
      </c>
    </row>
    <row r="274" spans="1:19" ht="15">
      <c r="A274" s="132"/>
      <c r="B274" s="131"/>
      <c r="C274" s="132"/>
      <c r="D274" s="132"/>
      <c r="E274" s="132"/>
      <c r="F274" s="132"/>
      <c r="G274" s="132"/>
      <c r="H274" s="202">
        <f>IF($S$9&lt;&gt;"yes",IF(AND(E274&lt;=0,F274&lt;=0),0,IF(E274&gt;0,VLOOKUP(C274,'SNSA Max amounts'!$B$9:$D$12,3,FALSE),VLOOKUP(C274,'SNSA Max amounts'!$H$9:$J$12,3,FALSE))),G274)</f>
        <v>0</v>
      </c>
      <c r="I274" s="139">
        <f t="shared" si="9"/>
        <v>0</v>
      </c>
      <c r="J274" s="152"/>
      <c r="K274" s="132"/>
      <c r="L274" s="131"/>
      <c r="M274" s="132"/>
      <c r="N274" s="132"/>
      <c r="O274" s="132"/>
      <c r="P274" s="132"/>
      <c r="Q274" s="132"/>
      <c r="R274" s="139">
        <f>IF($S$9&lt;&gt;"yes",IF(AND(O274&lt;=0,P274&lt;=0),0,IF(O274&gt;0,VLOOKUP(M274,'SNSA Max amounts'!$B$9:$D$12,3,FALSE),VLOOKUP(M274,'SNSA Max amounts'!$H$9:$J$12,3,FALSE))),Q274)</f>
        <v>0</v>
      </c>
      <c r="S274" s="139">
        <f t="shared" si="10"/>
        <v>0</v>
      </c>
    </row>
    <row r="275" spans="1:19" ht="15">
      <c r="A275" s="132"/>
      <c r="B275" s="131"/>
      <c r="C275" s="132"/>
      <c r="D275" s="132"/>
      <c r="E275" s="132"/>
      <c r="F275" s="132"/>
      <c r="G275" s="132"/>
      <c r="H275" s="202">
        <f>IF($S$9&lt;&gt;"yes",IF(AND(E275&lt;=0,F275&lt;=0),0,IF(E275&gt;0,VLOOKUP(C275,'SNSA Max amounts'!$B$9:$D$12,3,FALSE),VLOOKUP(C275,'SNSA Max amounts'!$H$9:$J$12,3,FALSE))),G275)</f>
        <v>0</v>
      </c>
      <c r="I275" s="139">
        <f t="shared" si="9"/>
        <v>0</v>
      </c>
      <c r="J275" s="152"/>
      <c r="K275" s="132"/>
      <c r="L275" s="131"/>
      <c r="M275" s="132"/>
      <c r="N275" s="132"/>
      <c r="O275" s="132"/>
      <c r="P275" s="132"/>
      <c r="Q275" s="132"/>
      <c r="R275" s="139">
        <f>IF($S$9&lt;&gt;"yes",IF(AND(O275&lt;=0,P275&lt;=0),0,IF(O275&gt;0,VLOOKUP(M275,'SNSA Max amounts'!$B$9:$D$12,3,FALSE),VLOOKUP(M275,'SNSA Max amounts'!$H$9:$J$12,3,FALSE))),Q275)</f>
        <v>0</v>
      </c>
      <c r="S275" s="139">
        <f t="shared" si="10"/>
        <v>0</v>
      </c>
    </row>
    <row r="276" spans="1:19" ht="15">
      <c r="A276" s="132"/>
      <c r="B276" s="131"/>
      <c r="C276" s="132"/>
      <c r="D276" s="132"/>
      <c r="E276" s="132"/>
      <c r="F276" s="132"/>
      <c r="G276" s="132"/>
      <c r="H276" s="202">
        <f>IF($S$9&lt;&gt;"yes",IF(AND(E276&lt;=0,F276&lt;=0),0,IF(E276&gt;0,VLOOKUP(C276,'SNSA Max amounts'!$B$9:$D$12,3,FALSE),VLOOKUP(C276,'SNSA Max amounts'!$H$9:$J$12,3,FALSE))),G276)</f>
        <v>0</v>
      </c>
      <c r="I276" s="139">
        <f t="shared" si="9"/>
        <v>0</v>
      </c>
      <c r="J276" s="152"/>
      <c r="K276" s="132"/>
      <c r="L276" s="131"/>
      <c r="M276" s="132"/>
      <c r="N276" s="132"/>
      <c r="O276" s="132"/>
      <c r="P276" s="132"/>
      <c r="Q276" s="132"/>
      <c r="R276" s="139">
        <f>IF($S$9&lt;&gt;"yes",IF(AND(O276&lt;=0,P276&lt;=0),0,IF(O276&gt;0,VLOOKUP(M276,'SNSA Max amounts'!$B$9:$D$12,3,FALSE),VLOOKUP(M276,'SNSA Max amounts'!$H$9:$J$12,3,FALSE))),Q276)</f>
        <v>0</v>
      </c>
      <c r="S276" s="139">
        <f t="shared" si="10"/>
        <v>0</v>
      </c>
    </row>
    <row r="277" spans="1:19" ht="15">
      <c r="A277" s="132"/>
      <c r="B277" s="131"/>
      <c r="C277" s="132"/>
      <c r="D277" s="132"/>
      <c r="E277" s="132"/>
      <c r="F277" s="132"/>
      <c r="G277" s="132"/>
      <c r="H277" s="202">
        <f>IF($S$9&lt;&gt;"yes",IF(AND(E277&lt;=0,F277&lt;=0),0,IF(E277&gt;0,VLOOKUP(C277,'SNSA Max amounts'!$B$9:$D$12,3,FALSE),VLOOKUP(C277,'SNSA Max amounts'!$H$9:$J$12,3,FALSE))),G277)</f>
        <v>0</v>
      </c>
      <c r="I277" s="139">
        <f t="shared" si="9"/>
        <v>0</v>
      </c>
      <c r="J277" s="152"/>
      <c r="K277" s="132"/>
      <c r="L277" s="131"/>
      <c r="M277" s="132"/>
      <c r="N277" s="132"/>
      <c r="O277" s="132"/>
      <c r="P277" s="132"/>
      <c r="Q277" s="132"/>
      <c r="R277" s="139">
        <f>IF($S$9&lt;&gt;"yes",IF(AND(O277&lt;=0,P277&lt;=0),0,IF(O277&gt;0,VLOOKUP(M277,'SNSA Max amounts'!$B$9:$D$12,3,FALSE),VLOOKUP(M277,'SNSA Max amounts'!$H$9:$J$12,3,FALSE))),Q277)</f>
        <v>0</v>
      </c>
      <c r="S277" s="139">
        <f t="shared" si="10"/>
        <v>0</v>
      </c>
    </row>
    <row r="278" spans="1:19" ht="15">
      <c r="A278" s="132"/>
      <c r="B278" s="131"/>
      <c r="C278" s="132"/>
      <c r="D278" s="132"/>
      <c r="E278" s="132"/>
      <c r="F278" s="132"/>
      <c r="G278" s="132"/>
      <c r="H278" s="202">
        <f>IF($S$9&lt;&gt;"yes",IF(AND(E278&lt;=0,F278&lt;=0),0,IF(E278&gt;0,VLOOKUP(C278,'SNSA Max amounts'!$B$9:$D$12,3,FALSE),VLOOKUP(C278,'SNSA Max amounts'!$H$9:$J$12,3,FALSE))),G278)</f>
        <v>0</v>
      </c>
      <c r="I278" s="139">
        <f t="shared" si="9"/>
        <v>0</v>
      </c>
      <c r="J278" s="152"/>
      <c r="K278" s="132"/>
      <c r="L278" s="131"/>
      <c r="M278" s="132"/>
      <c r="N278" s="132"/>
      <c r="O278" s="132"/>
      <c r="P278" s="132"/>
      <c r="Q278" s="132"/>
      <c r="R278" s="139">
        <f>IF($S$9&lt;&gt;"yes",IF(AND(O278&lt;=0,P278&lt;=0),0,IF(O278&gt;0,VLOOKUP(M278,'SNSA Max amounts'!$B$9:$D$12,3,FALSE),VLOOKUP(M278,'SNSA Max amounts'!$H$9:$J$12,3,FALSE))),Q278)</f>
        <v>0</v>
      </c>
      <c r="S278" s="139">
        <f t="shared" si="10"/>
        <v>0</v>
      </c>
    </row>
    <row r="279" spans="1:19" ht="15">
      <c r="A279" s="132"/>
      <c r="B279" s="131"/>
      <c r="C279" s="132"/>
      <c r="D279" s="132"/>
      <c r="E279" s="132"/>
      <c r="F279" s="132"/>
      <c r="G279" s="132"/>
      <c r="H279" s="202">
        <f>IF($S$9&lt;&gt;"yes",IF(AND(E279&lt;=0,F279&lt;=0),0,IF(E279&gt;0,VLOOKUP(C279,'SNSA Max amounts'!$B$9:$D$12,3,FALSE),VLOOKUP(C279,'SNSA Max amounts'!$H$9:$J$12,3,FALSE))),G279)</f>
        <v>0</v>
      </c>
      <c r="I279" s="139">
        <f t="shared" si="9"/>
        <v>0</v>
      </c>
      <c r="J279" s="152"/>
      <c r="K279" s="132"/>
      <c r="L279" s="131"/>
      <c r="M279" s="132"/>
      <c r="N279" s="132"/>
      <c r="O279" s="132"/>
      <c r="P279" s="132"/>
      <c r="Q279" s="132"/>
      <c r="R279" s="139">
        <f>IF($S$9&lt;&gt;"yes",IF(AND(O279&lt;=0,P279&lt;=0),0,IF(O279&gt;0,VLOOKUP(M279,'SNSA Max amounts'!$B$9:$D$12,3,FALSE),VLOOKUP(M279,'SNSA Max amounts'!$H$9:$J$12,3,FALSE))),Q279)</f>
        <v>0</v>
      </c>
      <c r="S279" s="139">
        <f t="shared" si="10"/>
        <v>0</v>
      </c>
    </row>
    <row r="280" spans="1:19" ht="15">
      <c r="A280" s="132"/>
      <c r="B280" s="131"/>
      <c r="C280" s="132"/>
      <c r="D280" s="132"/>
      <c r="E280" s="132"/>
      <c r="F280" s="132"/>
      <c r="G280" s="132"/>
      <c r="H280" s="202">
        <f>IF($S$9&lt;&gt;"yes",IF(AND(E280&lt;=0,F280&lt;=0),0,IF(E280&gt;0,VLOOKUP(C280,'SNSA Max amounts'!$B$9:$D$12,3,FALSE),VLOOKUP(C280,'SNSA Max amounts'!$H$9:$J$12,3,FALSE))),G280)</f>
        <v>0</v>
      </c>
      <c r="I280" s="139">
        <f t="shared" si="9"/>
        <v>0</v>
      </c>
      <c r="J280" s="152"/>
      <c r="K280" s="132"/>
      <c r="L280" s="131"/>
      <c r="M280" s="132"/>
      <c r="N280" s="132"/>
      <c r="O280" s="132"/>
      <c r="P280" s="132"/>
      <c r="Q280" s="132"/>
      <c r="R280" s="139">
        <f>IF($S$9&lt;&gt;"yes",IF(AND(O280&lt;=0,P280&lt;=0),0,IF(O280&gt;0,VLOOKUP(M280,'SNSA Max amounts'!$B$9:$D$12,3,FALSE),VLOOKUP(M280,'SNSA Max amounts'!$H$9:$J$12,3,FALSE))),Q280)</f>
        <v>0</v>
      </c>
      <c r="S280" s="139">
        <f t="shared" si="10"/>
        <v>0</v>
      </c>
    </row>
    <row r="281" spans="1:19" ht="15">
      <c r="A281" s="132"/>
      <c r="B281" s="131"/>
      <c r="C281" s="132"/>
      <c r="D281" s="132"/>
      <c r="E281" s="132"/>
      <c r="F281" s="132"/>
      <c r="G281" s="132"/>
      <c r="H281" s="202">
        <f>IF($S$9&lt;&gt;"yes",IF(AND(E281&lt;=0,F281&lt;=0),0,IF(E281&gt;0,VLOOKUP(C281,'SNSA Max amounts'!$B$9:$D$12,3,FALSE),VLOOKUP(C281,'SNSA Max amounts'!$H$9:$J$12,3,FALSE))),G281)</f>
        <v>0</v>
      </c>
      <c r="I281" s="139">
        <f t="shared" si="9"/>
        <v>0</v>
      </c>
      <c r="J281" s="152"/>
      <c r="K281" s="132"/>
      <c r="L281" s="131"/>
      <c r="M281" s="132"/>
      <c r="N281" s="132"/>
      <c r="O281" s="132"/>
      <c r="P281" s="132"/>
      <c r="Q281" s="132"/>
      <c r="R281" s="139">
        <f>IF($S$9&lt;&gt;"yes",IF(AND(O281&lt;=0,P281&lt;=0),0,IF(O281&gt;0,VLOOKUP(M281,'SNSA Max amounts'!$B$9:$D$12,3,FALSE),VLOOKUP(M281,'SNSA Max amounts'!$H$9:$J$12,3,FALSE))),Q281)</f>
        <v>0</v>
      </c>
      <c r="S281" s="139">
        <f t="shared" si="10"/>
        <v>0</v>
      </c>
    </row>
    <row r="282" spans="1:19" ht="15">
      <c r="A282" s="132"/>
      <c r="B282" s="131"/>
      <c r="C282" s="132"/>
      <c r="D282" s="132"/>
      <c r="E282" s="132"/>
      <c r="F282" s="132"/>
      <c r="G282" s="132"/>
      <c r="H282" s="202">
        <f>IF($S$9&lt;&gt;"yes",IF(AND(E282&lt;=0,F282&lt;=0),0,IF(E282&gt;0,VLOOKUP(C282,'SNSA Max amounts'!$B$9:$D$12,3,FALSE),VLOOKUP(C282,'SNSA Max amounts'!$H$9:$J$12,3,FALSE))),G282)</f>
        <v>0</v>
      </c>
      <c r="I282" s="139">
        <f t="shared" si="9"/>
        <v>0</v>
      </c>
      <c r="J282" s="152"/>
      <c r="K282" s="132"/>
      <c r="L282" s="131"/>
      <c r="M282" s="132"/>
      <c r="N282" s="132"/>
      <c r="O282" s="132"/>
      <c r="P282" s="132"/>
      <c r="Q282" s="132"/>
      <c r="R282" s="139">
        <f>IF($S$9&lt;&gt;"yes",IF(AND(O282&lt;=0,P282&lt;=0),0,IF(O282&gt;0,VLOOKUP(M282,'SNSA Max amounts'!$B$9:$D$12,3,FALSE),VLOOKUP(M282,'SNSA Max amounts'!$H$9:$J$12,3,FALSE))),Q282)</f>
        <v>0</v>
      </c>
      <c r="S282" s="139">
        <f t="shared" si="10"/>
        <v>0</v>
      </c>
    </row>
    <row r="283" spans="1:19" ht="15">
      <c r="A283" s="132"/>
      <c r="B283" s="131"/>
      <c r="C283" s="132"/>
      <c r="D283" s="132"/>
      <c r="E283" s="132"/>
      <c r="F283" s="132"/>
      <c r="G283" s="132"/>
      <c r="H283" s="202">
        <f>IF($S$9&lt;&gt;"yes",IF(AND(E283&lt;=0,F283&lt;=0),0,IF(E283&gt;0,VLOOKUP(C283,'SNSA Max amounts'!$B$9:$D$12,3,FALSE),VLOOKUP(C283,'SNSA Max amounts'!$H$9:$J$12,3,FALSE))),G283)</f>
        <v>0</v>
      </c>
      <c r="I283" s="139">
        <f t="shared" si="9"/>
        <v>0</v>
      </c>
      <c r="J283" s="152"/>
      <c r="K283" s="132"/>
      <c r="L283" s="131"/>
      <c r="M283" s="132"/>
      <c r="N283" s="132"/>
      <c r="O283" s="132"/>
      <c r="P283" s="132"/>
      <c r="Q283" s="132"/>
      <c r="R283" s="139">
        <f>IF($S$9&lt;&gt;"yes",IF(AND(O283&lt;=0,P283&lt;=0),0,IF(O283&gt;0,VLOOKUP(M283,'SNSA Max amounts'!$B$9:$D$12,3,FALSE),VLOOKUP(M283,'SNSA Max amounts'!$H$9:$J$12,3,FALSE))),Q283)</f>
        <v>0</v>
      </c>
      <c r="S283" s="139">
        <f t="shared" si="10"/>
        <v>0</v>
      </c>
    </row>
    <row r="284" spans="1:19" ht="15">
      <c r="A284" s="132"/>
      <c r="B284" s="131"/>
      <c r="C284" s="132"/>
      <c r="D284" s="132"/>
      <c r="E284" s="132"/>
      <c r="F284" s="132"/>
      <c r="G284" s="132"/>
      <c r="H284" s="202">
        <f>IF($S$9&lt;&gt;"yes",IF(AND(E284&lt;=0,F284&lt;=0),0,IF(E284&gt;0,VLOOKUP(C284,'SNSA Max amounts'!$B$9:$D$12,3,FALSE),VLOOKUP(C284,'SNSA Max amounts'!$H$9:$J$12,3,FALSE))),G284)</f>
        <v>0</v>
      </c>
      <c r="I284" s="139">
        <f t="shared" si="9"/>
        <v>0</v>
      </c>
      <c r="J284" s="152"/>
      <c r="K284" s="132"/>
      <c r="L284" s="131"/>
      <c r="M284" s="132"/>
      <c r="N284" s="132"/>
      <c r="O284" s="132"/>
      <c r="P284" s="132"/>
      <c r="Q284" s="132"/>
      <c r="R284" s="139">
        <f>IF($S$9&lt;&gt;"yes",IF(AND(O284&lt;=0,P284&lt;=0),0,IF(O284&gt;0,VLOOKUP(M284,'SNSA Max amounts'!$B$9:$D$12,3,FALSE),VLOOKUP(M284,'SNSA Max amounts'!$H$9:$J$12,3,FALSE))),Q284)</f>
        <v>0</v>
      </c>
      <c r="S284" s="139">
        <f t="shared" si="10"/>
        <v>0</v>
      </c>
    </row>
    <row r="285" spans="1:19" ht="15">
      <c r="A285" s="132"/>
      <c r="B285" s="131"/>
      <c r="C285" s="132"/>
      <c r="D285" s="132"/>
      <c r="E285" s="132"/>
      <c r="F285" s="132"/>
      <c r="G285" s="132"/>
      <c r="H285" s="202">
        <f>IF($S$9&lt;&gt;"yes",IF(AND(E285&lt;=0,F285&lt;=0),0,IF(E285&gt;0,VLOOKUP(C285,'SNSA Max amounts'!$B$9:$D$12,3,FALSE),VLOOKUP(C285,'SNSA Max amounts'!$H$9:$J$12,3,FALSE))),G285)</f>
        <v>0</v>
      </c>
      <c r="I285" s="139">
        <f t="shared" si="9"/>
        <v>0</v>
      </c>
      <c r="J285" s="152"/>
      <c r="K285" s="132"/>
      <c r="L285" s="131"/>
      <c r="M285" s="132"/>
      <c r="N285" s="132"/>
      <c r="O285" s="132"/>
      <c r="P285" s="132"/>
      <c r="Q285" s="132"/>
      <c r="R285" s="139">
        <f>IF($S$9&lt;&gt;"yes",IF(AND(O285&lt;=0,P285&lt;=0),0,IF(O285&gt;0,VLOOKUP(M285,'SNSA Max amounts'!$B$9:$D$12,3,FALSE),VLOOKUP(M285,'SNSA Max amounts'!$H$9:$J$12,3,FALSE))),Q285)</f>
        <v>0</v>
      </c>
      <c r="S285" s="139">
        <f t="shared" si="10"/>
        <v>0</v>
      </c>
    </row>
    <row r="286" spans="1:19" ht="15">
      <c r="A286" s="132"/>
      <c r="B286" s="131"/>
      <c r="C286" s="132"/>
      <c r="D286" s="132"/>
      <c r="E286" s="132"/>
      <c r="F286" s="132"/>
      <c r="G286" s="132"/>
      <c r="H286" s="202">
        <f>IF($S$9&lt;&gt;"yes",IF(AND(E286&lt;=0,F286&lt;=0),0,IF(E286&gt;0,VLOOKUP(C286,'SNSA Max amounts'!$B$9:$D$12,3,FALSE),VLOOKUP(C286,'SNSA Max amounts'!$H$9:$J$12,3,FALSE))),G286)</f>
        <v>0</v>
      </c>
      <c r="I286" s="139">
        <f t="shared" si="9"/>
        <v>0</v>
      </c>
      <c r="J286" s="152"/>
      <c r="K286" s="132"/>
      <c r="L286" s="131"/>
      <c r="M286" s="132"/>
      <c r="N286" s="132"/>
      <c r="O286" s="132"/>
      <c r="P286" s="132"/>
      <c r="Q286" s="132"/>
      <c r="R286" s="139">
        <f>IF($S$9&lt;&gt;"yes",IF(AND(O286&lt;=0,P286&lt;=0),0,IF(O286&gt;0,VLOOKUP(M286,'SNSA Max amounts'!$B$9:$D$12,3,FALSE),VLOOKUP(M286,'SNSA Max amounts'!$H$9:$J$12,3,FALSE))),Q286)</f>
        <v>0</v>
      </c>
      <c r="S286" s="139">
        <f t="shared" si="10"/>
        <v>0</v>
      </c>
    </row>
    <row r="287" spans="1:19" ht="15">
      <c r="A287" s="132"/>
      <c r="B287" s="131"/>
      <c r="C287" s="132"/>
      <c r="D287" s="132"/>
      <c r="E287" s="132"/>
      <c r="F287" s="132"/>
      <c r="G287" s="132"/>
      <c r="H287" s="202">
        <f>IF($S$9&lt;&gt;"yes",IF(AND(E287&lt;=0,F287&lt;=0),0,IF(E287&gt;0,VLOOKUP(C287,'SNSA Max amounts'!$B$9:$D$12,3,FALSE),VLOOKUP(C287,'SNSA Max amounts'!$H$9:$J$12,3,FALSE))),G287)</f>
        <v>0</v>
      </c>
      <c r="I287" s="139">
        <f t="shared" si="9"/>
        <v>0</v>
      </c>
      <c r="J287" s="152"/>
      <c r="K287" s="132"/>
      <c r="L287" s="131"/>
      <c r="M287" s="132"/>
      <c r="N287" s="132"/>
      <c r="O287" s="132"/>
      <c r="P287" s="132"/>
      <c r="Q287" s="132"/>
      <c r="R287" s="139">
        <f>IF($S$9&lt;&gt;"yes",IF(AND(O287&lt;=0,P287&lt;=0),0,IF(O287&gt;0,VLOOKUP(M287,'SNSA Max amounts'!$B$9:$D$12,3,FALSE),VLOOKUP(M287,'SNSA Max amounts'!$H$9:$J$12,3,FALSE))),Q287)</f>
        <v>0</v>
      </c>
      <c r="S287" s="139">
        <f t="shared" si="10"/>
        <v>0</v>
      </c>
    </row>
    <row r="288" spans="1:19" ht="15">
      <c r="A288" s="132"/>
      <c r="B288" s="131"/>
      <c r="C288" s="132"/>
      <c r="D288" s="132"/>
      <c r="E288" s="132"/>
      <c r="F288" s="132"/>
      <c r="G288" s="132"/>
      <c r="H288" s="202">
        <f>IF($S$9&lt;&gt;"yes",IF(AND(E288&lt;=0,F288&lt;=0),0,IF(E288&gt;0,VLOOKUP(C288,'SNSA Max amounts'!$B$9:$D$12,3,FALSE),VLOOKUP(C288,'SNSA Max amounts'!$H$9:$J$12,3,FALSE))),G288)</f>
        <v>0</v>
      </c>
      <c r="I288" s="139">
        <f t="shared" si="9"/>
        <v>0</v>
      </c>
      <c r="J288" s="152"/>
      <c r="K288" s="132"/>
      <c r="L288" s="131"/>
      <c r="M288" s="132"/>
      <c r="N288" s="132"/>
      <c r="O288" s="132"/>
      <c r="P288" s="132"/>
      <c r="Q288" s="132"/>
      <c r="R288" s="139">
        <f>IF($S$9&lt;&gt;"yes",IF(AND(O288&lt;=0,P288&lt;=0),0,IF(O288&gt;0,VLOOKUP(M288,'SNSA Max amounts'!$B$9:$D$12,3,FALSE),VLOOKUP(M288,'SNSA Max amounts'!$H$9:$J$12,3,FALSE))),Q288)</f>
        <v>0</v>
      </c>
      <c r="S288" s="139">
        <f t="shared" si="10"/>
        <v>0</v>
      </c>
    </row>
    <row r="289" spans="1:19" ht="15">
      <c r="A289" s="132"/>
      <c r="B289" s="131"/>
      <c r="C289" s="132"/>
      <c r="D289" s="132"/>
      <c r="E289" s="132"/>
      <c r="F289" s="132"/>
      <c r="G289" s="132"/>
      <c r="H289" s="202">
        <f>IF($S$9&lt;&gt;"yes",IF(AND(E289&lt;=0,F289&lt;=0),0,IF(E289&gt;0,VLOOKUP(C289,'SNSA Max amounts'!$B$9:$D$12,3,FALSE),VLOOKUP(C289,'SNSA Max amounts'!$H$9:$J$12,3,FALSE))),G289)</f>
        <v>0</v>
      </c>
      <c r="I289" s="139">
        <f t="shared" si="9"/>
        <v>0</v>
      </c>
      <c r="J289" s="152"/>
      <c r="K289" s="132"/>
      <c r="L289" s="131"/>
      <c r="M289" s="132"/>
      <c r="N289" s="132"/>
      <c r="O289" s="132"/>
      <c r="P289" s="132"/>
      <c r="Q289" s="132"/>
      <c r="R289" s="139">
        <f>IF($S$9&lt;&gt;"yes",IF(AND(O289&lt;=0,P289&lt;=0),0,IF(O289&gt;0,VLOOKUP(M289,'SNSA Max amounts'!$B$9:$D$12,3,FALSE),VLOOKUP(M289,'SNSA Max amounts'!$H$9:$J$12,3,FALSE))),Q289)</f>
        <v>0</v>
      </c>
      <c r="S289" s="139">
        <f t="shared" si="10"/>
        <v>0</v>
      </c>
    </row>
    <row r="290" spans="1:19" ht="15">
      <c r="A290" s="132"/>
      <c r="B290" s="131"/>
      <c r="C290" s="132"/>
      <c r="D290" s="132"/>
      <c r="E290" s="132"/>
      <c r="F290" s="132"/>
      <c r="G290" s="132"/>
      <c r="H290" s="202">
        <f>IF($S$9&lt;&gt;"yes",IF(AND(E290&lt;=0,F290&lt;=0),0,IF(E290&gt;0,VLOOKUP(C290,'SNSA Max amounts'!$B$9:$D$12,3,FALSE),VLOOKUP(C290,'SNSA Max amounts'!$H$9:$J$12,3,FALSE))),G290)</f>
        <v>0</v>
      </c>
      <c r="I290" s="139">
        <f t="shared" si="9"/>
        <v>0</v>
      </c>
      <c r="J290" s="152"/>
      <c r="K290" s="132"/>
      <c r="L290" s="131"/>
      <c r="M290" s="132"/>
      <c r="N290" s="132"/>
      <c r="O290" s="132"/>
      <c r="P290" s="132"/>
      <c r="Q290" s="132"/>
      <c r="R290" s="139">
        <f>IF($S$9&lt;&gt;"yes",IF(AND(O290&lt;=0,P290&lt;=0),0,IF(O290&gt;0,VLOOKUP(M290,'SNSA Max amounts'!$B$9:$D$12,3,FALSE),VLOOKUP(M290,'SNSA Max amounts'!$H$9:$J$12,3,FALSE))),Q290)</f>
        <v>0</v>
      </c>
      <c r="S290" s="139">
        <f t="shared" si="10"/>
        <v>0</v>
      </c>
    </row>
    <row r="291" spans="1:19" ht="15">
      <c r="A291" s="132"/>
      <c r="B291" s="131"/>
      <c r="C291" s="132"/>
      <c r="D291" s="132"/>
      <c r="E291" s="132"/>
      <c r="F291" s="132"/>
      <c r="G291" s="132"/>
      <c r="H291" s="202">
        <f>IF($S$9&lt;&gt;"yes",IF(AND(E291&lt;=0,F291&lt;=0),0,IF(E291&gt;0,VLOOKUP(C291,'SNSA Max amounts'!$B$9:$D$12,3,FALSE),VLOOKUP(C291,'SNSA Max amounts'!$H$9:$J$12,3,FALSE))),G291)</f>
        <v>0</v>
      </c>
      <c r="I291" s="139">
        <f t="shared" si="9"/>
        <v>0</v>
      </c>
      <c r="J291" s="152"/>
      <c r="K291" s="132"/>
      <c r="L291" s="131"/>
      <c r="M291" s="132"/>
      <c r="N291" s="132"/>
      <c r="O291" s="132"/>
      <c r="P291" s="132"/>
      <c r="Q291" s="132"/>
      <c r="R291" s="139">
        <f>IF($S$9&lt;&gt;"yes",IF(AND(O291&lt;=0,P291&lt;=0),0,IF(O291&gt;0,VLOOKUP(M291,'SNSA Max amounts'!$B$9:$D$12,3,FALSE),VLOOKUP(M291,'SNSA Max amounts'!$H$9:$J$12,3,FALSE))),Q291)</f>
        <v>0</v>
      </c>
      <c r="S291" s="139">
        <f t="shared" si="10"/>
        <v>0</v>
      </c>
    </row>
    <row r="292" spans="1:19" ht="15">
      <c r="A292" s="132"/>
      <c r="B292" s="131"/>
      <c r="C292" s="132"/>
      <c r="D292" s="132"/>
      <c r="E292" s="132"/>
      <c r="F292" s="132"/>
      <c r="G292" s="132"/>
      <c r="H292" s="202">
        <f>IF($S$9&lt;&gt;"yes",IF(AND(E292&lt;=0,F292&lt;=0),0,IF(E292&gt;0,VLOOKUP(C292,'SNSA Max amounts'!$B$9:$D$12,3,FALSE),VLOOKUP(C292,'SNSA Max amounts'!$H$9:$J$12,3,FALSE))),G292)</f>
        <v>0</v>
      </c>
      <c r="I292" s="139">
        <f t="shared" si="9"/>
        <v>0</v>
      </c>
      <c r="J292" s="152"/>
      <c r="K292" s="132"/>
      <c r="L292" s="131"/>
      <c r="M292" s="132"/>
      <c r="N292" s="132"/>
      <c r="O292" s="132"/>
      <c r="P292" s="132"/>
      <c r="Q292" s="132"/>
      <c r="R292" s="139">
        <f>IF($S$9&lt;&gt;"yes",IF(AND(O292&lt;=0,P292&lt;=0),0,IF(O292&gt;0,VLOOKUP(M292,'SNSA Max amounts'!$B$9:$D$12,3,FALSE),VLOOKUP(M292,'SNSA Max amounts'!$H$9:$J$12,3,FALSE))),Q292)</f>
        <v>0</v>
      </c>
      <c r="S292" s="139">
        <f t="shared" si="10"/>
        <v>0</v>
      </c>
    </row>
    <row r="293" spans="1:19" ht="15">
      <c r="A293" s="132"/>
      <c r="B293" s="131"/>
      <c r="C293" s="132"/>
      <c r="D293" s="132"/>
      <c r="E293" s="132"/>
      <c r="F293" s="132"/>
      <c r="G293" s="132"/>
      <c r="H293" s="202">
        <f>IF($S$9&lt;&gt;"yes",IF(AND(E293&lt;=0,F293&lt;=0),0,IF(E293&gt;0,VLOOKUP(C293,'SNSA Max amounts'!$B$9:$D$12,3,FALSE),VLOOKUP(C293,'SNSA Max amounts'!$H$9:$J$12,3,FALSE))),G293)</f>
        <v>0</v>
      </c>
      <c r="I293" s="139">
        <f t="shared" si="9"/>
        <v>0</v>
      </c>
      <c r="J293" s="152"/>
      <c r="K293" s="132"/>
      <c r="L293" s="131"/>
      <c r="M293" s="132"/>
      <c r="N293" s="132"/>
      <c r="O293" s="132"/>
      <c r="P293" s="132"/>
      <c r="Q293" s="132"/>
      <c r="R293" s="139">
        <f>IF($S$9&lt;&gt;"yes",IF(AND(O293&lt;=0,P293&lt;=0),0,IF(O293&gt;0,VLOOKUP(M293,'SNSA Max amounts'!$B$9:$D$12,3,FALSE),VLOOKUP(M293,'SNSA Max amounts'!$H$9:$J$12,3,FALSE))),Q293)</f>
        <v>0</v>
      </c>
      <c r="S293" s="139">
        <f t="shared" si="10"/>
        <v>0</v>
      </c>
    </row>
    <row r="294" spans="1:19" ht="15">
      <c r="A294" s="132"/>
      <c r="B294" s="131"/>
      <c r="C294" s="132"/>
      <c r="D294" s="132"/>
      <c r="E294" s="132"/>
      <c r="F294" s="132"/>
      <c r="G294" s="132"/>
      <c r="H294" s="202">
        <f>IF($S$9&lt;&gt;"yes",IF(AND(E294&lt;=0,F294&lt;=0),0,IF(E294&gt;0,VLOOKUP(C294,'SNSA Max amounts'!$B$9:$D$12,3,FALSE),VLOOKUP(C294,'SNSA Max amounts'!$H$9:$J$12,3,FALSE))),G294)</f>
        <v>0</v>
      </c>
      <c r="I294" s="139">
        <f t="shared" si="9"/>
        <v>0</v>
      </c>
      <c r="J294" s="152"/>
      <c r="K294" s="132"/>
      <c r="L294" s="131"/>
      <c r="M294" s="132"/>
      <c r="N294" s="132"/>
      <c r="O294" s="132"/>
      <c r="P294" s="132"/>
      <c r="Q294" s="132"/>
      <c r="R294" s="139">
        <f>IF($S$9&lt;&gt;"yes",IF(AND(O294&lt;=0,P294&lt;=0),0,IF(O294&gt;0,VLOOKUP(M294,'SNSA Max amounts'!$B$9:$D$12,3,FALSE),VLOOKUP(M294,'SNSA Max amounts'!$H$9:$J$12,3,FALSE))),Q294)</f>
        <v>0</v>
      </c>
      <c r="S294" s="139">
        <f t="shared" si="10"/>
        <v>0</v>
      </c>
    </row>
    <row r="295" spans="1:19" ht="15">
      <c r="A295" s="132"/>
      <c r="B295" s="131"/>
      <c r="C295" s="132"/>
      <c r="D295" s="132"/>
      <c r="E295" s="132"/>
      <c r="F295" s="132"/>
      <c r="G295" s="132"/>
      <c r="H295" s="202">
        <f>IF($S$9&lt;&gt;"yes",IF(AND(E295&lt;=0,F295&lt;=0),0,IF(E295&gt;0,VLOOKUP(C295,'SNSA Max amounts'!$B$9:$D$12,3,FALSE),VLOOKUP(C295,'SNSA Max amounts'!$H$9:$J$12,3,FALSE))),G295)</f>
        <v>0</v>
      </c>
      <c r="I295" s="139">
        <f t="shared" ref="I295:I358" si="11">MIN(G295,H295)*(E295+F295)</f>
        <v>0</v>
      </c>
      <c r="J295" s="152"/>
      <c r="K295" s="132"/>
      <c r="L295" s="131"/>
      <c r="M295" s="132"/>
      <c r="N295" s="132"/>
      <c r="O295" s="132"/>
      <c r="P295" s="132"/>
      <c r="Q295" s="132"/>
      <c r="R295" s="139">
        <f>IF($S$9&lt;&gt;"yes",IF(AND(O295&lt;=0,P295&lt;=0),0,IF(O295&gt;0,VLOOKUP(M295,'SNSA Max amounts'!$B$9:$D$12,3,FALSE),VLOOKUP(M295,'SNSA Max amounts'!$H$9:$J$12,3,FALSE))),Q295)</f>
        <v>0</v>
      </c>
      <c r="S295" s="139">
        <f t="shared" ref="S295:S358" si="12">MIN(Q295,R295)*(O295+P295)</f>
        <v>0</v>
      </c>
    </row>
    <row r="296" spans="1:19" ht="15">
      <c r="A296" s="132"/>
      <c r="B296" s="131"/>
      <c r="C296" s="132"/>
      <c r="D296" s="132"/>
      <c r="E296" s="132"/>
      <c r="F296" s="132"/>
      <c r="G296" s="132"/>
      <c r="H296" s="202">
        <f>IF($S$9&lt;&gt;"yes",IF(AND(E296&lt;=0,F296&lt;=0),0,IF(E296&gt;0,VLOOKUP(C296,'SNSA Max amounts'!$B$9:$D$12,3,FALSE),VLOOKUP(C296,'SNSA Max amounts'!$H$9:$J$12,3,FALSE))),G296)</f>
        <v>0</v>
      </c>
      <c r="I296" s="139">
        <f t="shared" si="11"/>
        <v>0</v>
      </c>
      <c r="J296" s="152"/>
      <c r="K296" s="132"/>
      <c r="L296" s="131"/>
      <c r="M296" s="132"/>
      <c r="N296" s="132"/>
      <c r="O296" s="132"/>
      <c r="P296" s="132"/>
      <c r="Q296" s="132"/>
      <c r="R296" s="139">
        <f>IF($S$9&lt;&gt;"yes",IF(AND(O296&lt;=0,P296&lt;=0),0,IF(O296&gt;0,VLOOKUP(M296,'SNSA Max amounts'!$B$9:$D$12,3,FALSE),VLOOKUP(M296,'SNSA Max amounts'!$H$9:$J$12,3,FALSE))),Q296)</f>
        <v>0</v>
      </c>
      <c r="S296" s="139">
        <f t="shared" si="12"/>
        <v>0</v>
      </c>
    </row>
    <row r="297" spans="1:19" ht="15">
      <c r="A297" s="132"/>
      <c r="B297" s="131"/>
      <c r="C297" s="132"/>
      <c r="D297" s="132"/>
      <c r="E297" s="132"/>
      <c r="F297" s="132"/>
      <c r="G297" s="132"/>
      <c r="H297" s="202">
        <f>IF($S$9&lt;&gt;"yes",IF(AND(E297&lt;=0,F297&lt;=0),0,IF(E297&gt;0,VLOOKUP(C297,'SNSA Max amounts'!$B$9:$D$12,3,FALSE),VLOOKUP(C297,'SNSA Max amounts'!$H$9:$J$12,3,FALSE))),G297)</f>
        <v>0</v>
      </c>
      <c r="I297" s="139">
        <f t="shared" si="11"/>
        <v>0</v>
      </c>
      <c r="J297" s="152"/>
      <c r="K297" s="132"/>
      <c r="L297" s="131"/>
      <c r="M297" s="132"/>
      <c r="N297" s="132"/>
      <c r="O297" s="132"/>
      <c r="P297" s="132"/>
      <c r="Q297" s="132"/>
      <c r="R297" s="139">
        <f>IF($S$9&lt;&gt;"yes",IF(AND(O297&lt;=0,P297&lt;=0),0,IF(O297&gt;0,VLOOKUP(M297,'SNSA Max amounts'!$B$9:$D$12,3,FALSE),VLOOKUP(M297,'SNSA Max amounts'!$H$9:$J$12,3,FALSE))),Q297)</f>
        <v>0</v>
      </c>
      <c r="S297" s="139">
        <f t="shared" si="12"/>
        <v>0</v>
      </c>
    </row>
    <row r="298" spans="1:19" ht="15">
      <c r="A298" s="132"/>
      <c r="B298" s="131"/>
      <c r="C298" s="132"/>
      <c r="D298" s="132"/>
      <c r="E298" s="132"/>
      <c r="F298" s="132"/>
      <c r="G298" s="132"/>
      <c r="H298" s="202">
        <f>IF($S$9&lt;&gt;"yes",IF(AND(E298&lt;=0,F298&lt;=0),0,IF(E298&gt;0,VLOOKUP(C298,'SNSA Max amounts'!$B$9:$D$12,3,FALSE),VLOOKUP(C298,'SNSA Max amounts'!$H$9:$J$12,3,FALSE))),G298)</f>
        <v>0</v>
      </c>
      <c r="I298" s="139">
        <f t="shared" si="11"/>
        <v>0</v>
      </c>
      <c r="J298" s="152"/>
      <c r="K298" s="132"/>
      <c r="L298" s="131"/>
      <c r="M298" s="132"/>
      <c r="N298" s="132"/>
      <c r="O298" s="132"/>
      <c r="P298" s="132"/>
      <c r="Q298" s="132"/>
      <c r="R298" s="139">
        <f>IF($S$9&lt;&gt;"yes",IF(AND(O298&lt;=0,P298&lt;=0),0,IF(O298&gt;0,VLOOKUP(M298,'SNSA Max amounts'!$B$9:$D$12,3,FALSE),VLOOKUP(M298,'SNSA Max amounts'!$H$9:$J$12,3,FALSE))),Q298)</f>
        <v>0</v>
      </c>
      <c r="S298" s="139">
        <f t="shared" si="12"/>
        <v>0</v>
      </c>
    </row>
    <row r="299" spans="1:19" ht="15">
      <c r="A299" s="132"/>
      <c r="B299" s="131"/>
      <c r="C299" s="132"/>
      <c r="D299" s="132"/>
      <c r="E299" s="132"/>
      <c r="F299" s="132"/>
      <c r="G299" s="132"/>
      <c r="H299" s="202">
        <f>IF($S$9&lt;&gt;"yes",IF(AND(E299&lt;=0,F299&lt;=0),0,IF(E299&gt;0,VLOOKUP(C299,'SNSA Max amounts'!$B$9:$D$12,3,FALSE),VLOOKUP(C299,'SNSA Max amounts'!$H$9:$J$12,3,FALSE))),G299)</f>
        <v>0</v>
      </c>
      <c r="I299" s="139">
        <f t="shared" si="11"/>
        <v>0</v>
      </c>
      <c r="J299" s="152"/>
      <c r="K299" s="132"/>
      <c r="L299" s="131"/>
      <c r="M299" s="132"/>
      <c r="N299" s="132"/>
      <c r="O299" s="132"/>
      <c r="P299" s="132"/>
      <c r="Q299" s="132"/>
      <c r="R299" s="139">
        <f>IF($S$9&lt;&gt;"yes",IF(AND(O299&lt;=0,P299&lt;=0),0,IF(O299&gt;0,VLOOKUP(M299,'SNSA Max amounts'!$B$9:$D$12,3,FALSE),VLOOKUP(M299,'SNSA Max amounts'!$H$9:$J$12,3,FALSE))),Q299)</f>
        <v>0</v>
      </c>
      <c r="S299" s="139">
        <f t="shared" si="12"/>
        <v>0</v>
      </c>
    </row>
    <row r="300" spans="1:19" ht="15">
      <c r="A300" s="132"/>
      <c r="B300" s="131"/>
      <c r="C300" s="132"/>
      <c r="D300" s="132"/>
      <c r="E300" s="132"/>
      <c r="F300" s="132"/>
      <c r="G300" s="132"/>
      <c r="H300" s="202">
        <f>IF($S$9&lt;&gt;"yes",IF(AND(E300&lt;=0,F300&lt;=0),0,IF(E300&gt;0,VLOOKUP(C300,'SNSA Max amounts'!$B$9:$D$12,3,FALSE),VLOOKUP(C300,'SNSA Max amounts'!$H$9:$J$12,3,FALSE))),G300)</f>
        <v>0</v>
      </c>
      <c r="I300" s="139">
        <f t="shared" si="11"/>
        <v>0</v>
      </c>
      <c r="J300" s="152"/>
      <c r="K300" s="132"/>
      <c r="L300" s="131"/>
      <c r="M300" s="132"/>
      <c r="N300" s="132"/>
      <c r="O300" s="132"/>
      <c r="P300" s="132"/>
      <c r="Q300" s="132"/>
      <c r="R300" s="139">
        <f>IF($S$9&lt;&gt;"yes",IF(AND(O300&lt;=0,P300&lt;=0),0,IF(O300&gt;0,VLOOKUP(M300,'SNSA Max amounts'!$B$9:$D$12,3,FALSE),VLOOKUP(M300,'SNSA Max amounts'!$H$9:$J$12,3,FALSE))),Q300)</f>
        <v>0</v>
      </c>
      <c r="S300" s="139">
        <f t="shared" si="12"/>
        <v>0</v>
      </c>
    </row>
    <row r="301" spans="1:19" ht="15">
      <c r="A301" s="132"/>
      <c r="B301" s="131"/>
      <c r="C301" s="132"/>
      <c r="D301" s="132"/>
      <c r="E301" s="132"/>
      <c r="F301" s="132"/>
      <c r="G301" s="132"/>
      <c r="H301" s="202">
        <f>IF($S$9&lt;&gt;"yes",IF(AND(E301&lt;=0,F301&lt;=0),0,IF(E301&gt;0,VLOOKUP(C301,'SNSA Max amounts'!$B$9:$D$12,3,FALSE),VLOOKUP(C301,'SNSA Max amounts'!$H$9:$J$12,3,FALSE))),G301)</f>
        <v>0</v>
      </c>
      <c r="I301" s="139">
        <f t="shared" si="11"/>
        <v>0</v>
      </c>
      <c r="J301" s="152"/>
      <c r="K301" s="132"/>
      <c r="L301" s="131"/>
      <c r="M301" s="132"/>
      <c r="N301" s="132"/>
      <c r="O301" s="132"/>
      <c r="P301" s="132"/>
      <c r="Q301" s="132"/>
      <c r="R301" s="139">
        <f>IF($S$9&lt;&gt;"yes",IF(AND(O301&lt;=0,P301&lt;=0),0,IF(O301&gt;0,VLOOKUP(M301,'SNSA Max amounts'!$B$9:$D$12,3,FALSE),VLOOKUP(M301,'SNSA Max amounts'!$H$9:$J$12,3,FALSE))),Q301)</f>
        <v>0</v>
      </c>
      <c r="S301" s="139">
        <f t="shared" si="12"/>
        <v>0</v>
      </c>
    </row>
    <row r="302" spans="1:19" ht="15">
      <c r="A302" s="132"/>
      <c r="B302" s="131"/>
      <c r="C302" s="132"/>
      <c r="D302" s="132"/>
      <c r="E302" s="132"/>
      <c r="F302" s="132"/>
      <c r="G302" s="132"/>
      <c r="H302" s="202">
        <f>IF($S$9&lt;&gt;"yes",IF(AND(E302&lt;=0,F302&lt;=0),0,IF(E302&gt;0,VLOOKUP(C302,'SNSA Max amounts'!$B$9:$D$12,3,FALSE),VLOOKUP(C302,'SNSA Max amounts'!$H$9:$J$12,3,FALSE))),G302)</f>
        <v>0</v>
      </c>
      <c r="I302" s="139">
        <f t="shared" si="11"/>
        <v>0</v>
      </c>
      <c r="J302" s="152"/>
      <c r="K302" s="132"/>
      <c r="L302" s="131"/>
      <c r="M302" s="132"/>
      <c r="N302" s="132"/>
      <c r="O302" s="132"/>
      <c r="P302" s="132"/>
      <c r="Q302" s="132"/>
      <c r="R302" s="139">
        <f>IF($S$9&lt;&gt;"yes",IF(AND(O302&lt;=0,P302&lt;=0),0,IF(O302&gt;0,VLOOKUP(M302,'SNSA Max amounts'!$B$9:$D$12,3,FALSE),VLOOKUP(M302,'SNSA Max amounts'!$H$9:$J$12,3,FALSE))),Q302)</f>
        <v>0</v>
      </c>
      <c r="S302" s="139">
        <f t="shared" si="12"/>
        <v>0</v>
      </c>
    </row>
    <row r="303" spans="1:19" ht="15">
      <c r="A303" s="132"/>
      <c r="B303" s="131"/>
      <c r="C303" s="132"/>
      <c r="D303" s="132"/>
      <c r="E303" s="132"/>
      <c r="F303" s="132"/>
      <c r="G303" s="132"/>
      <c r="H303" s="202">
        <f>IF($S$9&lt;&gt;"yes",IF(AND(E303&lt;=0,F303&lt;=0),0,IF(E303&gt;0,VLOOKUP(C303,'SNSA Max amounts'!$B$9:$D$12,3,FALSE),VLOOKUP(C303,'SNSA Max amounts'!$H$9:$J$12,3,FALSE))),G303)</f>
        <v>0</v>
      </c>
      <c r="I303" s="139">
        <f t="shared" si="11"/>
        <v>0</v>
      </c>
      <c r="J303" s="152"/>
      <c r="K303" s="132"/>
      <c r="L303" s="131"/>
      <c r="M303" s="132"/>
      <c r="N303" s="132"/>
      <c r="O303" s="132"/>
      <c r="P303" s="132"/>
      <c r="Q303" s="132"/>
      <c r="R303" s="139">
        <f>IF($S$9&lt;&gt;"yes",IF(AND(O303&lt;=0,P303&lt;=0),0,IF(O303&gt;0,VLOOKUP(M303,'SNSA Max amounts'!$B$9:$D$12,3,FALSE),VLOOKUP(M303,'SNSA Max amounts'!$H$9:$J$12,3,FALSE))),Q303)</f>
        <v>0</v>
      </c>
      <c r="S303" s="139">
        <f t="shared" si="12"/>
        <v>0</v>
      </c>
    </row>
    <row r="304" spans="1:19" ht="15">
      <c r="A304" s="132"/>
      <c r="B304" s="131"/>
      <c r="C304" s="132"/>
      <c r="D304" s="132"/>
      <c r="E304" s="132"/>
      <c r="F304" s="132"/>
      <c r="G304" s="132"/>
      <c r="H304" s="202">
        <f>IF($S$9&lt;&gt;"yes",IF(AND(E304&lt;=0,F304&lt;=0),0,IF(E304&gt;0,VLOOKUP(C304,'SNSA Max amounts'!$B$9:$D$12,3,FALSE),VLOOKUP(C304,'SNSA Max amounts'!$H$9:$J$12,3,FALSE))),G304)</f>
        <v>0</v>
      </c>
      <c r="I304" s="139">
        <f t="shared" si="11"/>
        <v>0</v>
      </c>
      <c r="J304" s="152"/>
      <c r="K304" s="132"/>
      <c r="L304" s="131"/>
      <c r="M304" s="132"/>
      <c r="N304" s="132"/>
      <c r="O304" s="132"/>
      <c r="P304" s="132"/>
      <c r="Q304" s="132"/>
      <c r="R304" s="139">
        <f>IF($S$9&lt;&gt;"yes",IF(AND(O304&lt;=0,P304&lt;=0),0,IF(O304&gt;0,VLOOKUP(M304,'SNSA Max amounts'!$B$9:$D$12,3,FALSE),VLOOKUP(M304,'SNSA Max amounts'!$H$9:$J$12,3,FALSE))),Q304)</f>
        <v>0</v>
      </c>
      <c r="S304" s="139">
        <f t="shared" si="12"/>
        <v>0</v>
      </c>
    </row>
    <row r="305" spans="1:19" ht="15">
      <c r="A305" s="132"/>
      <c r="B305" s="131"/>
      <c r="C305" s="132"/>
      <c r="D305" s="132"/>
      <c r="E305" s="132"/>
      <c r="F305" s="132"/>
      <c r="G305" s="132"/>
      <c r="H305" s="202">
        <f>IF($S$9&lt;&gt;"yes",IF(AND(E305&lt;=0,F305&lt;=0),0,IF(E305&gt;0,VLOOKUP(C305,'SNSA Max amounts'!$B$9:$D$12,3,FALSE),VLOOKUP(C305,'SNSA Max amounts'!$H$9:$J$12,3,FALSE))),G305)</f>
        <v>0</v>
      </c>
      <c r="I305" s="139">
        <f t="shared" si="11"/>
        <v>0</v>
      </c>
      <c r="J305" s="152"/>
      <c r="K305" s="132"/>
      <c r="L305" s="131"/>
      <c r="M305" s="132"/>
      <c r="N305" s="132"/>
      <c r="O305" s="132"/>
      <c r="P305" s="132"/>
      <c r="Q305" s="132"/>
      <c r="R305" s="139">
        <f>IF($S$9&lt;&gt;"yes",IF(AND(O305&lt;=0,P305&lt;=0),0,IF(O305&gt;0,VLOOKUP(M305,'SNSA Max amounts'!$B$9:$D$12,3,FALSE),VLOOKUP(M305,'SNSA Max amounts'!$H$9:$J$12,3,FALSE))),Q305)</f>
        <v>0</v>
      </c>
      <c r="S305" s="139">
        <f t="shared" si="12"/>
        <v>0</v>
      </c>
    </row>
    <row r="306" spans="1:19" ht="15">
      <c r="A306" s="132"/>
      <c r="B306" s="131"/>
      <c r="C306" s="132"/>
      <c r="D306" s="132"/>
      <c r="E306" s="132"/>
      <c r="F306" s="132"/>
      <c r="G306" s="132"/>
      <c r="H306" s="202">
        <f>IF($S$9&lt;&gt;"yes",IF(AND(E306&lt;=0,F306&lt;=0),0,IF(E306&gt;0,VLOOKUP(C306,'SNSA Max amounts'!$B$9:$D$12,3,FALSE),VLOOKUP(C306,'SNSA Max amounts'!$H$9:$J$12,3,FALSE))),G306)</f>
        <v>0</v>
      </c>
      <c r="I306" s="139">
        <f t="shared" si="11"/>
        <v>0</v>
      </c>
      <c r="J306" s="152"/>
      <c r="K306" s="132"/>
      <c r="L306" s="131"/>
      <c r="M306" s="132"/>
      <c r="N306" s="132"/>
      <c r="O306" s="132"/>
      <c r="P306" s="132"/>
      <c r="Q306" s="132"/>
      <c r="R306" s="139">
        <f>IF($S$9&lt;&gt;"yes",IF(AND(O306&lt;=0,P306&lt;=0),0,IF(O306&gt;0,VLOOKUP(M306,'SNSA Max amounts'!$B$9:$D$12,3,FALSE),VLOOKUP(M306,'SNSA Max amounts'!$H$9:$J$12,3,FALSE))),Q306)</f>
        <v>0</v>
      </c>
      <c r="S306" s="139">
        <f t="shared" si="12"/>
        <v>0</v>
      </c>
    </row>
    <row r="307" spans="1:19" ht="15">
      <c r="A307" s="132"/>
      <c r="B307" s="131"/>
      <c r="C307" s="132"/>
      <c r="D307" s="132"/>
      <c r="E307" s="132"/>
      <c r="F307" s="132"/>
      <c r="G307" s="132"/>
      <c r="H307" s="202">
        <f>IF($S$9&lt;&gt;"yes",IF(AND(E307&lt;=0,F307&lt;=0),0,IF(E307&gt;0,VLOOKUP(C307,'SNSA Max amounts'!$B$9:$D$12,3,FALSE),VLOOKUP(C307,'SNSA Max amounts'!$H$9:$J$12,3,FALSE))),G307)</f>
        <v>0</v>
      </c>
      <c r="I307" s="139">
        <f t="shared" si="11"/>
        <v>0</v>
      </c>
      <c r="J307" s="152"/>
      <c r="K307" s="132"/>
      <c r="L307" s="131"/>
      <c r="M307" s="132"/>
      <c r="N307" s="132"/>
      <c r="O307" s="132"/>
      <c r="P307" s="132"/>
      <c r="Q307" s="132"/>
      <c r="R307" s="139">
        <f>IF($S$9&lt;&gt;"yes",IF(AND(O307&lt;=0,P307&lt;=0),0,IF(O307&gt;0,VLOOKUP(M307,'SNSA Max amounts'!$B$9:$D$12,3,FALSE),VLOOKUP(M307,'SNSA Max amounts'!$H$9:$J$12,3,FALSE))),Q307)</f>
        <v>0</v>
      </c>
      <c r="S307" s="139">
        <f t="shared" si="12"/>
        <v>0</v>
      </c>
    </row>
    <row r="308" spans="1:19" ht="15">
      <c r="A308" s="132"/>
      <c r="B308" s="131"/>
      <c r="C308" s="132"/>
      <c r="D308" s="132"/>
      <c r="E308" s="132"/>
      <c r="F308" s="132"/>
      <c r="G308" s="132"/>
      <c r="H308" s="202">
        <f>IF($S$9&lt;&gt;"yes",IF(AND(E308&lt;=0,F308&lt;=0),0,IF(E308&gt;0,VLOOKUP(C308,'SNSA Max amounts'!$B$9:$D$12,3,FALSE),VLOOKUP(C308,'SNSA Max amounts'!$H$9:$J$12,3,FALSE))),G308)</f>
        <v>0</v>
      </c>
      <c r="I308" s="139">
        <f t="shared" si="11"/>
        <v>0</v>
      </c>
      <c r="J308" s="152"/>
      <c r="K308" s="132"/>
      <c r="L308" s="131"/>
      <c r="M308" s="132"/>
      <c r="N308" s="132"/>
      <c r="O308" s="132"/>
      <c r="P308" s="132"/>
      <c r="Q308" s="132"/>
      <c r="R308" s="139">
        <f>IF($S$9&lt;&gt;"yes",IF(AND(O308&lt;=0,P308&lt;=0),0,IF(O308&gt;0,VLOOKUP(M308,'SNSA Max amounts'!$B$9:$D$12,3,FALSE),VLOOKUP(M308,'SNSA Max amounts'!$H$9:$J$12,3,FALSE))),Q308)</f>
        <v>0</v>
      </c>
      <c r="S308" s="139">
        <f t="shared" si="12"/>
        <v>0</v>
      </c>
    </row>
    <row r="309" spans="1:19" ht="15">
      <c r="A309" s="132"/>
      <c r="B309" s="131"/>
      <c r="C309" s="132"/>
      <c r="D309" s="132"/>
      <c r="E309" s="132"/>
      <c r="F309" s="132"/>
      <c r="G309" s="132"/>
      <c r="H309" s="202">
        <f>IF($S$9&lt;&gt;"yes",IF(AND(E309&lt;=0,F309&lt;=0),0,IF(E309&gt;0,VLOOKUP(C309,'SNSA Max amounts'!$B$9:$D$12,3,FALSE),VLOOKUP(C309,'SNSA Max amounts'!$H$9:$J$12,3,FALSE))),G309)</f>
        <v>0</v>
      </c>
      <c r="I309" s="139">
        <f t="shared" si="11"/>
        <v>0</v>
      </c>
      <c r="J309" s="152"/>
      <c r="K309" s="132"/>
      <c r="L309" s="131"/>
      <c r="M309" s="132"/>
      <c r="N309" s="132"/>
      <c r="O309" s="132"/>
      <c r="P309" s="132"/>
      <c r="Q309" s="132"/>
      <c r="R309" s="139">
        <f>IF($S$9&lt;&gt;"yes",IF(AND(O309&lt;=0,P309&lt;=0),0,IF(O309&gt;0,VLOOKUP(M309,'SNSA Max amounts'!$B$9:$D$12,3,FALSE),VLOOKUP(M309,'SNSA Max amounts'!$H$9:$J$12,3,FALSE))),Q309)</f>
        <v>0</v>
      </c>
      <c r="S309" s="139">
        <f t="shared" si="12"/>
        <v>0</v>
      </c>
    </row>
    <row r="310" spans="1:19" ht="15">
      <c r="A310" s="132"/>
      <c r="B310" s="131"/>
      <c r="C310" s="132"/>
      <c r="D310" s="132"/>
      <c r="E310" s="132"/>
      <c r="F310" s="132"/>
      <c r="G310" s="132"/>
      <c r="H310" s="202">
        <f>IF($S$9&lt;&gt;"yes",IF(AND(E310&lt;=0,F310&lt;=0),0,IF(E310&gt;0,VLOOKUP(C310,'SNSA Max amounts'!$B$9:$D$12,3,FALSE),VLOOKUP(C310,'SNSA Max amounts'!$H$9:$J$12,3,FALSE))),G310)</f>
        <v>0</v>
      </c>
      <c r="I310" s="139">
        <f t="shared" si="11"/>
        <v>0</v>
      </c>
      <c r="J310" s="152"/>
      <c r="K310" s="132"/>
      <c r="L310" s="131"/>
      <c r="M310" s="132"/>
      <c r="N310" s="132"/>
      <c r="O310" s="132"/>
      <c r="P310" s="132"/>
      <c r="Q310" s="132"/>
      <c r="R310" s="139">
        <f>IF($S$9&lt;&gt;"yes",IF(AND(O310&lt;=0,P310&lt;=0),0,IF(O310&gt;0,VLOOKUP(M310,'SNSA Max amounts'!$B$9:$D$12,3,FALSE),VLOOKUP(M310,'SNSA Max amounts'!$H$9:$J$12,3,FALSE))),Q310)</f>
        <v>0</v>
      </c>
      <c r="S310" s="139">
        <f t="shared" si="12"/>
        <v>0</v>
      </c>
    </row>
    <row r="311" spans="1:19" ht="15">
      <c r="A311" s="132"/>
      <c r="B311" s="131"/>
      <c r="C311" s="132"/>
      <c r="D311" s="132"/>
      <c r="E311" s="132"/>
      <c r="F311" s="132"/>
      <c r="G311" s="132"/>
      <c r="H311" s="202">
        <f>IF($S$9&lt;&gt;"yes",IF(AND(E311&lt;=0,F311&lt;=0),0,IF(E311&gt;0,VLOOKUP(C311,'SNSA Max amounts'!$B$9:$D$12,3,FALSE),VLOOKUP(C311,'SNSA Max amounts'!$H$9:$J$12,3,FALSE))),G311)</f>
        <v>0</v>
      </c>
      <c r="I311" s="139">
        <f t="shared" si="11"/>
        <v>0</v>
      </c>
      <c r="J311" s="152"/>
      <c r="K311" s="132"/>
      <c r="L311" s="131"/>
      <c r="M311" s="132"/>
      <c r="N311" s="132"/>
      <c r="O311" s="132"/>
      <c r="P311" s="132"/>
      <c r="Q311" s="132"/>
      <c r="R311" s="139">
        <f>IF($S$9&lt;&gt;"yes",IF(AND(O311&lt;=0,P311&lt;=0),0,IF(O311&gt;0,VLOOKUP(M311,'SNSA Max amounts'!$B$9:$D$12,3,FALSE),VLOOKUP(M311,'SNSA Max amounts'!$H$9:$J$12,3,FALSE))),Q311)</f>
        <v>0</v>
      </c>
      <c r="S311" s="139">
        <f t="shared" si="12"/>
        <v>0</v>
      </c>
    </row>
    <row r="312" spans="1:19" ht="15">
      <c r="A312" s="132"/>
      <c r="B312" s="131"/>
      <c r="C312" s="132"/>
      <c r="D312" s="132"/>
      <c r="E312" s="132"/>
      <c r="F312" s="132"/>
      <c r="G312" s="132"/>
      <c r="H312" s="202">
        <f>IF($S$9&lt;&gt;"yes",IF(AND(E312&lt;=0,F312&lt;=0),0,IF(E312&gt;0,VLOOKUP(C312,'SNSA Max amounts'!$B$9:$D$12,3,FALSE),VLOOKUP(C312,'SNSA Max amounts'!$H$9:$J$12,3,FALSE))),G312)</f>
        <v>0</v>
      </c>
      <c r="I312" s="139">
        <f t="shared" si="11"/>
        <v>0</v>
      </c>
      <c r="J312" s="152"/>
      <c r="K312" s="132"/>
      <c r="L312" s="131"/>
      <c r="M312" s="132"/>
      <c r="N312" s="132"/>
      <c r="O312" s="132"/>
      <c r="P312" s="132"/>
      <c r="Q312" s="132"/>
      <c r="R312" s="139">
        <f>IF($S$9&lt;&gt;"yes",IF(AND(O312&lt;=0,P312&lt;=0),0,IF(O312&gt;0,VLOOKUP(M312,'SNSA Max amounts'!$B$9:$D$12,3,FALSE),VLOOKUP(M312,'SNSA Max amounts'!$H$9:$J$12,3,FALSE))),Q312)</f>
        <v>0</v>
      </c>
      <c r="S312" s="139">
        <f t="shared" si="12"/>
        <v>0</v>
      </c>
    </row>
    <row r="313" spans="1:19" ht="15">
      <c r="A313" s="132"/>
      <c r="B313" s="131"/>
      <c r="C313" s="132"/>
      <c r="D313" s="132"/>
      <c r="E313" s="132"/>
      <c r="F313" s="132"/>
      <c r="G313" s="132"/>
      <c r="H313" s="202">
        <f>IF($S$9&lt;&gt;"yes",IF(AND(E313&lt;=0,F313&lt;=0),0,IF(E313&gt;0,VLOOKUP(C313,'SNSA Max amounts'!$B$9:$D$12,3,FALSE),VLOOKUP(C313,'SNSA Max amounts'!$H$9:$J$12,3,FALSE))),G313)</f>
        <v>0</v>
      </c>
      <c r="I313" s="139">
        <f t="shared" si="11"/>
        <v>0</v>
      </c>
      <c r="J313" s="152"/>
      <c r="K313" s="132"/>
      <c r="L313" s="131"/>
      <c r="M313" s="132"/>
      <c r="N313" s="132"/>
      <c r="O313" s="132"/>
      <c r="P313" s="132"/>
      <c r="Q313" s="132"/>
      <c r="R313" s="139">
        <f>IF($S$9&lt;&gt;"yes",IF(AND(O313&lt;=0,P313&lt;=0),0,IF(O313&gt;0,VLOOKUP(M313,'SNSA Max amounts'!$B$9:$D$12,3,FALSE),VLOOKUP(M313,'SNSA Max amounts'!$H$9:$J$12,3,FALSE))),Q313)</f>
        <v>0</v>
      </c>
      <c r="S313" s="139">
        <f t="shared" si="12"/>
        <v>0</v>
      </c>
    </row>
    <row r="314" spans="1:19" ht="15">
      <c r="A314" s="132"/>
      <c r="B314" s="131"/>
      <c r="C314" s="132"/>
      <c r="D314" s="132"/>
      <c r="E314" s="132"/>
      <c r="F314" s="132"/>
      <c r="G314" s="132"/>
      <c r="H314" s="202">
        <f>IF($S$9&lt;&gt;"yes",IF(AND(E314&lt;=0,F314&lt;=0),0,IF(E314&gt;0,VLOOKUP(C314,'SNSA Max amounts'!$B$9:$D$12,3,FALSE),VLOOKUP(C314,'SNSA Max amounts'!$H$9:$J$12,3,FALSE))),G314)</f>
        <v>0</v>
      </c>
      <c r="I314" s="139">
        <f t="shared" si="11"/>
        <v>0</v>
      </c>
      <c r="J314" s="152"/>
      <c r="K314" s="132"/>
      <c r="L314" s="131"/>
      <c r="M314" s="132"/>
      <c r="N314" s="132"/>
      <c r="O314" s="132"/>
      <c r="P314" s="132"/>
      <c r="Q314" s="132"/>
      <c r="R314" s="139">
        <f>IF($S$9&lt;&gt;"yes",IF(AND(O314&lt;=0,P314&lt;=0),0,IF(O314&gt;0,VLOOKUP(M314,'SNSA Max amounts'!$B$9:$D$12,3,FALSE),VLOOKUP(M314,'SNSA Max amounts'!$H$9:$J$12,3,FALSE))),Q314)</f>
        <v>0</v>
      </c>
      <c r="S314" s="139">
        <f t="shared" si="12"/>
        <v>0</v>
      </c>
    </row>
    <row r="315" spans="1:19" ht="15">
      <c r="A315" s="132"/>
      <c r="B315" s="131"/>
      <c r="C315" s="132"/>
      <c r="D315" s="132"/>
      <c r="E315" s="132"/>
      <c r="F315" s="132"/>
      <c r="G315" s="132"/>
      <c r="H315" s="202">
        <f>IF($S$9&lt;&gt;"yes",IF(AND(E315&lt;=0,F315&lt;=0),0,IF(E315&gt;0,VLOOKUP(C315,'SNSA Max amounts'!$B$9:$D$12,3,FALSE),VLOOKUP(C315,'SNSA Max amounts'!$H$9:$J$12,3,FALSE))),G315)</f>
        <v>0</v>
      </c>
      <c r="I315" s="139">
        <f t="shared" si="11"/>
        <v>0</v>
      </c>
      <c r="J315" s="152"/>
      <c r="K315" s="132"/>
      <c r="L315" s="131"/>
      <c r="M315" s="132"/>
      <c r="N315" s="132"/>
      <c r="O315" s="132"/>
      <c r="P315" s="132"/>
      <c r="Q315" s="132"/>
      <c r="R315" s="139">
        <f>IF($S$9&lt;&gt;"yes",IF(AND(O315&lt;=0,P315&lt;=0),0,IF(O315&gt;0,VLOOKUP(M315,'SNSA Max amounts'!$B$9:$D$12,3,FALSE),VLOOKUP(M315,'SNSA Max amounts'!$H$9:$J$12,3,FALSE))),Q315)</f>
        <v>0</v>
      </c>
      <c r="S315" s="139">
        <f t="shared" si="12"/>
        <v>0</v>
      </c>
    </row>
    <row r="316" spans="1:19" ht="15">
      <c r="A316" s="132"/>
      <c r="B316" s="131"/>
      <c r="C316" s="132"/>
      <c r="D316" s="132"/>
      <c r="E316" s="132"/>
      <c r="F316" s="132"/>
      <c r="G316" s="132"/>
      <c r="H316" s="202">
        <f>IF($S$9&lt;&gt;"yes",IF(AND(E316&lt;=0,F316&lt;=0),0,IF(E316&gt;0,VLOOKUP(C316,'SNSA Max amounts'!$B$9:$D$12,3,FALSE),VLOOKUP(C316,'SNSA Max amounts'!$H$9:$J$12,3,FALSE))),G316)</f>
        <v>0</v>
      </c>
      <c r="I316" s="139">
        <f t="shared" si="11"/>
        <v>0</v>
      </c>
      <c r="J316" s="152"/>
      <c r="K316" s="132"/>
      <c r="L316" s="131"/>
      <c r="M316" s="132"/>
      <c r="N316" s="132"/>
      <c r="O316" s="132"/>
      <c r="P316" s="132"/>
      <c r="Q316" s="132"/>
      <c r="R316" s="139">
        <f>IF($S$9&lt;&gt;"yes",IF(AND(O316&lt;=0,P316&lt;=0),0,IF(O316&gt;0,VLOOKUP(M316,'SNSA Max amounts'!$B$9:$D$12,3,FALSE),VLOOKUP(M316,'SNSA Max amounts'!$H$9:$J$12,3,FALSE))),Q316)</f>
        <v>0</v>
      </c>
      <c r="S316" s="139">
        <f t="shared" si="12"/>
        <v>0</v>
      </c>
    </row>
    <row r="317" spans="1:19" ht="15">
      <c r="A317" s="132"/>
      <c r="B317" s="131"/>
      <c r="C317" s="132"/>
      <c r="D317" s="132"/>
      <c r="E317" s="132"/>
      <c r="F317" s="132"/>
      <c r="G317" s="132"/>
      <c r="H317" s="202">
        <f>IF($S$9&lt;&gt;"yes",IF(AND(E317&lt;=0,F317&lt;=0),0,IF(E317&gt;0,VLOOKUP(C317,'SNSA Max amounts'!$B$9:$D$12,3,FALSE),VLOOKUP(C317,'SNSA Max amounts'!$H$9:$J$12,3,FALSE))),G317)</f>
        <v>0</v>
      </c>
      <c r="I317" s="139">
        <f t="shared" si="11"/>
        <v>0</v>
      </c>
      <c r="J317" s="152"/>
      <c r="K317" s="132"/>
      <c r="L317" s="131"/>
      <c r="M317" s="132"/>
      <c r="N317" s="132"/>
      <c r="O317" s="132"/>
      <c r="P317" s="132"/>
      <c r="Q317" s="132"/>
      <c r="R317" s="139">
        <f>IF($S$9&lt;&gt;"yes",IF(AND(O317&lt;=0,P317&lt;=0),0,IF(O317&gt;0,VLOOKUP(M317,'SNSA Max amounts'!$B$9:$D$12,3,FALSE),VLOOKUP(M317,'SNSA Max amounts'!$H$9:$J$12,3,FALSE))),Q317)</f>
        <v>0</v>
      </c>
      <c r="S317" s="139">
        <f t="shared" si="12"/>
        <v>0</v>
      </c>
    </row>
    <row r="318" spans="1:19" ht="15">
      <c r="A318" s="132"/>
      <c r="B318" s="131"/>
      <c r="C318" s="132"/>
      <c r="D318" s="132"/>
      <c r="E318" s="132"/>
      <c r="F318" s="132"/>
      <c r="G318" s="132"/>
      <c r="H318" s="202">
        <f>IF($S$9&lt;&gt;"yes",IF(AND(E318&lt;=0,F318&lt;=0),0,IF(E318&gt;0,VLOOKUP(C318,'SNSA Max amounts'!$B$9:$D$12,3,FALSE),VLOOKUP(C318,'SNSA Max amounts'!$H$9:$J$12,3,FALSE))),G318)</f>
        <v>0</v>
      </c>
      <c r="I318" s="139">
        <f t="shared" si="11"/>
        <v>0</v>
      </c>
      <c r="J318" s="152"/>
      <c r="K318" s="132"/>
      <c r="L318" s="131"/>
      <c r="M318" s="132"/>
      <c r="N318" s="132"/>
      <c r="O318" s="132"/>
      <c r="P318" s="132"/>
      <c r="Q318" s="132"/>
      <c r="R318" s="139">
        <f>IF($S$9&lt;&gt;"yes",IF(AND(O318&lt;=0,P318&lt;=0),0,IF(O318&gt;0,VLOOKUP(M318,'SNSA Max amounts'!$B$9:$D$12,3,FALSE),VLOOKUP(M318,'SNSA Max amounts'!$H$9:$J$12,3,FALSE))),Q318)</f>
        <v>0</v>
      </c>
      <c r="S318" s="139">
        <f t="shared" si="12"/>
        <v>0</v>
      </c>
    </row>
    <row r="319" spans="1:19" ht="15">
      <c r="A319" s="132"/>
      <c r="B319" s="131"/>
      <c r="C319" s="132"/>
      <c r="D319" s="132"/>
      <c r="E319" s="132"/>
      <c r="F319" s="132"/>
      <c r="G319" s="132"/>
      <c r="H319" s="202">
        <f>IF($S$9&lt;&gt;"yes",IF(AND(E319&lt;=0,F319&lt;=0),0,IF(E319&gt;0,VLOOKUP(C319,'SNSA Max amounts'!$B$9:$D$12,3,FALSE),VLOOKUP(C319,'SNSA Max amounts'!$H$9:$J$12,3,FALSE))),G319)</f>
        <v>0</v>
      </c>
      <c r="I319" s="139">
        <f t="shared" si="11"/>
        <v>0</v>
      </c>
      <c r="J319" s="152"/>
      <c r="K319" s="132"/>
      <c r="L319" s="131"/>
      <c r="M319" s="132"/>
      <c r="N319" s="132"/>
      <c r="O319" s="132"/>
      <c r="P319" s="132"/>
      <c r="Q319" s="132"/>
      <c r="R319" s="139">
        <f>IF($S$9&lt;&gt;"yes",IF(AND(O319&lt;=0,P319&lt;=0),0,IF(O319&gt;0,VLOOKUP(M319,'SNSA Max amounts'!$B$9:$D$12,3,FALSE),VLOOKUP(M319,'SNSA Max amounts'!$H$9:$J$12,3,FALSE))),Q319)</f>
        <v>0</v>
      </c>
      <c r="S319" s="139">
        <f t="shared" si="12"/>
        <v>0</v>
      </c>
    </row>
    <row r="320" spans="1:19" ht="15">
      <c r="A320" s="132"/>
      <c r="B320" s="131"/>
      <c r="C320" s="132"/>
      <c r="D320" s="132"/>
      <c r="E320" s="132"/>
      <c r="F320" s="132"/>
      <c r="G320" s="132"/>
      <c r="H320" s="202">
        <f>IF($S$9&lt;&gt;"yes",IF(AND(E320&lt;=0,F320&lt;=0),0,IF(E320&gt;0,VLOOKUP(C320,'SNSA Max amounts'!$B$9:$D$12,3,FALSE),VLOOKUP(C320,'SNSA Max amounts'!$H$9:$J$12,3,FALSE))),G320)</f>
        <v>0</v>
      </c>
      <c r="I320" s="139">
        <f t="shared" si="11"/>
        <v>0</v>
      </c>
      <c r="J320" s="152"/>
      <c r="K320" s="132"/>
      <c r="L320" s="131"/>
      <c r="M320" s="132"/>
      <c r="N320" s="132"/>
      <c r="O320" s="132"/>
      <c r="P320" s="132"/>
      <c r="Q320" s="132"/>
      <c r="R320" s="139">
        <f>IF($S$9&lt;&gt;"yes",IF(AND(O320&lt;=0,P320&lt;=0),0,IF(O320&gt;0,VLOOKUP(M320,'SNSA Max amounts'!$B$9:$D$12,3,FALSE),VLOOKUP(M320,'SNSA Max amounts'!$H$9:$J$12,3,FALSE))),Q320)</f>
        <v>0</v>
      </c>
      <c r="S320" s="139">
        <f t="shared" si="12"/>
        <v>0</v>
      </c>
    </row>
    <row r="321" spans="1:19" ht="15">
      <c r="A321" s="132"/>
      <c r="B321" s="131"/>
      <c r="C321" s="132"/>
      <c r="D321" s="132"/>
      <c r="E321" s="132"/>
      <c r="F321" s="132"/>
      <c r="G321" s="132"/>
      <c r="H321" s="202">
        <f>IF($S$9&lt;&gt;"yes",IF(AND(E321&lt;=0,F321&lt;=0),0,IF(E321&gt;0,VLOOKUP(C321,'SNSA Max amounts'!$B$9:$D$12,3,FALSE),VLOOKUP(C321,'SNSA Max amounts'!$H$9:$J$12,3,FALSE))),G321)</f>
        <v>0</v>
      </c>
      <c r="I321" s="139">
        <f t="shared" si="11"/>
        <v>0</v>
      </c>
      <c r="J321" s="152"/>
      <c r="K321" s="132"/>
      <c r="L321" s="131"/>
      <c r="M321" s="132"/>
      <c r="N321" s="132"/>
      <c r="O321" s="132"/>
      <c r="P321" s="132"/>
      <c r="Q321" s="132"/>
      <c r="R321" s="139">
        <f>IF($S$9&lt;&gt;"yes",IF(AND(O321&lt;=0,P321&lt;=0),0,IF(O321&gt;0,VLOOKUP(M321,'SNSA Max amounts'!$B$9:$D$12,3,FALSE),VLOOKUP(M321,'SNSA Max amounts'!$H$9:$J$12,3,FALSE))),Q321)</f>
        <v>0</v>
      </c>
      <c r="S321" s="139">
        <f t="shared" si="12"/>
        <v>0</v>
      </c>
    </row>
    <row r="322" spans="1:19" ht="15">
      <c r="A322" s="132"/>
      <c r="B322" s="131"/>
      <c r="C322" s="132"/>
      <c r="D322" s="132"/>
      <c r="E322" s="132"/>
      <c r="F322" s="132"/>
      <c r="G322" s="132"/>
      <c r="H322" s="202">
        <f>IF($S$9&lt;&gt;"yes",IF(AND(E322&lt;=0,F322&lt;=0),0,IF(E322&gt;0,VLOOKUP(C322,'SNSA Max amounts'!$B$9:$D$12,3,FALSE),VLOOKUP(C322,'SNSA Max amounts'!$H$9:$J$12,3,FALSE))),G322)</f>
        <v>0</v>
      </c>
      <c r="I322" s="139">
        <f t="shared" si="11"/>
        <v>0</v>
      </c>
      <c r="J322" s="152"/>
      <c r="K322" s="132"/>
      <c r="L322" s="131"/>
      <c r="M322" s="132"/>
      <c r="N322" s="132"/>
      <c r="O322" s="132"/>
      <c r="P322" s="132"/>
      <c r="Q322" s="132"/>
      <c r="R322" s="139">
        <f>IF($S$9&lt;&gt;"yes",IF(AND(O322&lt;=0,P322&lt;=0),0,IF(O322&gt;0,VLOOKUP(M322,'SNSA Max amounts'!$B$9:$D$12,3,FALSE),VLOOKUP(M322,'SNSA Max amounts'!$H$9:$J$12,3,FALSE))),Q322)</f>
        <v>0</v>
      </c>
      <c r="S322" s="139">
        <f t="shared" si="12"/>
        <v>0</v>
      </c>
    </row>
    <row r="323" spans="1:19" ht="15">
      <c r="A323" s="132"/>
      <c r="B323" s="131"/>
      <c r="C323" s="132"/>
      <c r="D323" s="132"/>
      <c r="E323" s="132"/>
      <c r="F323" s="132"/>
      <c r="G323" s="132"/>
      <c r="H323" s="202">
        <f>IF($S$9&lt;&gt;"yes",IF(AND(E323&lt;=0,F323&lt;=0),0,IF(E323&gt;0,VLOOKUP(C323,'SNSA Max amounts'!$B$9:$D$12,3,FALSE),VLOOKUP(C323,'SNSA Max amounts'!$H$9:$J$12,3,FALSE))),G323)</f>
        <v>0</v>
      </c>
      <c r="I323" s="139">
        <f t="shared" si="11"/>
        <v>0</v>
      </c>
      <c r="J323" s="152"/>
      <c r="K323" s="132"/>
      <c r="L323" s="131"/>
      <c r="M323" s="132"/>
      <c r="N323" s="132"/>
      <c r="O323" s="132"/>
      <c r="P323" s="132"/>
      <c r="Q323" s="132"/>
      <c r="R323" s="139">
        <f>IF($S$9&lt;&gt;"yes",IF(AND(O323&lt;=0,P323&lt;=0),0,IF(O323&gt;0,VLOOKUP(M323,'SNSA Max amounts'!$B$9:$D$12,3,FALSE),VLOOKUP(M323,'SNSA Max amounts'!$H$9:$J$12,3,FALSE))),Q323)</f>
        <v>0</v>
      </c>
      <c r="S323" s="139">
        <f t="shared" si="12"/>
        <v>0</v>
      </c>
    </row>
    <row r="324" spans="1:19" ht="15">
      <c r="A324" s="132"/>
      <c r="B324" s="131"/>
      <c r="C324" s="132"/>
      <c r="D324" s="132"/>
      <c r="E324" s="132"/>
      <c r="F324" s="132"/>
      <c r="G324" s="132"/>
      <c r="H324" s="202">
        <f>IF($S$9&lt;&gt;"yes",IF(AND(E324&lt;=0,F324&lt;=0),0,IF(E324&gt;0,VLOOKUP(C324,'SNSA Max amounts'!$B$9:$D$12,3,FALSE),VLOOKUP(C324,'SNSA Max amounts'!$H$9:$J$12,3,FALSE))),G324)</f>
        <v>0</v>
      </c>
      <c r="I324" s="139">
        <f t="shared" si="11"/>
        <v>0</v>
      </c>
      <c r="J324" s="152"/>
      <c r="K324" s="132"/>
      <c r="L324" s="131"/>
      <c r="M324" s="132"/>
      <c r="N324" s="132"/>
      <c r="O324" s="132"/>
      <c r="P324" s="132"/>
      <c r="Q324" s="132"/>
      <c r="R324" s="139">
        <f>IF($S$9&lt;&gt;"yes",IF(AND(O324&lt;=0,P324&lt;=0),0,IF(O324&gt;0,VLOOKUP(M324,'SNSA Max amounts'!$B$9:$D$12,3,FALSE),VLOOKUP(M324,'SNSA Max amounts'!$H$9:$J$12,3,FALSE))),Q324)</f>
        <v>0</v>
      </c>
      <c r="S324" s="139">
        <f t="shared" si="12"/>
        <v>0</v>
      </c>
    </row>
    <row r="325" spans="1:19" ht="15">
      <c r="A325" s="132"/>
      <c r="B325" s="131"/>
      <c r="C325" s="132"/>
      <c r="D325" s="132"/>
      <c r="E325" s="132"/>
      <c r="F325" s="132"/>
      <c r="G325" s="132"/>
      <c r="H325" s="202">
        <f>IF($S$9&lt;&gt;"yes",IF(AND(E325&lt;=0,F325&lt;=0),0,IF(E325&gt;0,VLOOKUP(C325,'SNSA Max amounts'!$B$9:$D$12,3,FALSE),VLOOKUP(C325,'SNSA Max amounts'!$H$9:$J$12,3,FALSE))),G325)</f>
        <v>0</v>
      </c>
      <c r="I325" s="139">
        <f t="shared" si="11"/>
        <v>0</v>
      </c>
      <c r="J325" s="152"/>
      <c r="K325" s="132"/>
      <c r="L325" s="131"/>
      <c r="M325" s="132"/>
      <c r="N325" s="132"/>
      <c r="O325" s="132"/>
      <c r="P325" s="132"/>
      <c r="Q325" s="132"/>
      <c r="R325" s="139">
        <f>IF($S$9&lt;&gt;"yes",IF(AND(O325&lt;=0,P325&lt;=0),0,IF(O325&gt;0,VLOOKUP(M325,'SNSA Max amounts'!$B$9:$D$12,3,FALSE),VLOOKUP(M325,'SNSA Max amounts'!$H$9:$J$12,3,FALSE))),Q325)</f>
        <v>0</v>
      </c>
      <c r="S325" s="139">
        <f t="shared" si="12"/>
        <v>0</v>
      </c>
    </row>
    <row r="326" spans="1:19" ht="15">
      <c r="A326" s="132"/>
      <c r="B326" s="131"/>
      <c r="C326" s="132"/>
      <c r="D326" s="132"/>
      <c r="E326" s="132"/>
      <c r="F326" s="132"/>
      <c r="G326" s="132"/>
      <c r="H326" s="202">
        <f>IF($S$9&lt;&gt;"yes",IF(AND(E326&lt;=0,F326&lt;=0),0,IF(E326&gt;0,VLOOKUP(C326,'SNSA Max amounts'!$B$9:$D$12,3,FALSE),VLOOKUP(C326,'SNSA Max amounts'!$H$9:$J$12,3,FALSE))),G326)</f>
        <v>0</v>
      </c>
      <c r="I326" s="139">
        <f t="shared" si="11"/>
        <v>0</v>
      </c>
      <c r="J326" s="152"/>
      <c r="K326" s="132"/>
      <c r="L326" s="131"/>
      <c r="M326" s="132"/>
      <c r="N326" s="132"/>
      <c r="O326" s="132"/>
      <c r="P326" s="132"/>
      <c r="Q326" s="132"/>
      <c r="R326" s="139">
        <f>IF($S$9&lt;&gt;"yes",IF(AND(O326&lt;=0,P326&lt;=0),0,IF(O326&gt;0,VLOOKUP(M326,'SNSA Max amounts'!$B$9:$D$12,3,FALSE),VLOOKUP(M326,'SNSA Max amounts'!$H$9:$J$12,3,FALSE))),Q326)</f>
        <v>0</v>
      </c>
      <c r="S326" s="139">
        <f t="shared" si="12"/>
        <v>0</v>
      </c>
    </row>
    <row r="327" spans="1:19" ht="15">
      <c r="A327" s="132"/>
      <c r="B327" s="131"/>
      <c r="C327" s="132"/>
      <c r="D327" s="132"/>
      <c r="E327" s="132"/>
      <c r="F327" s="132"/>
      <c r="G327" s="132"/>
      <c r="H327" s="202">
        <f>IF($S$9&lt;&gt;"yes",IF(AND(E327&lt;=0,F327&lt;=0),0,IF(E327&gt;0,VLOOKUP(C327,'SNSA Max amounts'!$B$9:$D$12,3,FALSE),VLOOKUP(C327,'SNSA Max amounts'!$H$9:$J$12,3,FALSE))),G327)</f>
        <v>0</v>
      </c>
      <c r="I327" s="139">
        <f t="shared" si="11"/>
        <v>0</v>
      </c>
      <c r="J327" s="152"/>
      <c r="K327" s="132"/>
      <c r="L327" s="131"/>
      <c r="M327" s="132"/>
      <c r="N327" s="132"/>
      <c r="O327" s="132"/>
      <c r="P327" s="132"/>
      <c r="Q327" s="132"/>
      <c r="R327" s="139">
        <f>IF($S$9&lt;&gt;"yes",IF(AND(O327&lt;=0,P327&lt;=0),0,IF(O327&gt;0,VLOOKUP(M327,'SNSA Max amounts'!$B$9:$D$12,3,FALSE),VLOOKUP(M327,'SNSA Max amounts'!$H$9:$J$12,3,FALSE))),Q327)</f>
        <v>0</v>
      </c>
      <c r="S327" s="139">
        <f t="shared" si="12"/>
        <v>0</v>
      </c>
    </row>
    <row r="328" spans="1:19" ht="15">
      <c r="A328" s="132"/>
      <c r="B328" s="131"/>
      <c r="C328" s="132"/>
      <c r="D328" s="132"/>
      <c r="E328" s="132"/>
      <c r="F328" s="132"/>
      <c r="G328" s="132"/>
      <c r="H328" s="202">
        <f>IF($S$9&lt;&gt;"yes",IF(AND(E328&lt;=0,F328&lt;=0),0,IF(E328&gt;0,VLOOKUP(C328,'SNSA Max amounts'!$B$9:$D$12,3,FALSE),VLOOKUP(C328,'SNSA Max amounts'!$H$9:$J$12,3,FALSE))),G328)</f>
        <v>0</v>
      </c>
      <c r="I328" s="139">
        <f t="shared" si="11"/>
        <v>0</v>
      </c>
      <c r="J328" s="152"/>
      <c r="K328" s="132"/>
      <c r="L328" s="131"/>
      <c r="M328" s="132"/>
      <c r="N328" s="132"/>
      <c r="O328" s="132"/>
      <c r="P328" s="132"/>
      <c r="Q328" s="132"/>
      <c r="R328" s="139">
        <f>IF($S$9&lt;&gt;"yes",IF(AND(O328&lt;=0,P328&lt;=0),0,IF(O328&gt;0,VLOOKUP(M328,'SNSA Max amounts'!$B$9:$D$12,3,FALSE),VLOOKUP(M328,'SNSA Max amounts'!$H$9:$J$12,3,FALSE))),Q328)</f>
        <v>0</v>
      </c>
      <c r="S328" s="139">
        <f t="shared" si="12"/>
        <v>0</v>
      </c>
    </row>
    <row r="329" spans="1:19" ht="15">
      <c r="A329" s="132"/>
      <c r="B329" s="131"/>
      <c r="C329" s="132"/>
      <c r="D329" s="132"/>
      <c r="E329" s="132"/>
      <c r="F329" s="132"/>
      <c r="G329" s="132"/>
      <c r="H329" s="202">
        <f>IF($S$9&lt;&gt;"yes",IF(AND(E329&lt;=0,F329&lt;=0),0,IF(E329&gt;0,VLOOKUP(C329,'SNSA Max amounts'!$B$9:$D$12,3,FALSE),VLOOKUP(C329,'SNSA Max amounts'!$H$9:$J$12,3,FALSE))),G329)</f>
        <v>0</v>
      </c>
      <c r="I329" s="139">
        <f t="shared" si="11"/>
        <v>0</v>
      </c>
      <c r="J329" s="152"/>
      <c r="K329" s="132"/>
      <c r="L329" s="131"/>
      <c r="M329" s="132"/>
      <c r="N329" s="132"/>
      <c r="O329" s="132"/>
      <c r="P329" s="132"/>
      <c r="Q329" s="132"/>
      <c r="R329" s="139">
        <f>IF($S$9&lt;&gt;"yes",IF(AND(O329&lt;=0,P329&lt;=0),0,IF(O329&gt;0,VLOOKUP(M329,'SNSA Max amounts'!$B$9:$D$12,3,FALSE),VLOOKUP(M329,'SNSA Max amounts'!$H$9:$J$12,3,FALSE))),Q329)</f>
        <v>0</v>
      </c>
      <c r="S329" s="139">
        <f t="shared" si="12"/>
        <v>0</v>
      </c>
    </row>
    <row r="330" spans="1:19" ht="15">
      <c r="A330" s="132"/>
      <c r="B330" s="131"/>
      <c r="C330" s="132"/>
      <c r="D330" s="132"/>
      <c r="E330" s="132"/>
      <c r="F330" s="132"/>
      <c r="G330" s="132"/>
      <c r="H330" s="202">
        <f>IF($S$9&lt;&gt;"yes",IF(AND(E330&lt;=0,F330&lt;=0),0,IF(E330&gt;0,VLOOKUP(C330,'SNSA Max amounts'!$B$9:$D$12,3,FALSE),VLOOKUP(C330,'SNSA Max amounts'!$H$9:$J$12,3,FALSE))),G330)</f>
        <v>0</v>
      </c>
      <c r="I330" s="139">
        <f t="shared" si="11"/>
        <v>0</v>
      </c>
      <c r="J330" s="152"/>
      <c r="K330" s="132"/>
      <c r="L330" s="131"/>
      <c r="M330" s="132"/>
      <c r="N330" s="132"/>
      <c r="O330" s="132"/>
      <c r="P330" s="132"/>
      <c r="Q330" s="132"/>
      <c r="R330" s="139">
        <f>IF($S$9&lt;&gt;"yes",IF(AND(O330&lt;=0,P330&lt;=0),0,IF(O330&gt;0,VLOOKUP(M330,'SNSA Max amounts'!$B$9:$D$12,3,FALSE),VLOOKUP(M330,'SNSA Max amounts'!$H$9:$J$12,3,FALSE))),Q330)</f>
        <v>0</v>
      </c>
      <c r="S330" s="139">
        <f t="shared" si="12"/>
        <v>0</v>
      </c>
    </row>
    <row r="331" spans="1:19" ht="15">
      <c r="A331" s="132"/>
      <c r="B331" s="131"/>
      <c r="C331" s="132"/>
      <c r="D331" s="132"/>
      <c r="E331" s="132"/>
      <c r="F331" s="132"/>
      <c r="G331" s="132"/>
      <c r="H331" s="202">
        <f>IF($S$9&lt;&gt;"yes",IF(AND(E331&lt;=0,F331&lt;=0),0,IF(E331&gt;0,VLOOKUP(C331,'SNSA Max amounts'!$B$9:$D$12,3,FALSE),VLOOKUP(C331,'SNSA Max amounts'!$H$9:$J$12,3,FALSE))),G331)</f>
        <v>0</v>
      </c>
      <c r="I331" s="139">
        <f t="shared" si="11"/>
        <v>0</v>
      </c>
      <c r="J331" s="152"/>
      <c r="K331" s="132"/>
      <c r="L331" s="131"/>
      <c r="M331" s="132"/>
      <c r="N331" s="132"/>
      <c r="O331" s="132"/>
      <c r="P331" s="132"/>
      <c r="Q331" s="132"/>
      <c r="R331" s="139">
        <f>IF($S$9&lt;&gt;"yes",IF(AND(O331&lt;=0,P331&lt;=0),0,IF(O331&gt;0,VLOOKUP(M331,'SNSA Max amounts'!$B$9:$D$12,3,FALSE),VLOOKUP(M331,'SNSA Max amounts'!$H$9:$J$12,3,FALSE))),Q331)</f>
        <v>0</v>
      </c>
      <c r="S331" s="139">
        <f t="shared" si="12"/>
        <v>0</v>
      </c>
    </row>
    <row r="332" spans="1:19" ht="15">
      <c r="A332" s="132"/>
      <c r="B332" s="131"/>
      <c r="C332" s="132"/>
      <c r="D332" s="132"/>
      <c r="E332" s="132"/>
      <c r="F332" s="132"/>
      <c r="G332" s="132"/>
      <c r="H332" s="202">
        <f>IF($S$9&lt;&gt;"yes",IF(AND(E332&lt;=0,F332&lt;=0),0,IF(E332&gt;0,VLOOKUP(C332,'SNSA Max amounts'!$B$9:$D$12,3,FALSE),VLOOKUP(C332,'SNSA Max amounts'!$H$9:$J$12,3,FALSE))),G332)</f>
        <v>0</v>
      </c>
      <c r="I332" s="139">
        <f t="shared" si="11"/>
        <v>0</v>
      </c>
      <c r="J332" s="152"/>
      <c r="K332" s="132"/>
      <c r="L332" s="131"/>
      <c r="M332" s="132"/>
      <c r="N332" s="132"/>
      <c r="O332" s="132"/>
      <c r="P332" s="132"/>
      <c r="Q332" s="132"/>
      <c r="R332" s="139">
        <f>IF($S$9&lt;&gt;"yes",IF(AND(O332&lt;=0,P332&lt;=0),0,IF(O332&gt;0,VLOOKUP(M332,'SNSA Max amounts'!$B$9:$D$12,3,FALSE),VLOOKUP(M332,'SNSA Max amounts'!$H$9:$J$12,3,FALSE))),Q332)</f>
        <v>0</v>
      </c>
      <c r="S332" s="139">
        <f t="shared" si="12"/>
        <v>0</v>
      </c>
    </row>
    <row r="333" spans="1:19" ht="15">
      <c r="A333" s="132"/>
      <c r="B333" s="131"/>
      <c r="C333" s="132"/>
      <c r="D333" s="132"/>
      <c r="E333" s="132"/>
      <c r="F333" s="132"/>
      <c r="G333" s="132"/>
      <c r="H333" s="202">
        <f>IF($S$9&lt;&gt;"yes",IF(AND(E333&lt;=0,F333&lt;=0),0,IF(E333&gt;0,VLOOKUP(C333,'SNSA Max amounts'!$B$9:$D$12,3,FALSE),VLOOKUP(C333,'SNSA Max amounts'!$H$9:$J$12,3,FALSE))),G333)</f>
        <v>0</v>
      </c>
      <c r="I333" s="139">
        <f t="shared" si="11"/>
        <v>0</v>
      </c>
      <c r="J333" s="152"/>
      <c r="K333" s="132"/>
      <c r="L333" s="131"/>
      <c r="M333" s="132"/>
      <c r="N333" s="132"/>
      <c r="O333" s="132"/>
      <c r="P333" s="132"/>
      <c r="Q333" s="132"/>
      <c r="R333" s="139">
        <f>IF($S$9&lt;&gt;"yes",IF(AND(O333&lt;=0,P333&lt;=0),0,IF(O333&gt;0,VLOOKUP(M333,'SNSA Max amounts'!$B$9:$D$12,3,FALSE),VLOOKUP(M333,'SNSA Max amounts'!$H$9:$J$12,3,FALSE))),Q333)</f>
        <v>0</v>
      </c>
      <c r="S333" s="139">
        <f t="shared" si="12"/>
        <v>0</v>
      </c>
    </row>
    <row r="334" spans="1:19" ht="15">
      <c r="A334" s="132"/>
      <c r="B334" s="131"/>
      <c r="C334" s="132"/>
      <c r="D334" s="132"/>
      <c r="E334" s="132"/>
      <c r="F334" s="132"/>
      <c r="G334" s="132"/>
      <c r="H334" s="202">
        <f>IF($S$9&lt;&gt;"yes",IF(AND(E334&lt;=0,F334&lt;=0),0,IF(E334&gt;0,VLOOKUP(C334,'SNSA Max amounts'!$B$9:$D$12,3,FALSE),VLOOKUP(C334,'SNSA Max amounts'!$H$9:$J$12,3,FALSE))),G334)</f>
        <v>0</v>
      </c>
      <c r="I334" s="139">
        <f t="shared" si="11"/>
        <v>0</v>
      </c>
      <c r="J334" s="152"/>
      <c r="K334" s="132"/>
      <c r="L334" s="131"/>
      <c r="M334" s="132"/>
      <c r="N334" s="132"/>
      <c r="O334" s="132"/>
      <c r="P334" s="132"/>
      <c r="Q334" s="132"/>
      <c r="R334" s="139">
        <f>IF($S$9&lt;&gt;"yes",IF(AND(O334&lt;=0,P334&lt;=0),0,IF(O334&gt;0,VLOOKUP(M334,'SNSA Max amounts'!$B$9:$D$12,3,FALSE),VLOOKUP(M334,'SNSA Max amounts'!$H$9:$J$12,3,FALSE))),Q334)</f>
        <v>0</v>
      </c>
      <c r="S334" s="139">
        <f t="shared" si="12"/>
        <v>0</v>
      </c>
    </row>
    <row r="335" spans="1:19" ht="15">
      <c r="A335" s="132"/>
      <c r="B335" s="131"/>
      <c r="C335" s="132"/>
      <c r="D335" s="132"/>
      <c r="E335" s="132"/>
      <c r="F335" s="132"/>
      <c r="G335" s="132"/>
      <c r="H335" s="202">
        <f>IF($S$9&lt;&gt;"yes",IF(AND(E335&lt;=0,F335&lt;=0),0,IF(E335&gt;0,VLOOKUP(C335,'SNSA Max amounts'!$B$9:$D$12,3,FALSE),VLOOKUP(C335,'SNSA Max amounts'!$H$9:$J$12,3,FALSE))),G335)</f>
        <v>0</v>
      </c>
      <c r="I335" s="139">
        <f t="shared" si="11"/>
        <v>0</v>
      </c>
      <c r="J335" s="152"/>
      <c r="K335" s="132"/>
      <c r="L335" s="131"/>
      <c r="M335" s="132"/>
      <c r="N335" s="132"/>
      <c r="O335" s="132"/>
      <c r="P335" s="132"/>
      <c r="Q335" s="132"/>
      <c r="R335" s="139">
        <f>IF($S$9&lt;&gt;"yes",IF(AND(O335&lt;=0,P335&lt;=0),0,IF(O335&gt;0,VLOOKUP(M335,'SNSA Max amounts'!$B$9:$D$12,3,FALSE),VLOOKUP(M335,'SNSA Max amounts'!$H$9:$J$12,3,FALSE))),Q335)</f>
        <v>0</v>
      </c>
      <c r="S335" s="139">
        <f t="shared" si="12"/>
        <v>0</v>
      </c>
    </row>
    <row r="336" spans="1:19" ht="15">
      <c r="A336" s="132"/>
      <c r="B336" s="131"/>
      <c r="C336" s="132"/>
      <c r="D336" s="132"/>
      <c r="E336" s="132"/>
      <c r="F336" s="132"/>
      <c r="G336" s="132"/>
      <c r="H336" s="202">
        <f>IF($S$9&lt;&gt;"yes",IF(AND(E336&lt;=0,F336&lt;=0),0,IF(E336&gt;0,VLOOKUP(C336,'SNSA Max amounts'!$B$9:$D$12,3,FALSE),VLOOKUP(C336,'SNSA Max amounts'!$H$9:$J$12,3,FALSE))),G336)</f>
        <v>0</v>
      </c>
      <c r="I336" s="139">
        <f t="shared" si="11"/>
        <v>0</v>
      </c>
      <c r="J336" s="152"/>
      <c r="K336" s="132"/>
      <c r="L336" s="131"/>
      <c r="M336" s="132"/>
      <c r="N336" s="132"/>
      <c r="O336" s="132"/>
      <c r="P336" s="132"/>
      <c r="Q336" s="132"/>
      <c r="R336" s="139">
        <f>IF($S$9&lt;&gt;"yes",IF(AND(O336&lt;=0,P336&lt;=0),0,IF(O336&gt;0,VLOOKUP(M336,'SNSA Max amounts'!$B$9:$D$12,3,FALSE),VLOOKUP(M336,'SNSA Max amounts'!$H$9:$J$12,3,FALSE))),Q336)</f>
        <v>0</v>
      </c>
      <c r="S336" s="139">
        <f t="shared" si="12"/>
        <v>0</v>
      </c>
    </row>
    <row r="337" spans="1:19" ht="15">
      <c r="A337" s="132"/>
      <c r="B337" s="131"/>
      <c r="C337" s="132"/>
      <c r="D337" s="132"/>
      <c r="E337" s="132"/>
      <c r="F337" s="132"/>
      <c r="G337" s="132"/>
      <c r="H337" s="202">
        <f>IF($S$9&lt;&gt;"yes",IF(AND(E337&lt;=0,F337&lt;=0),0,IF(E337&gt;0,VLOOKUP(C337,'SNSA Max amounts'!$B$9:$D$12,3,FALSE),VLOOKUP(C337,'SNSA Max amounts'!$H$9:$J$12,3,FALSE))),G337)</f>
        <v>0</v>
      </c>
      <c r="I337" s="139">
        <f t="shared" si="11"/>
        <v>0</v>
      </c>
      <c r="J337" s="152"/>
      <c r="K337" s="132"/>
      <c r="L337" s="131"/>
      <c r="M337" s="132"/>
      <c r="N337" s="132"/>
      <c r="O337" s="132"/>
      <c r="P337" s="132"/>
      <c r="Q337" s="132"/>
      <c r="R337" s="139">
        <f>IF($S$9&lt;&gt;"yes",IF(AND(O337&lt;=0,P337&lt;=0),0,IF(O337&gt;0,VLOOKUP(M337,'SNSA Max amounts'!$B$9:$D$12,3,FALSE),VLOOKUP(M337,'SNSA Max amounts'!$H$9:$J$12,3,FALSE))),Q337)</f>
        <v>0</v>
      </c>
      <c r="S337" s="139">
        <f t="shared" si="12"/>
        <v>0</v>
      </c>
    </row>
    <row r="338" spans="1:19" ht="15">
      <c r="A338" s="132"/>
      <c r="B338" s="131"/>
      <c r="C338" s="132"/>
      <c r="D338" s="132"/>
      <c r="E338" s="132"/>
      <c r="F338" s="132"/>
      <c r="G338" s="132"/>
      <c r="H338" s="202">
        <f>IF($S$9&lt;&gt;"yes",IF(AND(E338&lt;=0,F338&lt;=0),0,IF(E338&gt;0,VLOOKUP(C338,'SNSA Max amounts'!$B$9:$D$12,3,FALSE),VLOOKUP(C338,'SNSA Max amounts'!$H$9:$J$12,3,FALSE))),G338)</f>
        <v>0</v>
      </c>
      <c r="I338" s="139">
        <f t="shared" si="11"/>
        <v>0</v>
      </c>
      <c r="J338" s="152"/>
      <c r="K338" s="132"/>
      <c r="L338" s="131"/>
      <c r="M338" s="132"/>
      <c r="N338" s="132"/>
      <c r="O338" s="132"/>
      <c r="P338" s="132"/>
      <c r="Q338" s="132"/>
      <c r="R338" s="139">
        <f>IF($S$9&lt;&gt;"yes",IF(AND(O338&lt;=0,P338&lt;=0),0,IF(O338&gt;0,VLOOKUP(M338,'SNSA Max amounts'!$B$9:$D$12,3,FALSE),VLOOKUP(M338,'SNSA Max amounts'!$H$9:$J$12,3,FALSE))),Q338)</f>
        <v>0</v>
      </c>
      <c r="S338" s="139">
        <f t="shared" si="12"/>
        <v>0</v>
      </c>
    </row>
    <row r="339" spans="1:19" ht="15">
      <c r="A339" s="132"/>
      <c r="B339" s="131"/>
      <c r="C339" s="132"/>
      <c r="D339" s="132"/>
      <c r="E339" s="132"/>
      <c r="F339" s="132"/>
      <c r="G339" s="132"/>
      <c r="H339" s="202">
        <f>IF($S$9&lt;&gt;"yes",IF(AND(E339&lt;=0,F339&lt;=0),0,IF(E339&gt;0,VLOOKUP(C339,'SNSA Max amounts'!$B$9:$D$12,3,FALSE),VLOOKUP(C339,'SNSA Max amounts'!$H$9:$J$12,3,FALSE))),G339)</f>
        <v>0</v>
      </c>
      <c r="I339" s="139">
        <f t="shared" si="11"/>
        <v>0</v>
      </c>
      <c r="J339" s="152"/>
      <c r="K339" s="132"/>
      <c r="L339" s="131"/>
      <c r="M339" s="132"/>
      <c r="N339" s="132"/>
      <c r="O339" s="132"/>
      <c r="P339" s="132"/>
      <c r="Q339" s="132"/>
      <c r="R339" s="139">
        <f>IF($S$9&lt;&gt;"yes",IF(AND(O339&lt;=0,P339&lt;=0),0,IF(O339&gt;0,VLOOKUP(M339,'SNSA Max amounts'!$B$9:$D$12,3,FALSE),VLOOKUP(M339,'SNSA Max amounts'!$H$9:$J$12,3,FALSE))),Q339)</f>
        <v>0</v>
      </c>
      <c r="S339" s="139">
        <f t="shared" si="12"/>
        <v>0</v>
      </c>
    </row>
    <row r="340" spans="1:19" ht="15">
      <c r="A340" s="132"/>
      <c r="B340" s="131"/>
      <c r="C340" s="132"/>
      <c r="D340" s="132"/>
      <c r="E340" s="132"/>
      <c r="F340" s="132"/>
      <c r="G340" s="132"/>
      <c r="H340" s="202">
        <f>IF($S$9&lt;&gt;"yes",IF(AND(E340&lt;=0,F340&lt;=0),0,IF(E340&gt;0,VLOOKUP(C340,'SNSA Max amounts'!$B$9:$D$12,3,FALSE),VLOOKUP(C340,'SNSA Max amounts'!$H$9:$J$12,3,FALSE))),G340)</f>
        <v>0</v>
      </c>
      <c r="I340" s="139">
        <f t="shared" si="11"/>
        <v>0</v>
      </c>
      <c r="J340" s="152"/>
      <c r="K340" s="132"/>
      <c r="L340" s="131"/>
      <c r="M340" s="132"/>
      <c r="N340" s="132"/>
      <c r="O340" s="132"/>
      <c r="P340" s="132"/>
      <c r="Q340" s="132"/>
      <c r="R340" s="139">
        <f>IF($S$9&lt;&gt;"yes",IF(AND(O340&lt;=0,P340&lt;=0),0,IF(O340&gt;0,VLOOKUP(M340,'SNSA Max amounts'!$B$9:$D$12,3,FALSE),VLOOKUP(M340,'SNSA Max amounts'!$H$9:$J$12,3,FALSE))),Q340)</f>
        <v>0</v>
      </c>
      <c r="S340" s="139">
        <f t="shared" si="12"/>
        <v>0</v>
      </c>
    </row>
    <row r="341" spans="1:19" ht="15">
      <c r="A341" s="132"/>
      <c r="B341" s="131"/>
      <c r="C341" s="132"/>
      <c r="D341" s="132"/>
      <c r="E341" s="132"/>
      <c r="F341" s="132"/>
      <c r="G341" s="132"/>
      <c r="H341" s="202">
        <f>IF($S$9&lt;&gt;"yes",IF(AND(E341&lt;=0,F341&lt;=0),0,IF(E341&gt;0,VLOOKUP(C341,'SNSA Max amounts'!$B$9:$D$12,3,FALSE),VLOOKUP(C341,'SNSA Max amounts'!$H$9:$J$12,3,FALSE))),G341)</f>
        <v>0</v>
      </c>
      <c r="I341" s="139">
        <f t="shared" si="11"/>
        <v>0</v>
      </c>
      <c r="J341" s="152"/>
      <c r="K341" s="132"/>
      <c r="L341" s="131"/>
      <c r="M341" s="132"/>
      <c r="N341" s="132"/>
      <c r="O341" s="132"/>
      <c r="P341" s="132"/>
      <c r="Q341" s="132"/>
      <c r="R341" s="139">
        <f>IF($S$9&lt;&gt;"yes",IF(AND(O341&lt;=0,P341&lt;=0),0,IF(O341&gt;0,VLOOKUP(M341,'SNSA Max amounts'!$B$9:$D$12,3,FALSE),VLOOKUP(M341,'SNSA Max amounts'!$H$9:$J$12,3,FALSE))),Q341)</f>
        <v>0</v>
      </c>
      <c r="S341" s="139">
        <f t="shared" si="12"/>
        <v>0</v>
      </c>
    </row>
    <row r="342" spans="1:19" ht="15">
      <c r="A342" s="132"/>
      <c r="B342" s="131"/>
      <c r="C342" s="132"/>
      <c r="D342" s="132"/>
      <c r="E342" s="132"/>
      <c r="F342" s="132"/>
      <c r="G342" s="132"/>
      <c r="H342" s="202">
        <f>IF($S$9&lt;&gt;"yes",IF(AND(E342&lt;=0,F342&lt;=0),0,IF(E342&gt;0,VLOOKUP(C342,'SNSA Max amounts'!$B$9:$D$12,3,FALSE),VLOOKUP(C342,'SNSA Max amounts'!$H$9:$J$12,3,FALSE))),G342)</f>
        <v>0</v>
      </c>
      <c r="I342" s="139">
        <f t="shared" si="11"/>
        <v>0</v>
      </c>
      <c r="J342" s="152"/>
      <c r="K342" s="132"/>
      <c r="L342" s="131"/>
      <c r="M342" s="132"/>
      <c r="N342" s="132"/>
      <c r="O342" s="132"/>
      <c r="P342" s="132"/>
      <c r="Q342" s="132"/>
      <c r="R342" s="139">
        <f>IF($S$9&lt;&gt;"yes",IF(AND(O342&lt;=0,P342&lt;=0),0,IF(O342&gt;0,VLOOKUP(M342,'SNSA Max amounts'!$B$9:$D$12,3,FALSE),VLOOKUP(M342,'SNSA Max amounts'!$H$9:$J$12,3,FALSE))),Q342)</f>
        <v>0</v>
      </c>
      <c r="S342" s="139">
        <f t="shared" si="12"/>
        <v>0</v>
      </c>
    </row>
    <row r="343" spans="1:19" ht="15">
      <c r="A343" s="132"/>
      <c r="B343" s="131"/>
      <c r="C343" s="132"/>
      <c r="D343" s="132"/>
      <c r="E343" s="132"/>
      <c r="F343" s="132"/>
      <c r="G343" s="132"/>
      <c r="H343" s="202">
        <f>IF($S$9&lt;&gt;"yes",IF(AND(E343&lt;=0,F343&lt;=0),0,IF(E343&gt;0,VLOOKUP(C343,'SNSA Max amounts'!$B$9:$D$12,3,FALSE),VLOOKUP(C343,'SNSA Max amounts'!$H$9:$J$12,3,FALSE))),G343)</f>
        <v>0</v>
      </c>
      <c r="I343" s="139">
        <f t="shared" si="11"/>
        <v>0</v>
      </c>
      <c r="J343" s="152"/>
      <c r="K343" s="132"/>
      <c r="L343" s="131"/>
      <c r="M343" s="132"/>
      <c r="N343" s="132"/>
      <c r="O343" s="132"/>
      <c r="P343" s="132"/>
      <c r="Q343" s="132"/>
      <c r="R343" s="139">
        <f>IF($S$9&lt;&gt;"yes",IF(AND(O343&lt;=0,P343&lt;=0),0,IF(O343&gt;0,VLOOKUP(M343,'SNSA Max amounts'!$B$9:$D$12,3,FALSE),VLOOKUP(M343,'SNSA Max amounts'!$H$9:$J$12,3,FALSE))),Q343)</f>
        <v>0</v>
      </c>
      <c r="S343" s="139">
        <f t="shared" si="12"/>
        <v>0</v>
      </c>
    </row>
    <row r="344" spans="1:19" ht="15">
      <c r="A344" s="132"/>
      <c r="B344" s="131"/>
      <c r="C344" s="132"/>
      <c r="D344" s="132"/>
      <c r="E344" s="132"/>
      <c r="F344" s="132"/>
      <c r="G344" s="132"/>
      <c r="H344" s="202">
        <f>IF($S$9&lt;&gt;"yes",IF(AND(E344&lt;=0,F344&lt;=0),0,IF(E344&gt;0,VLOOKUP(C344,'SNSA Max amounts'!$B$9:$D$12,3,FALSE),VLOOKUP(C344,'SNSA Max amounts'!$H$9:$J$12,3,FALSE))),G344)</f>
        <v>0</v>
      </c>
      <c r="I344" s="139">
        <f t="shared" si="11"/>
        <v>0</v>
      </c>
      <c r="J344" s="152"/>
      <c r="K344" s="132"/>
      <c r="L344" s="131"/>
      <c r="M344" s="132"/>
      <c r="N344" s="132"/>
      <c r="O344" s="132"/>
      <c r="P344" s="132"/>
      <c r="Q344" s="132"/>
      <c r="R344" s="139">
        <f>IF($S$9&lt;&gt;"yes",IF(AND(O344&lt;=0,P344&lt;=0),0,IF(O344&gt;0,VLOOKUP(M344,'SNSA Max amounts'!$B$9:$D$12,3,FALSE),VLOOKUP(M344,'SNSA Max amounts'!$H$9:$J$12,3,FALSE))),Q344)</f>
        <v>0</v>
      </c>
      <c r="S344" s="139">
        <f t="shared" si="12"/>
        <v>0</v>
      </c>
    </row>
    <row r="345" spans="1:19" ht="15">
      <c r="A345" s="132"/>
      <c r="B345" s="131"/>
      <c r="C345" s="132"/>
      <c r="D345" s="132"/>
      <c r="E345" s="132"/>
      <c r="F345" s="132"/>
      <c r="G345" s="132"/>
      <c r="H345" s="202">
        <f>IF($S$9&lt;&gt;"yes",IF(AND(E345&lt;=0,F345&lt;=0),0,IF(E345&gt;0,VLOOKUP(C345,'SNSA Max amounts'!$B$9:$D$12,3,FALSE),VLOOKUP(C345,'SNSA Max amounts'!$H$9:$J$12,3,FALSE))),G345)</f>
        <v>0</v>
      </c>
      <c r="I345" s="139">
        <f t="shared" si="11"/>
        <v>0</v>
      </c>
      <c r="J345" s="152"/>
      <c r="K345" s="132"/>
      <c r="L345" s="131"/>
      <c r="M345" s="132"/>
      <c r="N345" s="132"/>
      <c r="O345" s="132"/>
      <c r="P345" s="132"/>
      <c r="Q345" s="132"/>
      <c r="R345" s="139">
        <f>IF($S$9&lt;&gt;"yes",IF(AND(O345&lt;=0,P345&lt;=0),0,IF(O345&gt;0,VLOOKUP(M345,'SNSA Max amounts'!$B$9:$D$12,3,FALSE),VLOOKUP(M345,'SNSA Max amounts'!$H$9:$J$12,3,FALSE))),Q345)</f>
        <v>0</v>
      </c>
      <c r="S345" s="139">
        <f t="shared" si="12"/>
        <v>0</v>
      </c>
    </row>
    <row r="346" spans="1:19" ht="15">
      <c r="A346" s="132"/>
      <c r="B346" s="131"/>
      <c r="C346" s="132"/>
      <c r="D346" s="132"/>
      <c r="E346" s="132"/>
      <c r="F346" s="132"/>
      <c r="G346" s="132"/>
      <c r="H346" s="202">
        <f>IF($S$9&lt;&gt;"yes",IF(AND(E346&lt;=0,F346&lt;=0),0,IF(E346&gt;0,VLOOKUP(C346,'SNSA Max amounts'!$B$9:$D$12,3,FALSE),VLOOKUP(C346,'SNSA Max amounts'!$H$9:$J$12,3,FALSE))),G346)</f>
        <v>0</v>
      </c>
      <c r="I346" s="139">
        <f t="shared" si="11"/>
        <v>0</v>
      </c>
      <c r="J346" s="152"/>
      <c r="K346" s="132"/>
      <c r="L346" s="131"/>
      <c r="M346" s="132"/>
      <c r="N346" s="132"/>
      <c r="O346" s="132"/>
      <c r="P346" s="132"/>
      <c r="Q346" s="132"/>
      <c r="R346" s="139">
        <f>IF($S$9&lt;&gt;"yes",IF(AND(O346&lt;=0,P346&lt;=0),0,IF(O346&gt;0,VLOOKUP(M346,'SNSA Max amounts'!$B$9:$D$12,3,FALSE),VLOOKUP(M346,'SNSA Max amounts'!$H$9:$J$12,3,FALSE))),Q346)</f>
        <v>0</v>
      </c>
      <c r="S346" s="139">
        <f t="shared" si="12"/>
        <v>0</v>
      </c>
    </row>
    <row r="347" spans="1:19" ht="15">
      <c r="A347" s="132"/>
      <c r="B347" s="131"/>
      <c r="C347" s="132"/>
      <c r="D347" s="132"/>
      <c r="E347" s="132"/>
      <c r="F347" s="132"/>
      <c r="G347" s="132"/>
      <c r="H347" s="202">
        <f>IF($S$9&lt;&gt;"yes",IF(AND(E347&lt;=0,F347&lt;=0),0,IF(E347&gt;0,VLOOKUP(C347,'SNSA Max amounts'!$B$9:$D$12,3,FALSE),VLOOKUP(C347,'SNSA Max amounts'!$H$9:$J$12,3,FALSE))),G347)</f>
        <v>0</v>
      </c>
      <c r="I347" s="139">
        <f t="shared" si="11"/>
        <v>0</v>
      </c>
      <c r="J347" s="152"/>
      <c r="K347" s="132"/>
      <c r="L347" s="131"/>
      <c r="M347" s="132"/>
      <c r="N347" s="132"/>
      <c r="O347" s="132"/>
      <c r="P347" s="132"/>
      <c r="Q347" s="132"/>
      <c r="R347" s="139">
        <f>IF($S$9&lt;&gt;"yes",IF(AND(O347&lt;=0,P347&lt;=0),0,IF(O347&gt;0,VLOOKUP(M347,'SNSA Max amounts'!$B$9:$D$12,3,FALSE),VLOOKUP(M347,'SNSA Max amounts'!$H$9:$J$12,3,FALSE))),Q347)</f>
        <v>0</v>
      </c>
      <c r="S347" s="139">
        <f t="shared" si="12"/>
        <v>0</v>
      </c>
    </row>
    <row r="348" spans="1:19" ht="15">
      <c r="A348" s="132"/>
      <c r="B348" s="131"/>
      <c r="C348" s="132"/>
      <c r="D348" s="132"/>
      <c r="E348" s="132"/>
      <c r="F348" s="132"/>
      <c r="G348" s="132"/>
      <c r="H348" s="202">
        <f>IF($S$9&lt;&gt;"yes",IF(AND(E348&lt;=0,F348&lt;=0),0,IF(E348&gt;0,VLOOKUP(C348,'SNSA Max amounts'!$B$9:$D$12,3,FALSE),VLOOKUP(C348,'SNSA Max amounts'!$H$9:$J$12,3,FALSE))),G348)</f>
        <v>0</v>
      </c>
      <c r="I348" s="139">
        <f t="shared" si="11"/>
        <v>0</v>
      </c>
      <c r="J348" s="152"/>
      <c r="K348" s="132"/>
      <c r="L348" s="131"/>
      <c r="M348" s="132"/>
      <c r="N348" s="132"/>
      <c r="O348" s="132"/>
      <c r="P348" s="132"/>
      <c r="Q348" s="132"/>
      <c r="R348" s="139">
        <f>IF($S$9&lt;&gt;"yes",IF(AND(O348&lt;=0,P348&lt;=0),0,IF(O348&gt;0,VLOOKUP(M348,'SNSA Max amounts'!$B$9:$D$12,3,FALSE),VLOOKUP(M348,'SNSA Max amounts'!$H$9:$J$12,3,FALSE))),Q348)</f>
        <v>0</v>
      </c>
      <c r="S348" s="139">
        <f t="shared" si="12"/>
        <v>0</v>
      </c>
    </row>
    <row r="349" spans="1:19" ht="15">
      <c r="A349" s="132"/>
      <c r="B349" s="131"/>
      <c r="C349" s="132"/>
      <c r="D349" s="132"/>
      <c r="E349" s="132"/>
      <c r="F349" s="132"/>
      <c r="G349" s="132"/>
      <c r="H349" s="202">
        <f>IF($S$9&lt;&gt;"yes",IF(AND(E349&lt;=0,F349&lt;=0),0,IF(E349&gt;0,VLOOKUP(C349,'SNSA Max amounts'!$B$9:$D$12,3,FALSE),VLOOKUP(C349,'SNSA Max amounts'!$H$9:$J$12,3,FALSE))),G349)</f>
        <v>0</v>
      </c>
      <c r="I349" s="139">
        <f t="shared" si="11"/>
        <v>0</v>
      </c>
      <c r="J349" s="152"/>
      <c r="K349" s="132"/>
      <c r="L349" s="131"/>
      <c r="M349" s="132"/>
      <c r="N349" s="132"/>
      <c r="O349" s="132"/>
      <c r="P349" s="132"/>
      <c r="Q349" s="132"/>
      <c r="R349" s="139">
        <f>IF($S$9&lt;&gt;"yes",IF(AND(O349&lt;=0,P349&lt;=0),0,IF(O349&gt;0,VLOOKUP(M349,'SNSA Max amounts'!$B$9:$D$12,3,FALSE),VLOOKUP(M349,'SNSA Max amounts'!$H$9:$J$12,3,FALSE))),Q349)</f>
        <v>0</v>
      </c>
      <c r="S349" s="139">
        <f t="shared" si="12"/>
        <v>0</v>
      </c>
    </row>
    <row r="350" spans="1:19" ht="15">
      <c r="A350" s="132"/>
      <c r="B350" s="131"/>
      <c r="C350" s="132"/>
      <c r="D350" s="132"/>
      <c r="E350" s="132"/>
      <c r="F350" s="132"/>
      <c r="G350" s="132"/>
      <c r="H350" s="202">
        <f>IF($S$9&lt;&gt;"yes",IF(AND(E350&lt;=0,F350&lt;=0),0,IF(E350&gt;0,VLOOKUP(C350,'SNSA Max amounts'!$B$9:$D$12,3,FALSE),VLOOKUP(C350,'SNSA Max amounts'!$H$9:$J$12,3,FALSE))),G350)</f>
        <v>0</v>
      </c>
      <c r="I350" s="139">
        <f t="shared" si="11"/>
        <v>0</v>
      </c>
      <c r="J350" s="152"/>
      <c r="K350" s="132"/>
      <c r="L350" s="131"/>
      <c r="M350" s="132"/>
      <c r="N350" s="132"/>
      <c r="O350" s="132"/>
      <c r="P350" s="132"/>
      <c r="Q350" s="132"/>
      <c r="R350" s="139">
        <f>IF($S$9&lt;&gt;"yes",IF(AND(O350&lt;=0,P350&lt;=0),0,IF(O350&gt;0,VLOOKUP(M350,'SNSA Max amounts'!$B$9:$D$12,3,FALSE),VLOOKUP(M350,'SNSA Max amounts'!$H$9:$J$12,3,FALSE))),Q350)</f>
        <v>0</v>
      </c>
      <c r="S350" s="139">
        <f t="shared" si="12"/>
        <v>0</v>
      </c>
    </row>
    <row r="351" spans="1:19" ht="15">
      <c r="A351" s="132"/>
      <c r="B351" s="131"/>
      <c r="C351" s="132"/>
      <c r="D351" s="132"/>
      <c r="E351" s="132"/>
      <c r="F351" s="132"/>
      <c r="G351" s="132"/>
      <c r="H351" s="202">
        <f>IF($S$9&lt;&gt;"yes",IF(AND(E351&lt;=0,F351&lt;=0),0,IF(E351&gt;0,VLOOKUP(C351,'SNSA Max amounts'!$B$9:$D$12,3,FALSE),VLOOKUP(C351,'SNSA Max amounts'!$H$9:$J$12,3,FALSE))),G351)</f>
        <v>0</v>
      </c>
      <c r="I351" s="139">
        <f t="shared" si="11"/>
        <v>0</v>
      </c>
      <c r="J351" s="152"/>
      <c r="K351" s="132"/>
      <c r="L351" s="131"/>
      <c r="M351" s="132"/>
      <c r="N351" s="132"/>
      <c r="O351" s="132"/>
      <c r="P351" s="132"/>
      <c r="Q351" s="132"/>
      <c r="R351" s="139">
        <f>IF($S$9&lt;&gt;"yes",IF(AND(O351&lt;=0,P351&lt;=0),0,IF(O351&gt;0,VLOOKUP(M351,'SNSA Max amounts'!$B$9:$D$12,3,FALSE),VLOOKUP(M351,'SNSA Max amounts'!$H$9:$J$12,3,FALSE))),Q351)</f>
        <v>0</v>
      </c>
      <c r="S351" s="139">
        <f t="shared" si="12"/>
        <v>0</v>
      </c>
    </row>
    <row r="352" spans="1:19" ht="15">
      <c r="A352" s="132"/>
      <c r="B352" s="131"/>
      <c r="C352" s="132"/>
      <c r="D352" s="132"/>
      <c r="E352" s="132"/>
      <c r="F352" s="132"/>
      <c r="G352" s="132"/>
      <c r="H352" s="202">
        <f>IF($S$9&lt;&gt;"yes",IF(AND(E352&lt;=0,F352&lt;=0),0,IF(E352&gt;0,VLOOKUP(C352,'SNSA Max amounts'!$B$9:$D$12,3,FALSE),VLOOKUP(C352,'SNSA Max amounts'!$H$9:$J$12,3,FALSE))),G352)</f>
        <v>0</v>
      </c>
      <c r="I352" s="139">
        <f t="shared" si="11"/>
        <v>0</v>
      </c>
      <c r="J352" s="152"/>
      <c r="K352" s="132"/>
      <c r="L352" s="131"/>
      <c r="M352" s="132"/>
      <c r="N352" s="132"/>
      <c r="O352" s="132"/>
      <c r="P352" s="132"/>
      <c r="Q352" s="132"/>
      <c r="R352" s="139">
        <f>IF($S$9&lt;&gt;"yes",IF(AND(O352&lt;=0,P352&lt;=0),0,IF(O352&gt;0,VLOOKUP(M352,'SNSA Max amounts'!$B$9:$D$12,3,FALSE),VLOOKUP(M352,'SNSA Max amounts'!$H$9:$J$12,3,FALSE))),Q352)</f>
        <v>0</v>
      </c>
      <c r="S352" s="139">
        <f t="shared" si="12"/>
        <v>0</v>
      </c>
    </row>
    <row r="353" spans="1:19" ht="15">
      <c r="A353" s="132"/>
      <c r="B353" s="131"/>
      <c r="C353" s="132"/>
      <c r="D353" s="132"/>
      <c r="E353" s="132"/>
      <c r="F353" s="132"/>
      <c r="G353" s="132"/>
      <c r="H353" s="202">
        <f>IF($S$9&lt;&gt;"yes",IF(AND(E353&lt;=0,F353&lt;=0),0,IF(E353&gt;0,VLOOKUP(C353,'SNSA Max amounts'!$B$9:$D$12,3,FALSE),VLOOKUP(C353,'SNSA Max amounts'!$H$9:$J$12,3,FALSE))),G353)</f>
        <v>0</v>
      </c>
      <c r="I353" s="139">
        <f t="shared" si="11"/>
        <v>0</v>
      </c>
      <c r="J353" s="152"/>
      <c r="K353" s="132"/>
      <c r="L353" s="131"/>
      <c r="M353" s="132"/>
      <c r="N353" s="132"/>
      <c r="O353" s="132"/>
      <c r="P353" s="132"/>
      <c r="Q353" s="132"/>
      <c r="R353" s="139">
        <f>IF($S$9&lt;&gt;"yes",IF(AND(O353&lt;=0,P353&lt;=0),0,IF(O353&gt;0,VLOOKUP(M353,'SNSA Max amounts'!$B$9:$D$12,3,FALSE),VLOOKUP(M353,'SNSA Max amounts'!$H$9:$J$12,3,FALSE))),Q353)</f>
        <v>0</v>
      </c>
      <c r="S353" s="139">
        <f t="shared" si="12"/>
        <v>0</v>
      </c>
    </row>
    <row r="354" spans="1:19" ht="15">
      <c r="A354" s="132"/>
      <c r="B354" s="131"/>
      <c r="C354" s="132"/>
      <c r="D354" s="132"/>
      <c r="E354" s="132"/>
      <c r="F354" s="132"/>
      <c r="G354" s="132"/>
      <c r="H354" s="202">
        <f>IF($S$9&lt;&gt;"yes",IF(AND(E354&lt;=0,F354&lt;=0),0,IF(E354&gt;0,VLOOKUP(C354,'SNSA Max amounts'!$B$9:$D$12,3,FALSE),VLOOKUP(C354,'SNSA Max amounts'!$H$9:$J$12,3,FALSE))),G354)</f>
        <v>0</v>
      </c>
      <c r="I354" s="139">
        <f t="shared" si="11"/>
        <v>0</v>
      </c>
      <c r="J354" s="152"/>
      <c r="K354" s="132"/>
      <c r="L354" s="131"/>
      <c r="M354" s="132"/>
      <c r="N354" s="132"/>
      <c r="O354" s="132"/>
      <c r="P354" s="132"/>
      <c r="Q354" s="132"/>
      <c r="R354" s="139">
        <f>IF($S$9&lt;&gt;"yes",IF(AND(O354&lt;=0,P354&lt;=0),0,IF(O354&gt;0,VLOOKUP(M354,'SNSA Max amounts'!$B$9:$D$12,3,FALSE),VLOOKUP(M354,'SNSA Max amounts'!$H$9:$J$12,3,FALSE))),Q354)</f>
        <v>0</v>
      </c>
      <c r="S354" s="139">
        <f t="shared" si="12"/>
        <v>0</v>
      </c>
    </row>
    <row r="355" spans="1:19" ht="15">
      <c r="A355" s="132"/>
      <c r="B355" s="131"/>
      <c r="C355" s="132"/>
      <c r="D355" s="132"/>
      <c r="E355" s="132"/>
      <c r="F355" s="132"/>
      <c r="G355" s="132"/>
      <c r="H355" s="202">
        <f>IF($S$9&lt;&gt;"yes",IF(AND(E355&lt;=0,F355&lt;=0),0,IF(E355&gt;0,VLOOKUP(C355,'SNSA Max amounts'!$B$9:$D$12,3,FALSE),VLOOKUP(C355,'SNSA Max amounts'!$H$9:$J$12,3,FALSE))),G355)</f>
        <v>0</v>
      </c>
      <c r="I355" s="139">
        <f t="shared" si="11"/>
        <v>0</v>
      </c>
      <c r="J355" s="152"/>
      <c r="K355" s="132"/>
      <c r="L355" s="131"/>
      <c r="M355" s="132"/>
      <c r="N355" s="132"/>
      <c r="O355" s="132"/>
      <c r="P355" s="132"/>
      <c r="Q355" s="132"/>
      <c r="R355" s="139">
        <f>IF($S$9&lt;&gt;"yes",IF(AND(O355&lt;=0,P355&lt;=0),0,IF(O355&gt;0,VLOOKUP(M355,'SNSA Max amounts'!$B$9:$D$12,3,FALSE),VLOOKUP(M355,'SNSA Max amounts'!$H$9:$J$12,3,FALSE))),Q355)</f>
        <v>0</v>
      </c>
      <c r="S355" s="139">
        <f t="shared" si="12"/>
        <v>0</v>
      </c>
    </row>
    <row r="356" spans="1:19" ht="15">
      <c r="A356" s="132"/>
      <c r="B356" s="131"/>
      <c r="C356" s="132"/>
      <c r="D356" s="132"/>
      <c r="E356" s="132"/>
      <c r="F356" s="132"/>
      <c r="G356" s="132"/>
      <c r="H356" s="202">
        <f>IF($S$9&lt;&gt;"yes",IF(AND(E356&lt;=0,F356&lt;=0),0,IF(E356&gt;0,VLOOKUP(C356,'SNSA Max amounts'!$B$9:$D$12,3,FALSE),VLOOKUP(C356,'SNSA Max amounts'!$H$9:$J$12,3,FALSE))),G356)</f>
        <v>0</v>
      </c>
      <c r="I356" s="139">
        <f t="shared" si="11"/>
        <v>0</v>
      </c>
      <c r="J356" s="152"/>
      <c r="K356" s="132"/>
      <c r="L356" s="131"/>
      <c r="M356" s="132"/>
      <c r="N356" s="132"/>
      <c r="O356" s="132"/>
      <c r="P356" s="132"/>
      <c r="Q356" s="132"/>
      <c r="R356" s="139">
        <f>IF($S$9&lt;&gt;"yes",IF(AND(O356&lt;=0,P356&lt;=0),0,IF(O356&gt;0,VLOOKUP(M356,'SNSA Max amounts'!$B$9:$D$12,3,FALSE),VLOOKUP(M356,'SNSA Max amounts'!$H$9:$J$12,3,FALSE))),Q356)</f>
        <v>0</v>
      </c>
      <c r="S356" s="139">
        <f t="shared" si="12"/>
        <v>0</v>
      </c>
    </row>
    <row r="357" spans="1:19" ht="15">
      <c r="A357" s="132"/>
      <c r="B357" s="131"/>
      <c r="C357" s="132"/>
      <c r="D357" s="132"/>
      <c r="E357" s="132"/>
      <c r="F357" s="132"/>
      <c r="G357" s="132"/>
      <c r="H357" s="202">
        <f>IF($S$9&lt;&gt;"yes",IF(AND(E357&lt;=0,F357&lt;=0),0,IF(E357&gt;0,VLOOKUP(C357,'SNSA Max amounts'!$B$9:$D$12,3,FALSE),VLOOKUP(C357,'SNSA Max amounts'!$H$9:$J$12,3,FALSE))),G357)</f>
        <v>0</v>
      </c>
      <c r="I357" s="139">
        <f t="shared" si="11"/>
        <v>0</v>
      </c>
      <c r="J357" s="152"/>
      <c r="K357" s="132"/>
      <c r="L357" s="131"/>
      <c r="M357" s="132"/>
      <c r="N357" s="132"/>
      <c r="O357" s="132"/>
      <c r="P357" s="132"/>
      <c r="Q357" s="132"/>
      <c r="R357" s="139">
        <f>IF($S$9&lt;&gt;"yes",IF(AND(O357&lt;=0,P357&lt;=0),0,IF(O357&gt;0,VLOOKUP(M357,'SNSA Max amounts'!$B$9:$D$12,3,FALSE),VLOOKUP(M357,'SNSA Max amounts'!$H$9:$J$12,3,FALSE))),Q357)</f>
        <v>0</v>
      </c>
      <c r="S357" s="139">
        <f t="shared" si="12"/>
        <v>0</v>
      </c>
    </row>
    <row r="358" spans="1:19" ht="15">
      <c r="A358" s="132"/>
      <c r="B358" s="131"/>
      <c r="C358" s="132"/>
      <c r="D358" s="132"/>
      <c r="E358" s="132"/>
      <c r="F358" s="132"/>
      <c r="G358" s="132"/>
      <c r="H358" s="202">
        <f>IF($S$9&lt;&gt;"yes",IF(AND(E358&lt;=0,F358&lt;=0),0,IF(E358&gt;0,VLOOKUP(C358,'SNSA Max amounts'!$B$9:$D$12,3,FALSE),VLOOKUP(C358,'SNSA Max amounts'!$H$9:$J$12,3,FALSE))),G358)</f>
        <v>0</v>
      </c>
      <c r="I358" s="139">
        <f t="shared" si="11"/>
        <v>0</v>
      </c>
      <c r="J358" s="152"/>
      <c r="K358" s="132"/>
      <c r="L358" s="131"/>
      <c r="M358" s="132"/>
      <c r="N358" s="132"/>
      <c r="O358" s="132"/>
      <c r="P358" s="132"/>
      <c r="Q358" s="132"/>
      <c r="R358" s="139">
        <f>IF($S$9&lt;&gt;"yes",IF(AND(O358&lt;=0,P358&lt;=0),0,IF(O358&gt;0,VLOOKUP(M358,'SNSA Max amounts'!$B$9:$D$12,3,FALSE),VLOOKUP(M358,'SNSA Max amounts'!$H$9:$J$12,3,FALSE))),Q358)</f>
        <v>0</v>
      </c>
      <c r="S358" s="139">
        <f t="shared" si="12"/>
        <v>0</v>
      </c>
    </row>
    <row r="359" spans="1:19" ht="15">
      <c r="A359" s="132"/>
      <c r="B359" s="131"/>
      <c r="C359" s="132"/>
      <c r="D359" s="132"/>
      <c r="E359" s="132"/>
      <c r="F359" s="132"/>
      <c r="G359" s="132"/>
      <c r="H359" s="202">
        <f>IF($S$9&lt;&gt;"yes",IF(AND(E359&lt;=0,F359&lt;=0),0,IF(E359&gt;0,VLOOKUP(C359,'SNSA Max amounts'!$B$9:$D$12,3,FALSE),VLOOKUP(C359,'SNSA Max amounts'!$H$9:$J$12,3,FALSE))),G359)</f>
        <v>0</v>
      </c>
      <c r="I359" s="139">
        <f t="shared" ref="I359:I422" si="13">MIN(G359,H359)*(E359+F359)</f>
        <v>0</v>
      </c>
      <c r="J359" s="152"/>
      <c r="K359" s="132"/>
      <c r="L359" s="131"/>
      <c r="M359" s="132"/>
      <c r="N359" s="132"/>
      <c r="O359" s="132"/>
      <c r="P359" s="132"/>
      <c r="Q359" s="132"/>
      <c r="R359" s="139">
        <f>IF($S$9&lt;&gt;"yes",IF(AND(O359&lt;=0,P359&lt;=0),0,IF(O359&gt;0,VLOOKUP(M359,'SNSA Max amounts'!$B$9:$D$12,3,FALSE),VLOOKUP(M359,'SNSA Max amounts'!$H$9:$J$12,3,FALSE))),Q359)</f>
        <v>0</v>
      </c>
      <c r="S359" s="139">
        <f t="shared" ref="S359:S422" si="14">MIN(Q359,R359)*(O359+P359)</f>
        <v>0</v>
      </c>
    </row>
    <row r="360" spans="1:19" ht="15">
      <c r="A360" s="132"/>
      <c r="B360" s="131"/>
      <c r="C360" s="132"/>
      <c r="D360" s="132"/>
      <c r="E360" s="132"/>
      <c r="F360" s="132"/>
      <c r="G360" s="132"/>
      <c r="H360" s="202">
        <f>IF($S$9&lt;&gt;"yes",IF(AND(E360&lt;=0,F360&lt;=0),0,IF(E360&gt;0,VLOOKUP(C360,'SNSA Max amounts'!$B$9:$D$12,3,FALSE),VLOOKUP(C360,'SNSA Max amounts'!$H$9:$J$12,3,FALSE))),G360)</f>
        <v>0</v>
      </c>
      <c r="I360" s="139">
        <f t="shared" si="13"/>
        <v>0</v>
      </c>
      <c r="J360" s="152"/>
      <c r="K360" s="132"/>
      <c r="L360" s="131"/>
      <c r="M360" s="132"/>
      <c r="N360" s="132"/>
      <c r="O360" s="132"/>
      <c r="P360" s="132"/>
      <c r="Q360" s="132"/>
      <c r="R360" s="139">
        <f>IF($S$9&lt;&gt;"yes",IF(AND(O360&lt;=0,P360&lt;=0),0,IF(O360&gt;0,VLOOKUP(M360,'SNSA Max amounts'!$B$9:$D$12,3,FALSE),VLOOKUP(M360,'SNSA Max amounts'!$H$9:$J$12,3,FALSE))),Q360)</f>
        <v>0</v>
      </c>
      <c r="S360" s="139">
        <f t="shared" si="14"/>
        <v>0</v>
      </c>
    </row>
    <row r="361" spans="1:19" ht="15">
      <c r="A361" s="132"/>
      <c r="B361" s="131"/>
      <c r="C361" s="132"/>
      <c r="D361" s="132"/>
      <c r="E361" s="132"/>
      <c r="F361" s="132"/>
      <c r="G361" s="132"/>
      <c r="H361" s="202">
        <f>IF($S$9&lt;&gt;"yes",IF(AND(E361&lt;=0,F361&lt;=0),0,IF(E361&gt;0,VLOOKUP(C361,'SNSA Max amounts'!$B$9:$D$12,3,FALSE),VLOOKUP(C361,'SNSA Max amounts'!$H$9:$J$12,3,FALSE))),G361)</f>
        <v>0</v>
      </c>
      <c r="I361" s="139">
        <f t="shared" si="13"/>
        <v>0</v>
      </c>
      <c r="J361" s="152"/>
      <c r="K361" s="132"/>
      <c r="L361" s="131"/>
      <c r="M361" s="132"/>
      <c r="N361" s="132"/>
      <c r="O361" s="132"/>
      <c r="P361" s="132"/>
      <c r="Q361" s="132"/>
      <c r="R361" s="139">
        <f>IF($S$9&lt;&gt;"yes",IF(AND(O361&lt;=0,P361&lt;=0),0,IF(O361&gt;0,VLOOKUP(M361,'SNSA Max amounts'!$B$9:$D$12,3,FALSE),VLOOKUP(M361,'SNSA Max amounts'!$H$9:$J$12,3,FALSE))),Q361)</f>
        <v>0</v>
      </c>
      <c r="S361" s="139">
        <f t="shared" si="14"/>
        <v>0</v>
      </c>
    </row>
    <row r="362" spans="1:19" ht="15">
      <c r="A362" s="132"/>
      <c r="B362" s="131"/>
      <c r="C362" s="132"/>
      <c r="D362" s="132"/>
      <c r="E362" s="132"/>
      <c r="F362" s="132"/>
      <c r="G362" s="132"/>
      <c r="H362" s="202">
        <f>IF($S$9&lt;&gt;"yes",IF(AND(E362&lt;=0,F362&lt;=0),0,IF(E362&gt;0,VLOOKUP(C362,'SNSA Max amounts'!$B$9:$D$12,3,FALSE),VLOOKUP(C362,'SNSA Max amounts'!$H$9:$J$12,3,FALSE))),G362)</f>
        <v>0</v>
      </c>
      <c r="I362" s="139">
        <f t="shared" si="13"/>
        <v>0</v>
      </c>
      <c r="J362" s="152"/>
      <c r="K362" s="132"/>
      <c r="L362" s="131"/>
      <c r="M362" s="132"/>
      <c r="N362" s="132"/>
      <c r="O362" s="132"/>
      <c r="P362" s="132"/>
      <c r="Q362" s="132"/>
      <c r="R362" s="139">
        <f>IF($S$9&lt;&gt;"yes",IF(AND(O362&lt;=0,P362&lt;=0),0,IF(O362&gt;0,VLOOKUP(M362,'SNSA Max amounts'!$B$9:$D$12,3,FALSE),VLOOKUP(M362,'SNSA Max amounts'!$H$9:$J$12,3,FALSE))),Q362)</f>
        <v>0</v>
      </c>
      <c r="S362" s="139">
        <f t="shared" si="14"/>
        <v>0</v>
      </c>
    </row>
    <row r="363" spans="1:19" ht="15">
      <c r="A363" s="132"/>
      <c r="B363" s="131"/>
      <c r="C363" s="132"/>
      <c r="D363" s="132"/>
      <c r="E363" s="132"/>
      <c r="F363" s="132"/>
      <c r="G363" s="132"/>
      <c r="H363" s="202">
        <f>IF($S$9&lt;&gt;"yes",IF(AND(E363&lt;=0,F363&lt;=0),0,IF(E363&gt;0,VLOOKUP(C363,'SNSA Max amounts'!$B$9:$D$12,3,FALSE),VLOOKUP(C363,'SNSA Max amounts'!$H$9:$J$12,3,FALSE))),G363)</f>
        <v>0</v>
      </c>
      <c r="I363" s="139">
        <f t="shared" si="13"/>
        <v>0</v>
      </c>
      <c r="J363" s="152"/>
      <c r="K363" s="132"/>
      <c r="L363" s="131"/>
      <c r="M363" s="132"/>
      <c r="N363" s="132"/>
      <c r="O363" s="132"/>
      <c r="P363" s="132"/>
      <c r="Q363" s="132"/>
      <c r="R363" s="139">
        <f>IF($S$9&lt;&gt;"yes",IF(AND(O363&lt;=0,P363&lt;=0),0,IF(O363&gt;0,VLOOKUP(M363,'SNSA Max amounts'!$B$9:$D$12,3,FALSE),VLOOKUP(M363,'SNSA Max amounts'!$H$9:$J$12,3,FALSE))),Q363)</f>
        <v>0</v>
      </c>
      <c r="S363" s="139">
        <f t="shared" si="14"/>
        <v>0</v>
      </c>
    </row>
    <row r="364" spans="1:19" ht="15">
      <c r="A364" s="132"/>
      <c r="B364" s="131"/>
      <c r="C364" s="132"/>
      <c r="D364" s="132"/>
      <c r="E364" s="132"/>
      <c r="F364" s="132"/>
      <c r="G364" s="132"/>
      <c r="H364" s="202">
        <f>IF($S$9&lt;&gt;"yes",IF(AND(E364&lt;=0,F364&lt;=0),0,IF(E364&gt;0,VLOOKUP(C364,'SNSA Max amounts'!$B$9:$D$12,3,FALSE),VLOOKUP(C364,'SNSA Max amounts'!$H$9:$J$12,3,FALSE))),G364)</f>
        <v>0</v>
      </c>
      <c r="I364" s="139">
        <f t="shared" si="13"/>
        <v>0</v>
      </c>
      <c r="J364" s="152"/>
      <c r="K364" s="132"/>
      <c r="L364" s="131"/>
      <c r="M364" s="132"/>
      <c r="N364" s="132"/>
      <c r="O364" s="132"/>
      <c r="P364" s="132"/>
      <c r="Q364" s="132"/>
      <c r="R364" s="139">
        <f>IF($S$9&lt;&gt;"yes",IF(AND(O364&lt;=0,P364&lt;=0),0,IF(O364&gt;0,VLOOKUP(M364,'SNSA Max amounts'!$B$9:$D$12,3,FALSE),VLOOKUP(M364,'SNSA Max amounts'!$H$9:$J$12,3,FALSE))),Q364)</f>
        <v>0</v>
      </c>
      <c r="S364" s="139">
        <f t="shared" si="14"/>
        <v>0</v>
      </c>
    </row>
    <row r="365" spans="1:19" ht="15">
      <c r="A365" s="132"/>
      <c r="B365" s="131"/>
      <c r="C365" s="132"/>
      <c r="D365" s="132"/>
      <c r="E365" s="132"/>
      <c r="F365" s="132"/>
      <c r="G365" s="132"/>
      <c r="H365" s="202">
        <f>IF($S$9&lt;&gt;"yes",IF(AND(E365&lt;=0,F365&lt;=0),0,IF(E365&gt;0,VLOOKUP(C365,'SNSA Max amounts'!$B$9:$D$12,3,FALSE),VLOOKUP(C365,'SNSA Max amounts'!$H$9:$J$12,3,FALSE))),G365)</f>
        <v>0</v>
      </c>
      <c r="I365" s="139">
        <f t="shared" si="13"/>
        <v>0</v>
      </c>
      <c r="J365" s="152"/>
      <c r="K365" s="132"/>
      <c r="L365" s="131"/>
      <c r="M365" s="132"/>
      <c r="N365" s="132"/>
      <c r="O365" s="132"/>
      <c r="P365" s="132"/>
      <c r="Q365" s="132"/>
      <c r="R365" s="139">
        <f>IF($S$9&lt;&gt;"yes",IF(AND(O365&lt;=0,P365&lt;=0),0,IF(O365&gt;0,VLOOKUP(M365,'SNSA Max amounts'!$B$9:$D$12,3,FALSE),VLOOKUP(M365,'SNSA Max amounts'!$H$9:$J$12,3,FALSE))),Q365)</f>
        <v>0</v>
      </c>
      <c r="S365" s="139">
        <f t="shared" si="14"/>
        <v>0</v>
      </c>
    </row>
    <row r="366" spans="1:19" ht="15">
      <c r="A366" s="132"/>
      <c r="B366" s="131"/>
      <c r="C366" s="132"/>
      <c r="D366" s="132"/>
      <c r="E366" s="132"/>
      <c r="F366" s="132"/>
      <c r="G366" s="132"/>
      <c r="H366" s="202">
        <f>IF($S$9&lt;&gt;"yes",IF(AND(E366&lt;=0,F366&lt;=0),0,IF(E366&gt;0,VLOOKUP(C366,'SNSA Max amounts'!$B$9:$D$12,3,FALSE),VLOOKUP(C366,'SNSA Max amounts'!$H$9:$J$12,3,FALSE))),G366)</f>
        <v>0</v>
      </c>
      <c r="I366" s="139">
        <f t="shared" si="13"/>
        <v>0</v>
      </c>
      <c r="J366" s="152"/>
      <c r="K366" s="132"/>
      <c r="L366" s="131"/>
      <c r="M366" s="132"/>
      <c r="N366" s="132"/>
      <c r="O366" s="132"/>
      <c r="P366" s="132"/>
      <c r="Q366" s="132"/>
      <c r="R366" s="139">
        <f>IF($S$9&lt;&gt;"yes",IF(AND(O366&lt;=0,P366&lt;=0),0,IF(O366&gt;0,VLOOKUP(M366,'SNSA Max amounts'!$B$9:$D$12,3,FALSE),VLOOKUP(M366,'SNSA Max amounts'!$H$9:$J$12,3,FALSE))),Q366)</f>
        <v>0</v>
      </c>
      <c r="S366" s="139">
        <f t="shared" si="14"/>
        <v>0</v>
      </c>
    </row>
    <row r="367" spans="1:19" ht="15">
      <c r="A367" s="132"/>
      <c r="B367" s="131"/>
      <c r="C367" s="132"/>
      <c r="D367" s="132"/>
      <c r="E367" s="132"/>
      <c r="F367" s="132"/>
      <c r="G367" s="132"/>
      <c r="H367" s="202">
        <f>IF($S$9&lt;&gt;"yes",IF(AND(E367&lt;=0,F367&lt;=0),0,IF(E367&gt;0,VLOOKUP(C367,'SNSA Max amounts'!$B$9:$D$12,3,FALSE),VLOOKUP(C367,'SNSA Max amounts'!$H$9:$J$12,3,FALSE))),G367)</f>
        <v>0</v>
      </c>
      <c r="I367" s="139">
        <f t="shared" si="13"/>
        <v>0</v>
      </c>
      <c r="J367" s="152"/>
      <c r="K367" s="132"/>
      <c r="L367" s="131"/>
      <c r="M367" s="132"/>
      <c r="N367" s="132"/>
      <c r="O367" s="132"/>
      <c r="P367" s="132"/>
      <c r="Q367" s="132"/>
      <c r="R367" s="139">
        <f>IF($S$9&lt;&gt;"yes",IF(AND(O367&lt;=0,P367&lt;=0),0,IF(O367&gt;0,VLOOKUP(M367,'SNSA Max amounts'!$B$9:$D$12,3,FALSE),VLOOKUP(M367,'SNSA Max amounts'!$H$9:$J$12,3,FALSE))),Q367)</f>
        <v>0</v>
      </c>
      <c r="S367" s="139">
        <f t="shared" si="14"/>
        <v>0</v>
      </c>
    </row>
    <row r="368" spans="1:19" ht="15">
      <c r="A368" s="132"/>
      <c r="B368" s="131"/>
      <c r="C368" s="132"/>
      <c r="D368" s="132"/>
      <c r="E368" s="132"/>
      <c r="F368" s="132"/>
      <c r="G368" s="132"/>
      <c r="H368" s="202">
        <f>IF($S$9&lt;&gt;"yes",IF(AND(E368&lt;=0,F368&lt;=0),0,IF(E368&gt;0,VLOOKUP(C368,'SNSA Max amounts'!$B$9:$D$12,3,FALSE),VLOOKUP(C368,'SNSA Max amounts'!$H$9:$J$12,3,FALSE))),G368)</f>
        <v>0</v>
      </c>
      <c r="I368" s="139">
        <f t="shared" si="13"/>
        <v>0</v>
      </c>
      <c r="J368" s="152"/>
      <c r="K368" s="132"/>
      <c r="L368" s="131"/>
      <c r="M368" s="132"/>
      <c r="N368" s="132"/>
      <c r="O368" s="132"/>
      <c r="P368" s="132"/>
      <c r="Q368" s="132"/>
      <c r="R368" s="139">
        <f>IF($S$9&lt;&gt;"yes",IF(AND(O368&lt;=0,P368&lt;=0),0,IF(O368&gt;0,VLOOKUP(M368,'SNSA Max amounts'!$B$9:$D$12,3,FALSE),VLOOKUP(M368,'SNSA Max amounts'!$H$9:$J$12,3,FALSE))),Q368)</f>
        <v>0</v>
      </c>
      <c r="S368" s="139">
        <f t="shared" si="14"/>
        <v>0</v>
      </c>
    </row>
    <row r="369" spans="1:19" ht="15">
      <c r="A369" s="132"/>
      <c r="B369" s="131"/>
      <c r="C369" s="132"/>
      <c r="D369" s="132"/>
      <c r="E369" s="132"/>
      <c r="F369" s="132"/>
      <c r="G369" s="132"/>
      <c r="H369" s="202">
        <f>IF($S$9&lt;&gt;"yes",IF(AND(E369&lt;=0,F369&lt;=0),0,IF(E369&gt;0,VLOOKUP(C369,'SNSA Max amounts'!$B$9:$D$12,3,FALSE),VLOOKUP(C369,'SNSA Max amounts'!$H$9:$J$12,3,FALSE))),G369)</f>
        <v>0</v>
      </c>
      <c r="I369" s="139">
        <f t="shared" si="13"/>
        <v>0</v>
      </c>
      <c r="J369" s="152"/>
      <c r="K369" s="132"/>
      <c r="L369" s="131"/>
      <c r="M369" s="132"/>
      <c r="N369" s="132"/>
      <c r="O369" s="132"/>
      <c r="P369" s="132"/>
      <c r="Q369" s="132"/>
      <c r="R369" s="139">
        <f>IF($S$9&lt;&gt;"yes",IF(AND(O369&lt;=0,P369&lt;=0),0,IF(O369&gt;0,VLOOKUP(M369,'SNSA Max amounts'!$B$9:$D$12,3,FALSE),VLOOKUP(M369,'SNSA Max amounts'!$H$9:$J$12,3,FALSE))),Q369)</f>
        <v>0</v>
      </c>
      <c r="S369" s="139">
        <f t="shared" si="14"/>
        <v>0</v>
      </c>
    </row>
    <row r="370" spans="1:19" ht="15">
      <c r="A370" s="132"/>
      <c r="B370" s="131"/>
      <c r="C370" s="132"/>
      <c r="D370" s="132"/>
      <c r="E370" s="132"/>
      <c r="F370" s="132"/>
      <c r="G370" s="132"/>
      <c r="H370" s="202">
        <f>IF($S$9&lt;&gt;"yes",IF(AND(E370&lt;=0,F370&lt;=0),0,IF(E370&gt;0,VLOOKUP(C370,'SNSA Max amounts'!$B$9:$D$12,3,FALSE),VLOOKUP(C370,'SNSA Max amounts'!$H$9:$J$12,3,FALSE))),G370)</f>
        <v>0</v>
      </c>
      <c r="I370" s="139">
        <f t="shared" si="13"/>
        <v>0</v>
      </c>
      <c r="J370" s="152"/>
      <c r="K370" s="132"/>
      <c r="L370" s="131"/>
      <c r="M370" s="132"/>
      <c r="N370" s="132"/>
      <c r="O370" s="132"/>
      <c r="P370" s="132"/>
      <c r="Q370" s="132"/>
      <c r="R370" s="139">
        <f>IF($S$9&lt;&gt;"yes",IF(AND(O370&lt;=0,P370&lt;=0),0,IF(O370&gt;0,VLOOKUP(M370,'SNSA Max amounts'!$B$9:$D$12,3,FALSE),VLOOKUP(M370,'SNSA Max amounts'!$H$9:$J$12,3,FALSE))),Q370)</f>
        <v>0</v>
      </c>
      <c r="S370" s="139">
        <f t="shared" si="14"/>
        <v>0</v>
      </c>
    </row>
    <row r="371" spans="1:19" ht="15">
      <c r="A371" s="132"/>
      <c r="B371" s="131"/>
      <c r="C371" s="132"/>
      <c r="D371" s="132"/>
      <c r="E371" s="132"/>
      <c r="F371" s="132"/>
      <c r="G371" s="132"/>
      <c r="H371" s="202">
        <f>IF($S$9&lt;&gt;"yes",IF(AND(E371&lt;=0,F371&lt;=0),0,IF(E371&gt;0,VLOOKUP(C371,'SNSA Max amounts'!$B$9:$D$12,3,FALSE),VLOOKUP(C371,'SNSA Max amounts'!$H$9:$J$12,3,FALSE))),G371)</f>
        <v>0</v>
      </c>
      <c r="I371" s="139">
        <f t="shared" si="13"/>
        <v>0</v>
      </c>
      <c r="J371" s="152"/>
      <c r="K371" s="132"/>
      <c r="L371" s="131"/>
      <c r="M371" s="132"/>
      <c r="N371" s="132"/>
      <c r="O371" s="132"/>
      <c r="P371" s="132"/>
      <c r="Q371" s="132"/>
      <c r="R371" s="139">
        <f>IF($S$9&lt;&gt;"yes",IF(AND(O371&lt;=0,P371&lt;=0),0,IF(O371&gt;0,VLOOKUP(M371,'SNSA Max amounts'!$B$9:$D$12,3,FALSE),VLOOKUP(M371,'SNSA Max amounts'!$H$9:$J$12,3,FALSE))),Q371)</f>
        <v>0</v>
      </c>
      <c r="S371" s="139">
        <f t="shared" si="14"/>
        <v>0</v>
      </c>
    </row>
    <row r="372" spans="1:19" ht="15">
      <c r="A372" s="132"/>
      <c r="B372" s="131"/>
      <c r="C372" s="132"/>
      <c r="D372" s="132"/>
      <c r="E372" s="132"/>
      <c r="F372" s="132"/>
      <c r="G372" s="132"/>
      <c r="H372" s="202">
        <f>IF($S$9&lt;&gt;"yes",IF(AND(E372&lt;=0,F372&lt;=0),0,IF(E372&gt;0,VLOOKUP(C372,'SNSA Max amounts'!$B$9:$D$12,3,FALSE),VLOOKUP(C372,'SNSA Max amounts'!$H$9:$J$12,3,FALSE))),G372)</f>
        <v>0</v>
      </c>
      <c r="I372" s="139">
        <f t="shared" si="13"/>
        <v>0</v>
      </c>
      <c r="J372" s="152"/>
      <c r="K372" s="132"/>
      <c r="L372" s="131"/>
      <c r="M372" s="132"/>
      <c r="N372" s="132"/>
      <c r="O372" s="132"/>
      <c r="P372" s="132"/>
      <c r="Q372" s="132"/>
      <c r="R372" s="139">
        <f>IF($S$9&lt;&gt;"yes",IF(AND(O372&lt;=0,P372&lt;=0),0,IF(O372&gt;0,VLOOKUP(M372,'SNSA Max amounts'!$B$9:$D$12,3,FALSE),VLOOKUP(M372,'SNSA Max amounts'!$H$9:$J$12,3,FALSE))),Q372)</f>
        <v>0</v>
      </c>
      <c r="S372" s="139">
        <f t="shared" si="14"/>
        <v>0</v>
      </c>
    </row>
    <row r="373" spans="1:19" ht="15">
      <c r="A373" s="132"/>
      <c r="B373" s="131"/>
      <c r="C373" s="132"/>
      <c r="D373" s="132"/>
      <c r="E373" s="132"/>
      <c r="F373" s="132"/>
      <c r="G373" s="132"/>
      <c r="H373" s="202">
        <f>IF($S$9&lt;&gt;"yes",IF(AND(E373&lt;=0,F373&lt;=0),0,IF(E373&gt;0,VLOOKUP(C373,'SNSA Max amounts'!$B$9:$D$12,3,FALSE),VLOOKUP(C373,'SNSA Max amounts'!$H$9:$J$12,3,FALSE))),G373)</f>
        <v>0</v>
      </c>
      <c r="I373" s="139">
        <f t="shared" si="13"/>
        <v>0</v>
      </c>
      <c r="J373" s="152"/>
      <c r="K373" s="132"/>
      <c r="L373" s="131"/>
      <c r="M373" s="132"/>
      <c r="N373" s="132"/>
      <c r="O373" s="132"/>
      <c r="P373" s="132"/>
      <c r="Q373" s="132"/>
      <c r="R373" s="139">
        <f>IF($S$9&lt;&gt;"yes",IF(AND(O373&lt;=0,P373&lt;=0),0,IF(O373&gt;0,VLOOKUP(M373,'SNSA Max amounts'!$B$9:$D$12,3,FALSE),VLOOKUP(M373,'SNSA Max amounts'!$H$9:$J$12,3,FALSE))),Q373)</f>
        <v>0</v>
      </c>
      <c r="S373" s="139">
        <f t="shared" si="14"/>
        <v>0</v>
      </c>
    </row>
    <row r="374" spans="1:19" ht="15">
      <c r="A374" s="132"/>
      <c r="B374" s="131"/>
      <c r="C374" s="132"/>
      <c r="D374" s="132"/>
      <c r="E374" s="132"/>
      <c r="F374" s="132"/>
      <c r="G374" s="132"/>
      <c r="H374" s="202">
        <f>IF($S$9&lt;&gt;"yes",IF(AND(E374&lt;=0,F374&lt;=0),0,IF(E374&gt;0,VLOOKUP(C374,'SNSA Max amounts'!$B$9:$D$12,3,FALSE),VLOOKUP(C374,'SNSA Max amounts'!$H$9:$J$12,3,FALSE))),G374)</f>
        <v>0</v>
      </c>
      <c r="I374" s="139">
        <f t="shared" si="13"/>
        <v>0</v>
      </c>
      <c r="J374" s="152"/>
      <c r="K374" s="132"/>
      <c r="L374" s="131"/>
      <c r="M374" s="132"/>
      <c r="N374" s="132"/>
      <c r="O374" s="132"/>
      <c r="P374" s="132"/>
      <c r="Q374" s="132"/>
      <c r="R374" s="139">
        <f>IF($S$9&lt;&gt;"yes",IF(AND(O374&lt;=0,P374&lt;=0),0,IF(O374&gt;0,VLOOKUP(M374,'SNSA Max amounts'!$B$9:$D$12,3,FALSE),VLOOKUP(M374,'SNSA Max amounts'!$H$9:$J$12,3,FALSE))),Q374)</f>
        <v>0</v>
      </c>
      <c r="S374" s="139">
        <f t="shared" si="14"/>
        <v>0</v>
      </c>
    </row>
    <row r="375" spans="1:19" ht="15">
      <c r="A375" s="132"/>
      <c r="B375" s="131"/>
      <c r="C375" s="132"/>
      <c r="D375" s="132"/>
      <c r="E375" s="132"/>
      <c r="F375" s="132"/>
      <c r="G375" s="132"/>
      <c r="H375" s="202">
        <f>IF($S$9&lt;&gt;"yes",IF(AND(E375&lt;=0,F375&lt;=0),0,IF(E375&gt;0,VLOOKUP(C375,'SNSA Max amounts'!$B$9:$D$12,3,FALSE),VLOOKUP(C375,'SNSA Max amounts'!$H$9:$J$12,3,FALSE))),G375)</f>
        <v>0</v>
      </c>
      <c r="I375" s="139">
        <f t="shared" si="13"/>
        <v>0</v>
      </c>
      <c r="J375" s="152"/>
      <c r="K375" s="132"/>
      <c r="L375" s="131"/>
      <c r="M375" s="132"/>
      <c r="N375" s="132"/>
      <c r="O375" s="132"/>
      <c r="P375" s="132"/>
      <c r="Q375" s="132"/>
      <c r="R375" s="139">
        <f>IF($S$9&lt;&gt;"yes",IF(AND(O375&lt;=0,P375&lt;=0),0,IF(O375&gt;0,VLOOKUP(M375,'SNSA Max amounts'!$B$9:$D$12,3,FALSE),VLOOKUP(M375,'SNSA Max amounts'!$H$9:$J$12,3,FALSE))),Q375)</f>
        <v>0</v>
      </c>
      <c r="S375" s="139">
        <f t="shared" si="14"/>
        <v>0</v>
      </c>
    </row>
    <row r="376" spans="1:19" ht="15">
      <c r="A376" s="132"/>
      <c r="B376" s="131"/>
      <c r="C376" s="132"/>
      <c r="D376" s="132"/>
      <c r="E376" s="132"/>
      <c r="F376" s="132"/>
      <c r="G376" s="132"/>
      <c r="H376" s="202">
        <f>IF($S$9&lt;&gt;"yes",IF(AND(E376&lt;=0,F376&lt;=0),0,IF(E376&gt;0,VLOOKUP(C376,'SNSA Max amounts'!$B$9:$D$12,3,FALSE),VLOOKUP(C376,'SNSA Max amounts'!$H$9:$J$12,3,FALSE))),G376)</f>
        <v>0</v>
      </c>
      <c r="I376" s="139">
        <f t="shared" si="13"/>
        <v>0</v>
      </c>
      <c r="J376" s="152"/>
      <c r="K376" s="132"/>
      <c r="L376" s="131"/>
      <c r="M376" s="132"/>
      <c r="N376" s="132"/>
      <c r="O376" s="132"/>
      <c r="P376" s="132"/>
      <c r="Q376" s="132"/>
      <c r="R376" s="139">
        <f>IF($S$9&lt;&gt;"yes",IF(AND(O376&lt;=0,P376&lt;=0),0,IF(O376&gt;0,VLOOKUP(M376,'SNSA Max amounts'!$B$9:$D$12,3,FALSE),VLOOKUP(M376,'SNSA Max amounts'!$H$9:$J$12,3,FALSE))),Q376)</f>
        <v>0</v>
      </c>
      <c r="S376" s="139">
        <f t="shared" si="14"/>
        <v>0</v>
      </c>
    </row>
    <row r="377" spans="1:19" ht="15">
      <c r="A377" s="132"/>
      <c r="B377" s="131"/>
      <c r="C377" s="132"/>
      <c r="D377" s="132"/>
      <c r="E377" s="132"/>
      <c r="F377" s="132"/>
      <c r="G377" s="132"/>
      <c r="H377" s="202">
        <f>IF($S$9&lt;&gt;"yes",IF(AND(E377&lt;=0,F377&lt;=0),0,IF(E377&gt;0,VLOOKUP(C377,'SNSA Max amounts'!$B$9:$D$12,3,FALSE),VLOOKUP(C377,'SNSA Max amounts'!$H$9:$J$12,3,FALSE))),G377)</f>
        <v>0</v>
      </c>
      <c r="I377" s="139">
        <f t="shared" si="13"/>
        <v>0</v>
      </c>
      <c r="J377" s="152"/>
      <c r="K377" s="132"/>
      <c r="L377" s="131"/>
      <c r="M377" s="132"/>
      <c r="N377" s="132"/>
      <c r="O377" s="132"/>
      <c r="P377" s="132"/>
      <c r="Q377" s="132"/>
      <c r="R377" s="139">
        <f>IF($S$9&lt;&gt;"yes",IF(AND(O377&lt;=0,P377&lt;=0),0,IF(O377&gt;0,VLOOKUP(M377,'SNSA Max amounts'!$B$9:$D$12,3,FALSE),VLOOKUP(M377,'SNSA Max amounts'!$H$9:$J$12,3,FALSE))),Q377)</f>
        <v>0</v>
      </c>
      <c r="S377" s="139">
        <f t="shared" si="14"/>
        <v>0</v>
      </c>
    </row>
    <row r="378" spans="1:19" ht="15">
      <c r="A378" s="132"/>
      <c r="B378" s="131"/>
      <c r="C378" s="132"/>
      <c r="D378" s="132"/>
      <c r="E378" s="132"/>
      <c r="F378" s="132"/>
      <c r="G378" s="132"/>
      <c r="H378" s="202">
        <f>IF($S$9&lt;&gt;"yes",IF(AND(E378&lt;=0,F378&lt;=0),0,IF(E378&gt;0,VLOOKUP(C378,'SNSA Max amounts'!$B$9:$D$12,3,FALSE),VLOOKUP(C378,'SNSA Max amounts'!$H$9:$J$12,3,FALSE))),G378)</f>
        <v>0</v>
      </c>
      <c r="I378" s="139">
        <f t="shared" si="13"/>
        <v>0</v>
      </c>
      <c r="J378" s="152"/>
      <c r="K378" s="132"/>
      <c r="L378" s="131"/>
      <c r="M378" s="132"/>
      <c r="N378" s="132"/>
      <c r="O378" s="132"/>
      <c r="P378" s="132"/>
      <c r="Q378" s="132"/>
      <c r="R378" s="139">
        <f>IF($S$9&lt;&gt;"yes",IF(AND(O378&lt;=0,P378&lt;=0),0,IF(O378&gt;0,VLOOKUP(M378,'SNSA Max amounts'!$B$9:$D$12,3,FALSE),VLOOKUP(M378,'SNSA Max amounts'!$H$9:$J$12,3,FALSE))),Q378)</f>
        <v>0</v>
      </c>
      <c r="S378" s="139">
        <f t="shared" si="14"/>
        <v>0</v>
      </c>
    </row>
    <row r="379" spans="1:19" ht="15">
      <c r="A379" s="132"/>
      <c r="B379" s="131"/>
      <c r="C379" s="132"/>
      <c r="D379" s="132"/>
      <c r="E379" s="132"/>
      <c r="F379" s="132"/>
      <c r="G379" s="132"/>
      <c r="H379" s="202">
        <f>IF($S$9&lt;&gt;"yes",IF(AND(E379&lt;=0,F379&lt;=0),0,IF(E379&gt;0,VLOOKUP(C379,'SNSA Max amounts'!$B$9:$D$12,3,FALSE),VLOOKUP(C379,'SNSA Max amounts'!$H$9:$J$12,3,FALSE))),G379)</f>
        <v>0</v>
      </c>
      <c r="I379" s="139">
        <f t="shared" si="13"/>
        <v>0</v>
      </c>
      <c r="J379" s="152"/>
      <c r="K379" s="132"/>
      <c r="L379" s="131"/>
      <c r="M379" s="132"/>
      <c r="N379" s="132"/>
      <c r="O379" s="132"/>
      <c r="P379" s="132"/>
      <c r="Q379" s="132"/>
      <c r="R379" s="139">
        <f>IF($S$9&lt;&gt;"yes",IF(AND(O379&lt;=0,P379&lt;=0),0,IF(O379&gt;0,VLOOKUP(M379,'SNSA Max amounts'!$B$9:$D$12,3,FALSE),VLOOKUP(M379,'SNSA Max amounts'!$H$9:$J$12,3,FALSE))),Q379)</f>
        <v>0</v>
      </c>
      <c r="S379" s="139">
        <f t="shared" si="14"/>
        <v>0</v>
      </c>
    </row>
    <row r="380" spans="1:19" ht="15">
      <c r="A380" s="132"/>
      <c r="B380" s="131"/>
      <c r="C380" s="132"/>
      <c r="D380" s="132"/>
      <c r="E380" s="132"/>
      <c r="F380" s="132"/>
      <c r="G380" s="132"/>
      <c r="H380" s="202">
        <f>IF($S$9&lt;&gt;"yes",IF(AND(E380&lt;=0,F380&lt;=0),0,IF(E380&gt;0,VLOOKUP(C380,'SNSA Max amounts'!$B$9:$D$12,3,FALSE),VLOOKUP(C380,'SNSA Max amounts'!$H$9:$J$12,3,FALSE))),G380)</f>
        <v>0</v>
      </c>
      <c r="I380" s="139">
        <f t="shared" si="13"/>
        <v>0</v>
      </c>
      <c r="J380" s="152"/>
      <c r="K380" s="132"/>
      <c r="L380" s="131"/>
      <c r="M380" s="132"/>
      <c r="N380" s="132"/>
      <c r="O380" s="132"/>
      <c r="P380" s="132"/>
      <c r="Q380" s="132"/>
      <c r="R380" s="139">
        <f>IF($S$9&lt;&gt;"yes",IF(AND(O380&lt;=0,P380&lt;=0),0,IF(O380&gt;0,VLOOKUP(M380,'SNSA Max amounts'!$B$9:$D$12,3,FALSE),VLOOKUP(M380,'SNSA Max amounts'!$H$9:$J$12,3,FALSE))),Q380)</f>
        <v>0</v>
      </c>
      <c r="S380" s="139">
        <f t="shared" si="14"/>
        <v>0</v>
      </c>
    </row>
    <row r="381" spans="1:19" ht="15">
      <c r="A381" s="132"/>
      <c r="B381" s="131"/>
      <c r="C381" s="132"/>
      <c r="D381" s="132"/>
      <c r="E381" s="132"/>
      <c r="F381" s="132"/>
      <c r="G381" s="132"/>
      <c r="H381" s="202">
        <f>IF($S$9&lt;&gt;"yes",IF(AND(E381&lt;=0,F381&lt;=0),0,IF(E381&gt;0,VLOOKUP(C381,'SNSA Max amounts'!$B$9:$D$12,3,FALSE),VLOOKUP(C381,'SNSA Max amounts'!$H$9:$J$12,3,FALSE))),G381)</f>
        <v>0</v>
      </c>
      <c r="I381" s="139">
        <f t="shared" si="13"/>
        <v>0</v>
      </c>
      <c r="J381" s="152"/>
      <c r="K381" s="132"/>
      <c r="L381" s="131"/>
      <c r="M381" s="132"/>
      <c r="N381" s="132"/>
      <c r="O381" s="132"/>
      <c r="P381" s="132"/>
      <c r="Q381" s="132"/>
      <c r="R381" s="139">
        <f>IF($S$9&lt;&gt;"yes",IF(AND(O381&lt;=0,P381&lt;=0),0,IF(O381&gt;0,VLOOKUP(M381,'SNSA Max amounts'!$B$9:$D$12,3,FALSE),VLOOKUP(M381,'SNSA Max amounts'!$H$9:$J$12,3,FALSE))),Q381)</f>
        <v>0</v>
      </c>
      <c r="S381" s="139">
        <f t="shared" si="14"/>
        <v>0</v>
      </c>
    </row>
    <row r="382" spans="1:19" ht="15">
      <c r="A382" s="132"/>
      <c r="B382" s="131"/>
      <c r="C382" s="132"/>
      <c r="D382" s="132"/>
      <c r="E382" s="132"/>
      <c r="F382" s="132"/>
      <c r="G382" s="132"/>
      <c r="H382" s="202">
        <f>IF($S$9&lt;&gt;"yes",IF(AND(E382&lt;=0,F382&lt;=0),0,IF(E382&gt;0,VLOOKUP(C382,'SNSA Max amounts'!$B$9:$D$12,3,FALSE),VLOOKUP(C382,'SNSA Max amounts'!$H$9:$J$12,3,FALSE))),G382)</f>
        <v>0</v>
      </c>
      <c r="I382" s="139">
        <f t="shared" si="13"/>
        <v>0</v>
      </c>
      <c r="J382" s="152"/>
      <c r="K382" s="132"/>
      <c r="L382" s="131"/>
      <c r="M382" s="132"/>
      <c r="N382" s="132"/>
      <c r="O382" s="132"/>
      <c r="P382" s="132"/>
      <c r="Q382" s="132"/>
      <c r="R382" s="139">
        <f>IF($S$9&lt;&gt;"yes",IF(AND(O382&lt;=0,P382&lt;=0),0,IF(O382&gt;0,VLOOKUP(M382,'SNSA Max amounts'!$B$9:$D$12,3,FALSE),VLOOKUP(M382,'SNSA Max amounts'!$H$9:$J$12,3,FALSE))),Q382)</f>
        <v>0</v>
      </c>
      <c r="S382" s="139">
        <f t="shared" si="14"/>
        <v>0</v>
      </c>
    </row>
    <row r="383" spans="1:19" ht="15">
      <c r="A383" s="132"/>
      <c r="B383" s="131"/>
      <c r="C383" s="132"/>
      <c r="D383" s="132"/>
      <c r="E383" s="132"/>
      <c r="F383" s="132"/>
      <c r="G383" s="132"/>
      <c r="H383" s="202">
        <f>IF($S$9&lt;&gt;"yes",IF(AND(E383&lt;=0,F383&lt;=0),0,IF(E383&gt;0,VLOOKUP(C383,'SNSA Max amounts'!$B$9:$D$12,3,FALSE),VLOOKUP(C383,'SNSA Max amounts'!$H$9:$J$12,3,FALSE))),G383)</f>
        <v>0</v>
      </c>
      <c r="I383" s="139">
        <f t="shared" si="13"/>
        <v>0</v>
      </c>
      <c r="J383" s="152"/>
      <c r="K383" s="132"/>
      <c r="L383" s="131"/>
      <c r="M383" s="132"/>
      <c r="N383" s="132"/>
      <c r="O383" s="132"/>
      <c r="P383" s="132"/>
      <c r="Q383" s="132"/>
      <c r="R383" s="139">
        <f>IF($S$9&lt;&gt;"yes",IF(AND(O383&lt;=0,P383&lt;=0),0,IF(O383&gt;0,VLOOKUP(M383,'SNSA Max amounts'!$B$9:$D$12,3,FALSE),VLOOKUP(M383,'SNSA Max amounts'!$H$9:$J$12,3,FALSE))),Q383)</f>
        <v>0</v>
      </c>
      <c r="S383" s="139">
        <f t="shared" si="14"/>
        <v>0</v>
      </c>
    </row>
    <row r="384" spans="1:19" ht="15">
      <c r="A384" s="132"/>
      <c r="B384" s="131"/>
      <c r="C384" s="132"/>
      <c r="D384" s="132"/>
      <c r="E384" s="132"/>
      <c r="F384" s="132"/>
      <c r="G384" s="132"/>
      <c r="H384" s="202">
        <f>IF($S$9&lt;&gt;"yes",IF(AND(E384&lt;=0,F384&lt;=0),0,IF(E384&gt;0,VLOOKUP(C384,'SNSA Max amounts'!$B$9:$D$12,3,FALSE),VLOOKUP(C384,'SNSA Max amounts'!$H$9:$J$12,3,FALSE))),G384)</f>
        <v>0</v>
      </c>
      <c r="I384" s="139">
        <f t="shared" si="13"/>
        <v>0</v>
      </c>
      <c r="J384" s="152"/>
      <c r="K384" s="132"/>
      <c r="L384" s="131"/>
      <c r="M384" s="132"/>
      <c r="N384" s="132"/>
      <c r="O384" s="132"/>
      <c r="P384" s="132"/>
      <c r="Q384" s="132"/>
      <c r="R384" s="139">
        <f>IF($S$9&lt;&gt;"yes",IF(AND(O384&lt;=0,P384&lt;=0),0,IF(O384&gt;0,VLOOKUP(M384,'SNSA Max amounts'!$B$9:$D$12,3,FALSE),VLOOKUP(M384,'SNSA Max amounts'!$H$9:$J$12,3,FALSE))),Q384)</f>
        <v>0</v>
      </c>
      <c r="S384" s="139">
        <f t="shared" si="14"/>
        <v>0</v>
      </c>
    </row>
    <row r="385" spans="1:19" ht="15">
      <c r="A385" s="132"/>
      <c r="B385" s="131"/>
      <c r="C385" s="132"/>
      <c r="D385" s="132"/>
      <c r="E385" s="132"/>
      <c r="F385" s="132"/>
      <c r="G385" s="132"/>
      <c r="H385" s="202">
        <f>IF($S$9&lt;&gt;"yes",IF(AND(E385&lt;=0,F385&lt;=0),0,IF(E385&gt;0,VLOOKUP(C385,'SNSA Max amounts'!$B$9:$D$12,3,FALSE),VLOOKUP(C385,'SNSA Max amounts'!$H$9:$J$12,3,FALSE))),G385)</f>
        <v>0</v>
      </c>
      <c r="I385" s="139">
        <f t="shared" si="13"/>
        <v>0</v>
      </c>
      <c r="J385" s="152"/>
      <c r="K385" s="132"/>
      <c r="L385" s="131"/>
      <c r="M385" s="132"/>
      <c r="N385" s="132"/>
      <c r="O385" s="132"/>
      <c r="P385" s="132"/>
      <c r="Q385" s="132"/>
      <c r="R385" s="139">
        <f>IF($S$9&lt;&gt;"yes",IF(AND(O385&lt;=0,P385&lt;=0),0,IF(O385&gt;0,VLOOKUP(M385,'SNSA Max amounts'!$B$9:$D$12,3,FALSE),VLOOKUP(M385,'SNSA Max amounts'!$H$9:$J$12,3,FALSE))),Q385)</f>
        <v>0</v>
      </c>
      <c r="S385" s="139">
        <f t="shared" si="14"/>
        <v>0</v>
      </c>
    </row>
    <row r="386" spans="1:19" ht="15">
      <c r="A386" s="132"/>
      <c r="B386" s="131"/>
      <c r="C386" s="132"/>
      <c r="D386" s="132"/>
      <c r="E386" s="132"/>
      <c r="F386" s="132"/>
      <c r="G386" s="132"/>
      <c r="H386" s="202">
        <f>IF($S$9&lt;&gt;"yes",IF(AND(E386&lt;=0,F386&lt;=0),0,IF(E386&gt;0,VLOOKUP(C386,'SNSA Max amounts'!$B$9:$D$12,3,FALSE),VLOOKUP(C386,'SNSA Max amounts'!$H$9:$J$12,3,FALSE))),G386)</f>
        <v>0</v>
      </c>
      <c r="I386" s="139">
        <f t="shared" si="13"/>
        <v>0</v>
      </c>
      <c r="J386" s="152"/>
      <c r="K386" s="132"/>
      <c r="L386" s="131"/>
      <c r="M386" s="132"/>
      <c r="N386" s="132"/>
      <c r="O386" s="132"/>
      <c r="P386" s="132"/>
      <c r="Q386" s="132"/>
      <c r="R386" s="139">
        <f>IF($S$9&lt;&gt;"yes",IF(AND(O386&lt;=0,P386&lt;=0),0,IF(O386&gt;0,VLOOKUP(M386,'SNSA Max amounts'!$B$9:$D$12,3,FALSE),VLOOKUP(M386,'SNSA Max amounts'!$H$9:$J$12,3,FALSE))),Q386)</f>
        <v>0</v>
      </c>
      <c r="S386" s="139">
        <f t="shared" si="14"/>
        <v>0</v>
      </c>
    </row>
    <row r="387" spans="1:19" ht="15">
      <c r="A387" s="132"/>
      <c r="B387" s="131"/>
      <c r="C387" s="132"/>
      <c r="D387" s="132"/>
      <c r="E387" s="132"/>
      <c r="F387" s="132"/>
      <c r="G387" s="132"/>
      <c r="H387" s="202">
        <f>IF($S$9&lt;&gt;"yes",IF(AND(E387&lt;=0,F387&lt;=0),0,IF(E387&gt;0,VLOOKUP(C387,'SNSA Max amounts'!$B$9:$D$12,3,FALSE),VLOOKUP(C387,'SNSA Max amounts'!$H$9:$J$12,3,FALSE))),G387)</f>
        <v>0</v>
      </c>
      <c r="I387" s="139">
        <f t="shared" si="13"/>
        <v>0</v>
      </c>
      <c r="J387" s="152"/>
      <c r="K387" s="132"/>
      <c r="L387" s="131"/>
      <c r="M387" s="132"/>
      <c r="N387" s="132"/>
      <c r="O387" s="132"/>
      <c r="P387" s="132"/>
      <c r="Q387" s="132"/>
      <c r="R387" s="139">
        <f>IF($S$9&lt;&gt;"yes",IF(AND(O387&lt;=0,P387&lt;=0),0,IF(O387&gt;0,VLOOKUP(M387,'SNSA Max amounts'!$B$9:$D$12,3,FALSE),VLOOKUP(M387,'SNSA Max amounts'!$H$9:$J$12,3,FALSE))),Q387)</f>
        <v>0</v>
      </c>
      <c r="S387" s="139">
        <f t="shared" si="14"/>
        <v>0</v>
      </c>
    </row>
    <row r="388" spans="1:19" ht="15">
      <c r="A388" s="132"/>
      <c r="B388" s="131"/>
      <c r="C388" s="132"/>
      <c r="D388" s="132"/>
      <c r="E388" s="132"/>
      <c r="F388" s="132"/>
      <c r="G388" s="132"/>
      <c r="H388" s="202">
        <f>IF($S$9&lt;&gt;"yes",IF(AND(E388&lt;=0,F388&lt;=0),0,IF(E388&gt;0,VLOOKUP(C388,'SNSA Max amounts'!$B$9:$D$12,3,FALSE),VLOOKUP(C388,'SNSA Max amounts'!$H$9:$J$12,3,FALSE))),G388)</f>
        <v>0</v>
      </c>
      <c r="I388" s="139">
        <f t="shared" si="13"/>
        <v>0</v>
      </c>
      <c r="J388" s="152"/>
      <c r="K388" s="132"/>
      <c r="L388" s="131"/>
      <c r="M388" s="132"/>
      <c r="N388" s="132"/>
      <c r="O388" s="132"/>
      <c r="P388" s="132"/>
      <c r="Q388" s="132"/>
      <c r="R388" s="139">
        <f>IF($S$9&lt;&gt;"yes",IF(AND(O388&lt;=0,P388&lt;=0),0,IF(O388&gt;0,VLOOKUP(M388,'SNSA Max amounts'!$B$9:$D$12,3,FALSE),VLOOKUP(M388,'SNSA Max amounts'!$H$9:$J$12,3,FALSE))),Q388)</f>
        <v>0</v>
      </c>
      <c r="S388" s="139">
        <f t="shared" si="14"/>
        <v>0</v>
      </c>
    </row>
    <row r="389" spans="1:19" ht="15">
      <c r="A389" s="132"/>
      <c r="B389" s="131"/>
      <c r="C389" s="132"/>
      <c r="D389" s="132"/>
      <c r="E389" s="132"/>
      <c r="F389" s="132"/>
      <c r="G389" s="132"/>
      <c r="H389" s="202">
        <f>IF($S$9&lt;&gt;"yes",IF(AND(E389&lt;=0,F389&lt;=0),0,IF(E389&gt;0,VLOOKUP(C389,'SNSA Max amounts'!$B$9:$D$12,3,FALSE),VLOOKUP(C389,'SNSA Max amounts'!$H$9:$J$12,3,FALSE))),G389)</f>
        <v>0</v>
      </c>
      <c r="I389" s="139">
        <f t="shared" si="13"/>
        <v>0</v>
      </c>
      <c r="J389" s="152"/>
      <c r="K389" s="132"/>
      <c r="L389" s="131"/>
      <c r="M389" s="132"/>
      <c r="N389" s="132"/>
      <c r="O389" s="132"/>
      <c r="P389" s="132"/>
      <c r="Q389" s="132"/>
      <c r="R389" s="139">
        <f>IF($S$9&lt;&gt;"yes",IF(AND(O389&lt;=0,P389&lt;=0),0,IF(O389&gt;0,VLOOKUP(M389,'SNSA Max amounts'!$B$9:$D$12,3,FALSE),VLOOKUP(M389,'SNSA Max amounts'!$H$9:$J$12,3,FALSE))),Q389)</f>
        <v>0</v>
      </c>
      <c r="S389" s="139">
        <f t="shared" si="14"/>
        <v>0</v>
      </c>
    </row>
    <row r="390" spans="1:19" ht="15">
      <c r="A390" s="132"/>
      <c r="B390" s="131"/>
      <c r="C390" s="132"/>
      <c r="D390" s="132"/>
      <c r="E390" s="132"/>
      <c r="F390" s="132"/>
      <c r="G390" s="132"/>
      <c r="H390" s="202">
        <f>IF($S$9&lt;&gt;"yes",IF(AND(E390&lt;=0,F390&lt;=0),0,IF(E390&gt;0,VLOOKUP(C390,'SNSA Max amounts'!$B$9:$D$12,3,FALSE),VLOOKUP(C390,'SNSA Max amounts'!$H$9:$J$12,3,FALSE))),G390)</f>
        <v>0</v>
      </c>
      <c r="I390" s="139">
        <f t="shared" si="13"/>
        <v>0</v>
      </c>
      <c r="J390" s="152"/>
      <c r="K390" s="132"/>
      <c r="L390" s="131"/>
      <c r="M390" s="132"/>
      <c r="N390" s="132"/>
      <c r="O390" s="132"/>
      <c r="P390" s="132"/>
      <c r="Q390" s="132"/>
      <c r="R390" s="139">
        <f>IF($S$9&lt;&gt;"yes",IF(AND(O390&lt;=0,P390&lt;=0),0,IF(O390&gt;0,VLOOKUP(M390,'SNSA Max amounts'!$B$9:$D$12,3,FALSE),VLOOKUP(M390,'SNSA Max amounts'!$H$9:$J$12,3,FALSE))),Q390)</f>
        <v>0</v>
      </c>
      <c r="S390" s="139">
        <f t="shared" si="14"/>
        <v>0</v>
      </c>
    </row>
    <row r="391" spans="1:19" ht="15">
      <c r="A391" s="132"/>
      <c r="B391" s="131"/>
      <c r="C391" s="132"/>
      <c r="D391" s="132"/>
      <c r="E391" s="132"/>
      <c r="F391" s="132"/>
      <c r="G391" s="132"/>
      <c r="H391" s="202">
        <f>IF($S$9&lt;&gt;"yes",IF(AND(E391&lt;=0,F391&lt;=0),0,IF(E391&gt;0,VLOOKUP(C391,'SNSA Max amounts'!$B$9:$D$12,3,FALSE),VLOOKUP(C391,'SNSA Max amounts'!$H$9:$J$12,3,FALSE))),G391)</f>
        <v>0</v>
      </c>
      <c r="I391" s="139">
        <f t="shared" si="13"/>
        <v>0</v>
      </c>
      <c r="J391" s="152"/>
      <c r="K391" s="132"/>
      <c r="L391" s="131"/>
      <c r="M391" s="132"/>
      <c r="N391" s="132"/>
      <c r="O391" s="132"/>
      <c r="P391" s="132"/>
      <c r="Q391" s="132"/>
      <c r="R391" s="139">
        <f>IF($S$9&lt;&gt;"yes",IF(AND(O391&lt;=0,P391&lt;=0),0,IF(O391&gt;0,VLOOKUP(M391,'SNSA Max amounts'!$B$9:$D$12,3,FALSE),VLOOKUP(M391,'SNSA Max amounts'!$H$9:$J$12,3,FALSE))),Q391)</f>
        <v>0</v>
      </c>
      <c r="S391" s="139">
        <f t="shared" si="14"/>
        <v>0</v>
      </c>
    </row>
    <row r="392" spans="1:19" ht="15">
      <c r="A392" s="132"/>
      <c r="B392" s="131"/>
      <c r="C392" s="132"/>
      <c r="D392" s="132"/>
      <c r="E392" s="132"/>
      <c r="F392" s="132"/>
      <c r="G392" s="132"/>
      <c r="H392" s="202">
        <f>IF($S$9&lt;&gt;"yes",IF(AND(E392&lt;=0,F392&lt;=0),0,IF(E392&gt;0,VLOOKUP(C392,'SNSA Max amounts'!$B$9:$D$12,3,FALSE),VLOOKUP(C392,'SNSA Max amounts'!$H$9:$J$12,3,FALSE))),G392)</f>
        <v>0</v>
      </c>
      <c r="I392" s="139">
        <f t="shared" si="13"/>
        <v>0</v>
      </c>
      <c r="J392" s="152"/>
      <c r="K392" s="132"/>
      <c r="L392" s="131"/>
      <c r="M392" s="132"/>
      <c r="N392" s="132"/>
      <c r="O392" s="132"/>
      <c r="P392" s="132"/>
      <c r="Q392" s="132"/>
      <c r="R392" s="139">
        <f>IF($S$9&lt;&gt;"yes",IF(AND(O392&lt;=0,P392&lt;=0),0,IF(O392&gt;0,VLOOKUP(M392,'SNSA Max amounts'!$B$9:$D$12,3,FALSE),VLOOKUP(M392,'SNSA Max amounts'!$H$9:$J$12,3,FALSE))),Q392)</f>
        <v>0</v>
      </c>
      <c r="S392" s="139">
        <f t="shared" si="14"/>
        <v>0</v>
      </c>
    </row>
    <row r="393" spans="1:19" ht="15">
      <c r="A393" s="132"/>
      <c r="B393" s="131"/>
      <c r="C393" s="132"/>
      <c r="D393" s="132"/>
      <c r="E393" s="132"/>
      <c r="F393" s="132"/>
      <c r="G393" s="132"/>
      <c r="H393" s="202">
        <f>IF($S$9&lt;&gt;"yes",IF(AND(E393&lt;=0,F393&lt;=0),0,IF(E393&gt;0,VLOOKUP(C393,'SNSA Max amounts'!$B$9:$D$12,3,FALSE),VLOOKUP(C393,'SNSA Max amounts'!$H$9:$J$12,3,FALSE))),G393)</f>
        <v>0</v>
      </c>
      <c r="I393" s="139">
        <f t="shared" si="13"/>
        <v>0</v>
      </c>
      <c r="J393" s="152"/>
      <c r="K393" s="132"/>
      <c r="L393" s="131"/>
      <c r="M393" s="132"/>
      <c r="N393" s="132"/>
      <c r="O393" s="132"/>
      <c r="P393" s="132"/>
      <c r="Q393" s="132"/>
      <c r="R393" s="139">
        <f>IF($S$9&lt;&gt;"yes",IF(AND(O393&lt;=0,P393&lt;=0),0,IF(O393&gt;0,VLOOKUP(M393,'SNSA Max amounts'!$B$9:$D$12,3,FALSE),VLOOKUP(M393,'SNSA Max amounts'!$H$9:$J$12,3,FALSE))),Q393)</f>
        <v>0</v>
      </c>
      <c r="S393" s="139">
        <f t="shared" si="14"/>
        <v>0</v>
      </c>
    </row>
    <row r="394" spans="1:19" ht="15">
      <c r="A394" s="132"/>
      <c r="B394" s="131"/>
      <c r="C394" s="132"/>
      <c r="D394" s="132"/>
      <c r="E394" s="132"/>
      <c r="F394" s="132"/>
      <c r="G394" s="132"/>
      <c r="H394" s="202">
        <f>IF($S$9&lt;&gt;"yes",IF(AND(E394&lt;=0,F394&lt;=0),0,IF(E394&gt;0,VLOOKUP(C394,'SNSA Max amounts'!$B$9:$D$12,3,FALSE),VLOOKUP(C394,'SNSA Max amounts'!$H$9:$J$12,3,FALSE))),G394)</f>
        <v>0</v>
      </c>
      <c r="I394" s="139">
        <f t="shared" si="13"/>
        <v>0</v>
      </c>
      <c r="J394" s="152"/>
      <c r="K394" s="132"/>
      <c r="L394" s="131"/>
      <c r="M394" s="132"/>
      <c r="N394" s="132"/>
      <c r="O394" s="132"/>
      <c r="P394" s="132"/>
      <c r="Q394" s="132"/>
      <c r="R394" s="139">
        <f>IF($S$9&lt;&gt;"yes",IF(AND(O394&lt;=0,P394&lt;=0),0,IF(O394&gt;0,VLOOKUP(M394,'SNSA Max amounts'!$B$9:$D$12,3,FALSE),VLOOKUP(M394,'SNSA Max amounts'!$H$9:$J$12,3,FALSE))),Q394)</f>
        <v>0</v>
      </c>
      <c r="S394" s="139">
        <f t="shared" si="14"/>
        <v>0</v>
      </c>
    </row>
    <row r="395" spans="1:19" ht="15">
      <c r="A395" s="132"/>
      <c r="B395" s="131"/>
      <c r="C395" s="132"/>
      <c r="D395" s="132"/>
      <c r="E395" s="132"/>
      <c r="F395" s="132"/>
      <c r="G395" s="132"/>
      <c r="H395" s="202">
        <f>IF($S$9&lt;&gt;"yes",IF(AND(E395&lt;=0,F395&lt;=0),0,IF(E395&gt;0,VLOOKUP(C395,'SNSA Max amounts'!$B$9:$D$12,3,FALSE),VLOOKUP(C395,'SNSA Max amounts'!$H$9:$J$12,3,FALSE))),G395)</f>
        <v>0</v>
      </c>
      <c r="I395" s="139">
        <f t="shared" si="13"/>
        <v>0</v>
      </c>
      <c r="J395" s="152"/>
      <c r="K395" s="132"/>
      <c r="L395" s="131"/>
      <c r="M395" s="132"/>
      <c r="N395" s="132"/>
      <c r="O395" s="132"/>
      <c r="P395" s="132"/>
      <c r="Q395" s="132"/>
      <c r="R395" s="139">
        <f>IF($S$9&lt;&gt;"yes",IF(AND(O395&lt;=0,P395&lt;=0),0,IF(O395&gt;0,VLOOKUP(M395,'SNSA Max amounts'!$B$9:$D$12,3,FALSE),VLOOKUP(M395,'SNSA Max amounts'!$H$9:$J$12,3,FALSE))),Q395)</f>
        <v>0</v>
      </c>
      <c r="S395" s="139">
        <f t="shared" si="14"/>
        <v>0</v>
      </c>
    </row>
    <row r="396" spans="1:19" ht="15">
      <c r="A396" s="132"/>
      <c r="B396" s="131"/>
      <c r="C396" s="132"/>
      <c r="D396" s="132"/>
      <c r="E396" s="132"/>
      <c r="F396" s="132"/>
      <c r="G396" s="132"/>
      <c r="H396" s="202">
        <f>IF($S$9&lt;&gt;"yes",IF(AND(E396&lt;=0,F396&lt;=0),0,IF(E396&gt;0,VLOOKUP(C396,'SNSA Max amounts'!$B$9:$D$12,3,FALSE),VLOOKUP(C396,'SNSA Max amounts'!$H$9:$J$12,3,FALSE))),G396)</f>
        <v>0</v>
      </c>
      <c r="I396" s="139">
        <f t="shared" si="13"/>
        <v>0</v>
      </c>
      <c r="J396" s="152"/>
      <c r="K396" s="132"/>
      <c r="L396" s="131"/>
      <c r="M396" s="132"/>
      <c r="N396" s="132"/>
      <c r="O396" s="132"/>
      <c r="P396" s="132"/>
      <c r="Q396" s="132"/>
      <c r="R396" s="139">
        <f>IF($S$9&lt;&gt;"yes",IF(AND(O396&lt;=0,P396&lt;=0),0,IF(O396&gt;0,VLOOKUP(M396,'SNSA Max amounts'!$B$9:$D$12,3,FALSE),VLOOKUP(M396,'SNSA Max amounts'!$H$9:$J$12,3,FALSE))),Q396)</f>
        <v>0</v>
      </c>
      <c r="S396" s="139">
        <f t="shared" si="14"/>
        <v>0</v>
      </c>
    </row>
    <row r="397" spans="1:19" ht="15">
      <c r="A397" s="132"/>
      <c r="B397" s="131"/>
      <c r="C397" s="132"/>
      <c r="D397" s="132"/>
      <c r="E397" s="132"/>
      <c r="F397" s="132"/>
      <c r="G397" s="132"/>
      <c r="H397" s="202">
        <f>IF($S$9&lt;&gt;"yes",IF(AND(E397&lt;=0,F397&lt;=0),0,IF(E397&gt;0,VLOOKUP(C397,'SNSA Max amounts'!$B$9:$D$12,3,FALSE),VLOOKUP(C397,'SNSA Max amounts'!$H$9:$J$12,3,FALSE))),G397)</f>
        <v>0</v>
      </c>
      <c r="I397" s="139">
        <f t="shared" si="13"/>
        <v>0</v>
      </c>
      <c r="J397" s="152"/>
      <c r="K397" s="132"/>
      <c r="L397" s="131"/>
      <c r="M397" s="132"/>
      <c r="N397" s="132"/>
      <c r="O397" s="132"/>
      <c r="P397" s="132"/>
      <c r="Q397" s="132"/>
      <c r="R397" s="139">
        <f>IF($S$9&lt;&gt;"yes",IF(AND(O397&lt;=0,P397&lt;=0),0,IF(O397&gt;0,VLOOKUP(M397,'SNSA Max amounts'!$B$9:$D$12,3,FALSE),VLOOKUP(M397,'SNSA Max amounts'!$H$9:$J$12,3,FALSE))),Q397)</f>
        <v>0</v>
      </c>
      <c r="S397" s="139">
        <f t="shared" si="14"/>
        <v>0</v>
      </c>
    </row>
    <row r="398" spans="1:19" ht="15">
      <c r="A398" s="132"/>
      <c r="B398" s="131"/>
      <c r="C398" s="132"/>
      <c r="D398" s="132"/>
      <c r="E398" s="132"/>
      <c r="F398" s="132"/>
      <c r="G398" s="132"/>
      <c r="H398" s="202">
        <f>IF($S$9&lt;&gt;"yes",IF(AND(E398&lt;=0,F398&lt;=0),0,IF(E398&gt;0,VLOOKUP(C398,'SNSA Max amounts'!$B$9:$D$12,3,FALSE),VLOOKUP(C398,'SNSA Max amounts'!$H$9:$J$12,3,FALSE))),G398)</f>
        <v>0</v>
      </c>
      <c r="I398" s="139">
        <f t="shared" si="13"/>
        <v>0</v>
      </c>
      <c r="J398" s="152"/>
      <c r="K398" s="132"/>
      <c r="L398" s="131"/>
      <c r="M398" s="132"/>
      <c r="N398" s="132"/>
      <c r="O398" s="132"/>
      <c r="P398" s="132"/>
      <c r="Q398" s="132"/>
      <c r="R398" s="139">
        <f>IF($S$9&lt;&gt;"yes",IF(AND(O398&lt;=0,P398&lt;=0),0,IF(O398&gt;0,VLOOKUP(M398,'SNSA Max amounts'!$B$9:$D$12,3,FALSE),VLOOKUP(M398,'SNSA Max amounts'!$H$9:$J$12,3,FALSE))),Q398)</f>
        <v>0</v>
      </c>
      <c r="S398" s="139">
        <f t="shared" si="14"/>
        <v>0</v>
      </c>
    </row>
    <row r="399" spans="1:19" ht="15">
      <c r="A399" s="132"/>
      <c r="B399" s="131"/>
      <c r="C399" s="132"/>
      <c r="D399" s="132"/>
      <c r="E399" s="132"/>
      <c r="F399" s="132"/>
      <c r="G399" s="132"/>
      <c r="H399" s="202">
        <f>IF($S$9&lt;&gt;"yes",IF(AND(E399&lt;=0,F399&lt;=0),0,IF(E399&gt;0,VLOOKUP(C399,'SNSA Max amounts'!$B$9:$D$12,3,FALSE),VLOOKUP(C399,'SNSA Max amounts'!$H$9:$J$12,3,FALSE))),G399)</f>
        <v>0</v>
      </c>
      <c r="I399" s="139">
        <f t="shared" si="13"/>
        <v>0</v>
      </c>
      <c r="J399" s="152"/>
      <c r="K399" s="132"/>
      <c r="L399" s="131"/>
      <c r="M399" s="132"/>
      <c r="N399" s="132"/>
      <c r="O399" s="132"/>
      <c r="P399" s="132"/>
      <c r="Q399" s="132"/>
      <c r="R399" s="139">
        <f>IF($S$9&lt;&gt;"yes",IF(AND(O399&lt;=0,P399&lt;=0),0,IF(O399&gt;0,VLOOKUP(M399,'SNSA Max amounts'!$B$9:$D$12,3,FALSE),VLOOKUP(M399,'SNSA Max amounts'!$H$9:$J$12,3,FALSE))),Q399)</f>
        <v>0</v>
      </c>
      <c r="S399" s="139">
        <f t="shared" si="14"/>
        <v>0</v>
      </c>
    </row>
    <row r="400" spans="1:19" ht="15">
      <c r="A400" s="132"/>
      <c r="B400" s="131"/>
      <c r="C400" s="132"/>
      <c r="D400" s="132"/>
      <c r="E400" s="132"/>
      <c r="F400" s="132"/>
      <c r="G400" s="132"/>
      <c r="H400" s="202">
        <f>IF($S$9&lt;&gt;"yes",IF(AND(E400&lt;=0,F400&lt;=0),0,IF(E400&gt;0,VLOOKUP(C400,'SNSA Max amounts'!$B$9:$D$12,3,FALSE),VLOOKUP(C400,'SNSA Max amounts'!$H$9:$J$12,3,FALSE))),G400)</f>
        <v>0</v>
      </c>
      <c r="I400" s="139">
        <f t="shared" si="13"/>
        <v>0</v>
      </c>
      <c r="J400" s="152"/>
      <c r="K400" s="132"/>
      <c r="L400" s="131"/>
      <c r="M400" s="132"/>
      <c r="N400" s="132"/>
      <c r="O400" s="132"/>
      <c r="P400" s="132"/>
      <c r="Q400" s="132"/>
      <c r="R400" s="139">
        <f>IF($S$9&lt;&gt;"yes",IF(AND(O400&lt;=0,P400&lt;=0),0,IF(O400&gt;0,VLOOKUP(M400,'SNSA Max amounts'!$B$9:$D$12,3,FALSE),VLOOKUP(M400,'SNSA Max amounts'!$H$9:$J$12,3,FALSE))),Q400)</f>
        <v>0</v>
      </c>
      <c r="S400" s="139">
        <f t="shared" si="14"/>
        <v>0</v>
      </c>
    </row>
    <row r="401" spans="1:19" ht="15">
      <c r="A401" s="132"/>
      <c r="B401" s="131"/>
      <c r="C401" s="132"/>
      <c r="D401" s="132"/>
      <c r="E401" s="132"/>
      <c r="F401" s="132"/>
      <c r="G401" s="132"/>
      <c r="H401" s="202">
        <f>IF($S$9&lt;&gt;"yes",IF(AND(E401&lt;=0,F401&lt;=0),0,IF(E401&gt;0,VLOOKUP(C401,'SNSA Max amounts'!$B$9:$D$12,3,FALSE),VLOOKUP(C401,'SNSA Max amounts'!$H$9:$J$12,3,FALSE))),G401)</f>
        <v>0</v>
      </c>
      <c r="I401" s="139">
        <f t="shared" si="13"/>
        <v>0</v>
      </c>
      <c r="J401" s="152"/>
      <c r="K401" s="132"/>
      <c r="L401" s="131"/>
      <c r="M401" s="132"/>
      <c r="N401" s="132"/>
      <c r="O401" s="132"/>
      <c r="P401" s="132"/>
      <c r="Q401" s="132"/>
      <c r="R401" s="139">
        <f>IF($S$9&lt;&gt;"yes",IF(AND(O401&lt;=0,P401&lt;=0),0,IF(O401&gt;0,VLOOKUP(M401,'SNSA Max amounts'!$B$9:$D$12,3,FALSE),VLOOKUP(M401,'SNSA Max amounts'!$H$9:$J$12,3,FALSE))),Q401)</f>
        <v>0</v>
      </c>
      <c r="S401" s="139">
        <f t="shared" si="14"/>
        <v>0</v>
      </c>
    </row>
    <row r="402" spans="1:19" ht="15">
      <c r="A402" s="132"/>
      <c r="B402" s="131"/>
      <c r="C402" s="132"/>
      <c r="D402" s="132"/>
      <c r="E402" s="132"/>
      <c r="F402" s="132"/>
      <c r="G402" s="132"/>
      <c r="H402" s="202">
        <f>IF($S$9&lt;&gt;"yes",IF(AND(E402&lt;=0,F402&lt;=0),0,IF(E402&gt;0,VLOOKUP(C402,'SNSA Max amounts'!$B$9:$D$12,3,FALSE),VLOOKUP(C402,'SNSA Max amounts'!$H$9:$J$12,3,FALSE))),G402)</f>
        <v>0</v>
      </c>
      <c r="I402" s="139">
        <f t="shared" si="13"/>
        <v>0</v>
      </c>
      <c r="J402" s="152"/>
      <c r="K402" s="132"/>
      <c r="L402" s="131"/>
      <c r="M402" s="132"/>
      <c r="N402" s="132"/>
      <c r="O402" s="132"/>
      <c r="P402" s="132"/>
      <c r="Q402" s="132"/>
      <c r="R402" s="139">
        <f>IF($S$9&lt;&gt;"yes",IF(AND(O402&lt;=0,P402&lt;=0),0,IF(O402&gt;0,VLOOKUP(M402,'SNSA Max amounts'!$B$9:$D$12,3,FALSE),VLOOKUP(M402,'SNSA Max amounts'!$H$9:$J$12,3,FALSE))),Q402)</f>
        <v>0</v>
      </c>
      <c r="S402" s="139">
        <f t="shared" si="14"/>
        <v>0</v>
      </c>
    </row>
    <row r="403" spans="1:19" ht="15">
      <c r="A403" s="132"/>
      <c r="B403" s="131"/>
      <c r="C403" s="132"/>
      <c r="D403" s="132"/>
      <c r="E403" s="132"/>
      <c r="F403" s="132"/>
      <c r="G403" s="132"/>
      <c r="H403" s="202">
        <f>IF($S$9&lt;&gt;"yes",IF(AND(E403&lt;=0,F403&lt;=0),0,IF(E403&gt;0,VLOOKUP(C403,'SNSA Max amounts'!$B$9:$D$12,3,FALSE),VLOOKUP(C403,'SNSA Max amounts'!$H$9:$J$12,3,FALSE))),G403)</f>
        <v>0</v>
      </c>
      <c r="I403" s="139">
        <f t="shared" si="13"/>
        <v>0</v>
      </c>
      <c r="J403" s="152"/>
      <c r="K403" s="132"/>
      <c r="L403" s="131"/>
      <c r="M403" s="132"/>
      <c r="N403" s="132"/>
      <c r="O403" s="132"/>
      <c r="P403" s="132"/>
      <c r="Q403" s="132"/>
      <c r="R403" s="139">
        <f>IF($S$9&lt;&gt;"yes",IF(AND(O403&lt;=0,P403&lt;=0),0,IF(O403&gt;0,VLOOKUP(M403,'SNSA Max amounts'!$B$9:$D$12,3,FALSE),VLOOKUP(M403,'SNSA Max amounts'!$H$9:$J$12,3,FALSE))),Q403)</f>
        <v>0</v>
      </c>
      <c r="S403" s="139">
        <f t="shared" si="14"/>
        <v>0</v>
      </c>
    </row>
    <row r="404" spans="1:19" ht="15">
      <c r="A404" s="132"/>
      <c r="B404" s="131"/>
      <c r="C404" s="132"/>
      <c r="D404" s="132"/>
      <c r="E404" s="132"/>
      <c r="F404" s="132"/>
      <c r="G404" s="132"/>
      <c r="H404" s="202">
        <f>IF($S$9&lt;&gt;"yes",IF(AND(E404&lt;=0,F404&lt;=0),0,IF(E404&gt;0,VLOOKUP(C404,'SNSA Max amounts'!$B$9:$D$12,3,FALSE),VLOOKUP(C404,'SNSA Max amounts'!$H$9:$J$12,3,FALSE))),G404)</f>
        <v>0</v>
      </c>
      <c r="I404" s="139">
        <f t="shared" si="13"/>
        <v>0</v>
      </c>
      <c r="J404" s="152"/>
      <c r="K404" s="132"/>
      <c r="L404" s="131"/>
      <c r="M404" s="132"/>
      <c r="N404" s="132"/>
      <c r="O404" s="132"/>
      <c r="P404" s="132"/>
      <c r="Q404" s="132"/>
      <c r="R404" s="139">
        <f>IF($S$9&lt;&gt;"yes",IF(AND(O404&lt;=0,P404&lt;=0),0,IF(O404&gt;0,VLOOKUP(M404,'SNSA Max amounts'!$B$9:$D$12,3,FALSE),VLOOKUP(M404,'SNSA Max amounts'!$H$9:$J$12,3,FALSE))),Q404)</f>
        <v>0</v>
      </c>
      <c r="S404" s="139">
        <f t="shared" si="14"/>
        <v>0</v>
      </c>
    </row>
    <row r="405" spans="1:19" ht="15">
      <c r="A405" s="132"/>
      <c r="B405" s="131"/>
      <c r="C405" s="132"/>
      <c r="D405" s="132"/>
      <c r="E405" s="132"/>
      <c r="F405" s="132"/>
      <c r="G405" s="132"/>
      <c r="H405" s="202">
        <f>IF($S$9&lt;&gt;"yes",IF(AND(E405&lt;=0,F405&lt;=0),0,IF(E405&gt;0,VLOOKUP(C405,'SNSA Max amounts'!$B$9:$D$12,3,FALSE),VLOOKUP(C405,'SNSA Max amounts'!$H$9:$J$12,3,FALSE))),G405)</f>
        <v>0</v>
      </c>
      <c r="I405" s="139">
        <f t="shared" si="13"/>
        <v>0</v>
      </c>
      <c r="J405" s="152"/>
      <c r="K405" s="132"/>
      <c r="L405" s="131"/>
      <c r="M405" s="132"/>
      <c r="N405" s="132"/>
      <c r="O405" s="132"/>
      <c r="P405" s="132"/>
      <c r="Q405" s="132"/>
      <c r="R405" s="139">
        <f>IF($S$9&lt;&gt;"yes",IF(AND(O405&lt;=0,P405&lt;=0),0,IF(O405&gt;0,VLOOKUP(M405,'SNSA Max amounts'!$B$9:$D$12,3,FALSE),VLOOKUP(M405,'SNSA Max amounts'!$H$9:$J$12,3,FALSE))),Q405)</f>
        <v>0</v>
      </c>
      <c r="S405" s="139">
        <f t="shared" si="14"/>
        <v>0</v>
      </c>
    </row>
    <row r="406" spans="1:19" ht="15">
      <c r="A406" s="132"/>
      <c r="B406" s="131"/>
      <c r="C406" s="132"/>
      <c r="D406" s="132"/>
      <c r="E406" s="132"/>
      <c r="F406" s="132"/>
      <c r="G406" s="132"/>
      <c r="H406" s="202">
        <f>IF($S$9&lt;&gt;"yes",IF(AND(E406&lt;=0,F406&lt;=0),0,IF(E406&gt;0,VLOOKUP(C406,'SNSA Max amounts'!$B$9:$D$12,3,FALSE),VLOOKUP(C406,'SNSA Max amounts'!$H$9:$J$12,3,FALSE))),G406)</f>
        <v>0</v>
      </c>
      <c r="I406" s="139">
        <f t="shared" si="13"/>
        <v>0</v>
      </c>
      <c r="J406" s="152"/>
      <c r="K406" s="132"/>
      <c r="L406" s="131"/>
      <c r="M406" s="132"/>
      <c r="N406" s="132"/>
      <c r="O406" s="132"/>
      <c r="P406" s="132"/>
      <c r="Q406" s="132"/>
      <c r="R406" s="139">
        <f>IF($S$9&lt;&gt;"yes",IF(AND(O406&lt;=0,P406&lt;=0),0,IF(O406&gt;0,VLOOKUP(M406,'SNSA Max amounts'!$B$9:$D$12,3,FALSE),VLOOKUP(M406,'SNSA Max amounts'!$H$9:$J$12,3,FALSE))),Q406)</f>
        <v>0</v>
      </c>
      <c r="S406" s="139">
        <f t="shared" si="14"/>
        <v>0</v>
      </c>
    </row>
    <row r="407" spans="1:19" ht="15">
      <c r="A407" s="132"/>
      <c r="B407" s="131"/>
      <c r="C407" s="132"/>
      <c r="D407" s="132"/>
      <c r="E407" s="132"/>
      <c r="F407" s="132"/>
      <c r="G407" s="132"/>
      <c r="H407" s="202">
        <f>IF($S$9&lt;&gt;"yes",IF(AND(E407&lt;=0,F407&lt;=0),0,IF(E407&gt;0,VLOOKUP(C407,'SNSA Max amounts'!$B$9:$D$12,3,FALSE),VLOOKUP(C407,'SNSA Max amounts'!$H$9:$J$12,3,FALSE))),G407)</f>
        <v>0</v>
      </c>
      <c r="I407" s="139">
        <f t="shared" si="13"/>
        <v>0</v>
      </c>
      <c r="J407" s="152"/>
      <c r="K407" s="132"/>
      <c r="L407" s="131"/>
      <c r="M407" s="132"/>
      <c r="N407" s="132"/>
      <c r="O407" s="132"/>
      <c r="P407" s="132"/>
      <c r="Q407" s="132"/>
      <c r="R407" s="139">
        <f>IF($S$9&lt;&gt;"yes",IF(AND(O407&lt;=0,P407&lt;=0),0,IF(O407&gt;0,VLOOKUP(M407,'SNSA Max amounts'!$B$9:$D$12,3,FALSE),VLOOKUP(M407,'SNSA Max amounts'!$H$9:$J$12,3,FALSE))),Q407)</f>
        <v>0</v>
      </c>
      <c r="S407" s="139">
        <f t="shared" si="14"/>
        <v>0</v>
      </c>
    </row>
    <row r="408" spans="1:19" ht="15">
      <c r="A408" s="132"/>
      <c r="B408" s="131"/>
      <c r="C408" s="132"/>
      <c r="D408" s="132"/>
      <c r="E408" s="132"/>
      <c r="F408" s="132"/>
      <c r="G408" s="132"/>
      <c r="H408" s="202">
        <f>IF($S$9&lt;&gt;"yes",IF(AND(E408&lt;=0,F408&lt;=0),0,IF(E408&gt;0,VLOOKUP(C408,'SNSA Max amounts'!$B$9:$D$12,3,FALSE),VLOOKUP(C408,'SNSA Max amounts'!$H$9:$J$12,3,FALSE))),G408)</f>
        <v>0</v>
      </c>
      <c r="I408" s="139">
        <f t="shared" si="13"/>
        <v>0</v>
      </c>
      <c r="J408" s="152"/>
      <c r="K408" s="132"/>
      <c r="L408" s="131"/>
      <c r="M408" s="132"/>
      <c r="N408" s="132"/>
      <c r="O408" s="132"/>
      <c r="P408" s="132"/>
      <c r="Q408" s="132"/>
      <c r="R408" s="139">
        <f>IF($S$9&lt;&gt;"yes",IF(AND(O408&lt;=0,P408&lt;=0),0,IF(O408&gt;0,VLOOKUP(M408,'SNSA Max amounts'!$B$9:$D$12,3,FALSE),VLOOKUP(M408,'SNSA Max amounts'!$H$9:$J$12,3,FALSE))),Q408)</f>
        <v>0</v>
      </c>
      <c r="S408" s="139">
        <f t="shared" si="14"/>
        <v>0</v>
      </c>
    </row>
    <row r="409" spans="1:19" ht="15">
      <c r="A409" s="132"/>
      <c r="B409" s="131"/>
      <c r="C409" s="132"/>
      <c r="D409" s="132"/>
      <c r="E409" s="132"/>
      <c r="F409" s="132"/>
      <c r="G409" s="132"/>
      <c r="H409" s="202">
        <f>IF($S$9&lt;&gt;"yes",IF(AND(E409&lt;=0,F409&lt;=0),0,IF(E409&gt;0,VLOOKUP(C409,'SNSA Max amounts'!$B$9:$D$12,3,FALSE),VLOOKUP(C409,'SNSA Max amounts'!$H$9:$J$12,3,FALSE))),G409)</f>
        <v>0</v>
      </c>
      <c r="I409" s="139">
        <f t="shared" si="13"/>
        <v>0</v>
      </c>
      <c r="J409" s="152"/>
      <c r="K409" s="132"/>
      <c r="L409" s="131"/>
      <c r="M409" s="132"/>
      <c r="N409" s="132"/>
      <c r="O409" s="132"/>
      <c r="P409" s="132"/>
      <c r="Q409" s="132"/>
      <c r="R409" s="139">
        <f>IF($S$9&lt;&gt;"yes",IF(AND(O409&lt;=0,P409&lt;=0),0,IF(O409&gt;0,VLOOKUP(M409,'SNSA Max amounts'!$B$9:$D$12,3,FALSE),VLOOKUP(M409,'SNSA Max amounts'!$H$9:$J$12,3,FALSE))),Q409)</f>
        <v>0</v>
      </c>
      <c r="S409" s="139">
        <f t="shared" si="14"/>
        <v>0</v>
      </c>
    </row>
    <row r="410" spans="1:19" ht="15">
      <c r="A410" s="132"/>
      <c r="B410" s="131"/>
      <c r="C410" s="132"/>
      <c r="D410" s="132"/>
      <c r="E410" s="132"/>
      <c r="F410" s="132"/>
      <c r="G410" s="132"/>
      <c r="H410" s="202">
        <f>IF($S$9&lt;&gt;"yes",IF(AND(E410&lt;=0,F410&lt;=0),0,IF(E410&gt;0,VLOOKUP(C410,'SNSA Max amounts'!$B$9:$D$12,3,FALSE),VLOOKUP(C410,'SNSA Max amounts'!$H$9:$J$12,3,FALSE))),G410)</f>
        <v>0</v>
      </c>
      <c r="I410" s="139">
        <f t="shared" si="13"/>
        <v>0</v>
      </c>
      <c r="J410" s="152"/>
      <c r="K410" s="132"/>
      <c r="L410" s="131"/>
      <c r="M410" s="132"/>
      <c r="N410" s="132"/>
      <c r="O410" s="132"/>
      <c r="P410" s="132"/>
      <c r="Q410" s="132"/>
      <c r="R410" s="139">
        <f>IF($S$9&lt;&gt;"yes",IF(AND(O410&lt;=0,P410&lt;=0),0,IF(O410&gt;0,VLOOKUP(M410,'SNSA Max amounts'!$B$9:$D$12,3,FALSE),VLOOKUP(M410,'SNSA Max amounts'!$H$9:$J$12,3,FALSE))),Q410)</f>
        <v>0</v>
      </c>
      <c r="S410" s="139">
        <f t="shared" si="14"/>
        <v>0</v>
      </c>
    </row>
    <row r="411" spans="1:19" ht="15">
      <c r="A411" s="132"/>
      <c r="B411" s="131"/>
      <c r="C411" s="132"/>
      <c r="D411" s="132"/>
      <c r="E411" s="132"/>
      <c r="F411" s="132"/>
      <c r="G411" s="132"/>
      <c r="H411" s="202">
        <f>IF($S$9&lt;&gt;"yes",IF(AND(E411&lt;=0,F411&lt;=0),0,IF(E411&gt;0,VLOOKUP(C411,'SNSA Max amounts'!$B$9:$D$12,3,FALSE),VLOOKUP(C411,'SNSA Max amounts'!$H$9:$J$12,3,FALSE))),G411)</f>
        <v>0</v>
      </c>
      <c r="I411" s="139">
        <f t="shared" si="13"/>
        <v>0</v>
      </c>
      <c r="J411" s="152"/>
      <c r="K411" s="132"/>
      <c r="L411" s="131"/>
      <c r="M411" s="132"/>
      <c r="N411" s="132"/>
      <c r="O411" s="132"/>
      <c r="P411" s="132"/>
      <c r="Q411" s="132"/>
      <c r="R411" s="139">
        <f>IF($S$9&lt;&gt;"yes",IF(AND(O411&lt;=0,P411&lt;=0),0,IF(O411&gt;0,VLOOKUP(M411,'SNSA Max amounts'!$B$9:$D$12,3,FALSE),VLOOKUP(M411,'SNSA Max amounts'!$H$9:$J$12,3,FALSE))),Q411)</f>
        <v>0</v>
      </c>
      <c r="S411" s="139">
        <f t="shared" si="14"/>
        <v>0</v>
      </c>
    </row>
    <row r="412" spans="1:19" ht="15">
      <c r="A412" s="132"/>
      <c r="B412" s="131"/>
      <c r="C412" s="132"/>
      <c r="D412" s="132"/>
      <c r="E412" s="132"/>
      <c r="F412" s="132"/>
      <c r="G412" s="132"/>
      <c r="H412" s="202">
        <f>IF($S$9&lt;&gt;"yes",IF(AND(E412&lt;=0,F412&lt;=0),0,IF(E412&gt;0,VLOOKUP(C412,'SNSA Max amounts'!$B$9:$D$12,3,FALSE),VLOOKUP(C412,'SNSA Max amounts'!$H$9:$J$12,3,FALSE))),G412)</f>
        <v>0</v>
      </c>
      <c r="I412" s="139">
        <f t="shared" si="13"/>
        <v>0</v>
      </c>
      <c r="J412" s="152"/>
      <c r="K412" s="132"/>
      <c r="L412" s="131"/>
      <c r="M412" s="132"/>
      <c r="N412" s="132"/>
      <c r="O412" s="132"/>
      <c r="P412" s="132"/>
      <c r="Q412" s="132"/>
      <c r="R412" s="139">
        <f>IF($S$9&lt;&gt;"yes",IF(AND(O412&lt;=0,P412&lt;=0),0,IF(O412&gt;0,VLOOKUP(M412,'SNSA Max amounts'!$B$9:$D$12,3,FALSE),VLOOKUP(M412,'SNSA Max amounts'!$H$9:$J$12,3,FALSE))),Q412)</f>
        <v>0</v>
      </c>
      <c r="S412" s="139">
        <f t="shared" si="14"/>
        <v>0</v>
      </c>
    </row>
    <row r="413" spans="1:19" ht="15">
      <c r="A413" s="132"/>
      <c r="B413" s="131"/>
      <c r="C413" s="132"/>
      <c r="D413" s="132"/>
      <c r="E413" s="132"/>
      <c r="F413" s="132"/>
      <c r="G413" s="132"/>
      <c r="H413" s="202">
        <f>IF($S$9&lt;&gt;"yes",IF(AND(E413&lt;=0,F413&lt;=0),0,IF(E413&gt;0,VLOOKUP(C413,'SNSA Max amounts'!$B$9:$D$12,3,FALSE),VLOOKUP(C413,'SNSA Max amounts'!$H$9:$J$12,3,FALSE))),G413)</f>
        <v>0</v>
      </c>
      <c r="I413" s="139">
        <f t="shared" si="13"/>
        <v>0</v>
      </c>
      <c r="J413" s="152"/>
      <c r="K413" s="132"/>
      <c r="L413" s="131"/>
      <c r="M413" s="132"/>
      <c r="N413" s="132"/>
      <c r="O413" s="132"/>
      <c r="P413" s="132"/>
      <c r="Q413" s="132"/>
      <c r="R413" s="139">
        <f>IF($S$9&lt;&gt;"yes",IF(AND(O413&lt;=0,P413&lt;=0),0,IF(O413&gt;0,VLOOKUP(M413,'SNSA Max amounts'!$B$9:$D$12,3,FALSE),VLOOKUP(M413,'SNSA Max amounts'!$H$9:$J$12,3,FALSE))),Q413)</f>
        <v>0</v>
      </c>
      <c r="S413" s="139">
        <f t="shared" si="14"/>
        <v>0</v>
      </c>
    </row>
    <row r="414" spans="1:19" ht="15">
      <c r="A414" s="132"/>
      <c r="B414" s="131"/>
      <c r="C414" s="132"/>
      <c r="D414" s="132"/>
      <c r="E414" s="132"/>
      <c r="F414" s="132"/>
      <c r="G414" s="132"/>
      <c r="H414" s="202">
        <f>IF($S$9&lt;&gt;"yes",IF(AND(E414&lt;=0,F414&lt;=0),0,IF(E414&gt;0,VLOOKUP(C414,'SNSA Max amounts'!$B$9:$D$12,3,FALSE),VLOOKUP(C414,'SNSA Max amounts'!$H$9:$J$12,3,FALSE))),G414)</f>
        <v>0</v>
      </c>
      <c r="I414" s="139">
        <f t="shared" si="13"/>
        <v>0</v>
      </c>
      <c r="J414" s="152"/>
      <c r="K414" s="132"/>
      <c r="L414" s="131"/>
      <c r="M414" s="132"/>
      <c r="N414" s="132"/>
      <c r="O414" s="132"/>
      <c r="P414" s="132"/>
      <c r="Q414" s="132"/>
      <c r="R414" s="139">
        <f>IF($S$9&lt;&gt;"yes",IF(AND(O414&lt;=0,P414&lt;=0),0,IF(O414&gt;0,VLOOKUP(M414,'SNSA Max amounts'!$B$9:$D$12,3,FALSE),VLOOKUP(M414,'SNSA Max amounts'!$H$9:$J$12,3,FALSE))),Q414)</f>
        <v>0</v>
      </c>
      <c r="S414" s="139">
        <f t="shared" si="14"/>
        <v>0</v>
      </c>
    </row>
    <row r="415" spans="1:19" ht="15">
      <c r="A415" s="132"/>
      <c r="B415" s="131"/>
      <c r="C415" s="132"/>
      <c r="D415" s="132"/>
      <c r="E415" s="132"/>
      <c r="F415" s="132"/>
      <c r="G415" s="132"/>
      <c r="H415" s="202">
        <f>IF($S$9&lt;&gt;"yes",IF(AND(E415&lt;=0,F415&lt;=0),0,IF(E415&gt;0,VLOOKUP(C415,'SNSA Max amounts'!$B$9:$D$12,3,FALSE),VLOOKUP(C415,'SNSA Max amounts'!$H$9:$J$12,3,FALSE))),G415)</f>
        <v>0</v>
      </c>
      <c r="I415" s="139">
        <f t="shared" si="13"/>
        <v>0</v>
      </c>
      <c r="J415" s="152"/>
      <c r="K415" s="132"/>
      <c r="L415" s="131"/>
      <c r="M415" s="132"/>
      <c r="N415" s="132"/>
      <c r="O415" s="132"/>
      <c r="P415" s="132"/>
      <c r="Q415" s="132"/>
      <c r="R415" s="139">
        <f>IF($S$9&lt;&gt;"yes",IF(AND(O415&lt;=0,P415&lt;=0),0,IF(O415&gt;0,VLOOKUP(M415,'SNSA Max amounts'!$B$9:$D$12,3,FALSE),VLOOKUP(M415,'SNSA Max amounts'!$H$9:$J$12,3,FALSE))),Q415)</f>
        <v>0</v>
      </c>
      <c r="S415" s="139">
        <f t="shared" si="14"/>
        <v>0</v>
      </c>
    </row>
    <row r="416" spans="1:19" ht="15">
      <c r="A416" s="132"/>
      <c r="B416" s="131"/>
      <c r="C416" s="132"/>
      <c r="D416" s="132"/>
      <c r="E416" s="132"/>
      <c r="F416" s="132"/>
      <c r="G416" s="132"/>
      <c r="H416" s="202">
        <f>IF($S$9&lt;&gt;"yes",IF(AND(E416&lt;=0,F416&lt;=0),0,IF(E416&gt;0,VLOOKUP(C416,'SNSA Max amounts'!$B$9:$D$12,3,FALSE),VLOOKUP(C416,'SNSA Max amounts'!$H$9:$J$12,3,FALSE))),G416)</f>
        <v>0</v>
      </c>
      <c r="I416" s="139">
        <f t="shared" si="13"/>
        <v>0</v>
      </c>
      <c r="J416" s="152"/>
      <c r="K416" s="132"/>
      <c r="L416" s="131"/>
      <c r="M416" s="132"/>
      <c r="N416" s="132"/>
      <c r="O416" s="132"/>
      <c r="P416" s="132"/>
      <c r="Q416" s="132"/>
      <c r="R416" s="139">
        <f>IF($S$9&lt;&gt;"yes",IF(AND(O416&lt;=0,P416&lt;=0),0,IF(O416&gt;0,VLOOKUP(M416,'SNSA Max amounts'!$B$9:$D$12,3,FALSE),VLOOKUP(M416,'SNSA Max amounts'!$H$9:$J$12,3,FALSE))),Q416)</f>
        <v>0</v>
      </c>
      <c r="S416" s="139">
        <f t="shared" si="14"/>
        <v>0</v>
      </c>
    </row>
    <row r="417" spans="1:19" ht="15">
      <c r="A417" s="132"/>
      <c r="B417" s="131"/>
      <c r="C417" s="132"/>
      <c r="D417" s="132"/>
      <c r="E417" s="132"/>
      <c r="F417" s="132"/>
      <c r="G417" s="132"/>
      <c r="H417" s="202">
        <f>IF($S$9&lt;&gt;"yes",IF(AND(E417&lt;=0,F417&lt;=0),0,IF(E417&gt;0,VLOOKUP(C417,'SNSA Max amounts'!$B$9:$D$12,3,FALSE),VLOOKUP(C417,'SNSA Max amounts'!$H$9:$J$12,3,FALSE))),G417)</f>
        <v>0</v>
      </c>
      <c r="I417" s="139">
        <f t="shared" si="13"/>
        <v>0</v>
      </c>
      <c r="J417" s="152"/>
      <c r="K417" s="132"/>
      <c r="L417" s="131"/>
      <c r="M417" s="132"/>
      <c r="N417" s="132"/>
      <c r="O417" s="132"/>
      <c r="P417" s="132"/>
      <c r="Q417" s="132"/>
      <c r="R417" s="139">
        <f>IF($S$9&lt;&gt;"yes",IF(AND(O417&lt;=0,P417&lt;=0),0,IF(O417&gt;0,VLOOKUP(M417,'SNSA Max amounts'!$B$9:$D$12,3,FALSE),VLOOKUP(M417,'SNSA Max amounts'!$H$9:$J$12,3,FALSE))),Q417)</f>
        <v>0</v>
      </c>
      <c r="S417" s="139">
        <f t="shared" si="14"/>
        <v>0</v>
      </c>
    </row>
    <row r="418" spans="1:19" ht="15">
      <c r="A418" s="132"/>
      <c r="B418" s="131"/>
      <c r="C418" s="132"/>
      <c r="D418" s="132"/>
      <c r="E418" s="132"/>
      <c r="F418" s="132"/>
      <c r="G418" s="132"/>
      <c r="H418" s="202">
        <f>IF($S$9&lt;&gt;"yes",IF(AND(E418&lt;=0,F418&lt;=0),0,IF(E418&gt;0,VLOOKUP(C418,'SNSA Max amounts'!$B$9:$D$12,3,FALSE),VLOOKUP(C418,'SNSA Max amounts'!$H$9:$J$12,3,FALSE))),G418)</f>
        <v>0</v>
      </c>
      <c r="I418" s="139">
        <f t="shared" si="13"/>
        <v>0</v>
      </c>
      <c r="J418" s="152"/>
      <c r="K418" s="132"/>
      <c r="L418" s="131"/>
      <c r="M418" s="132"/>
      <c r="N418" s="132"/>
      <c r="O418" s="132"/>
      <c r="P418" s="132"/>
      <c r="Q418" s="132"/>
      <c r="R418" s="139">
        <f>IF($S$9&lt;&gt;"yes",IF(AND(O418&lt;=0,P418&lt;=0),0,IF(O418&gt;0,VLOOKUP(M418,'SNSA Max amounts'!$B$9:$D$12,3,FALSE),VLOOKUP(M418,'SNSA Max amounts'!$H$9:$J$12,3,FALSE))),Q418)</f>
        <v>0</v>
      </c>
      <c r="S418" s="139">
        <f t="shared" si="14"/>
        <v>0</v>
      </c>
    </row>
    <row r="419" spans="1:19" ht="15">
      <c r="A419" s="132"/>
      <c r="B419" s="131"/>
      <c r="C419" s="132"/>
      <c r="D419" s="132"/>
      <c r="E419" s="132"/>
      <c r="F419" s="132"/>
      <c r="G419" s="132"/>
      <c r="H419" s="202">
        <f>IF($S$9&lt;&gt;"yes",IF(AND(E419&lt;=0,F419&lt;=0),0,IF(E419&gt;0,VLOOKUP(C419,'SNSA Max amounts'!$B$9:$D$12,3,FALSE),VLOOKUP(C419,'SNSA Max amounts'!$H$9:$J$12,3,FALSE))),G419)</f>
        <v>0</v>
      </c>
      <c r="I419" s="139">
        <f t="shared" si="13"/>
        <v>0</v>
      </c>
      <c r="J419" s="152"/>
      <c r="K419" s="132"/>
      <c r="L419" s="131"/>
      <c r="M419" s="132"/>
      <c r="N419" s="132"/>
      <c r="O419" s="132"/>
      <c r="P419" s="132"/>
      <c r="Q419" s="132"/>
      <c r="R419" s="139">
        <f>IF($S$9&lt;&gt;"yes",IF(AND(O419&lt;=0,P419&lt;=0),0,IF(O419&gt;0,VLOOKUP(M419,'SNSA Max amounts'!$B$9:$D$12,3,FALSE),VLOOKUP(M419,'SNSA Max amounts'!$H$9:$J$12,3,FALSE))),Q419)</f>
        <v>0</v>
      </c>
      <c r="S419" s="139">
        <f t="shared" si="14"/>
        <v>0</v>
      </c>
    </row>
    <row r="420" spans="1:19" ht="15">
      <c r="A420" s="132"/>
      <c r="B420" s="131"/>
      <c r="C420" s="132"/>
      <c r="D420" s="132"/>
      <c r="E420" s="132"/>
      <c r="F420" s="132"/>
      <c r="G420" s="132"/>
      <c r="H420" s="202">
        <f>IF($S$9&lt;&gt;"yes",IF(AND(E420&lt;=0,F420&lt;=0),0,IF(E420&gt;0,VLOOKUP(C420,'SNSA Max amounts'!$B$9:$D$12,3,FALSE),VLOOKUP(C420,'SNSA Max amounts'!$H$9:$J$12,3,FALSE))),G420)</f>
        <v>0</v>
      </c>
      <c r="I420" s="139">
        <f t="shared" si="13"/>
        <v>0</v>
      </c>
      <c r="J420" s="152"/>
      <c r="K420" s="132"/>
      <c r="L420" s="131"/>
      <c r="M420" s="132"/>
      <c r="N420" s="132"/>
      <c r="O420" s="132"/>
      <c r="P420" s="132"/>
      <c r="Q420" s="132"/>
      <c r="R420" s="139">
        <f>IF($S$9&lt;&gt;"yes",IF(AND(O420&lt;=0,P420&lt;=0),0,IF(O420&gt;0,VLOOKUP(M420,'SNSA Max amounts'!$B$9:$D$12,3,FALSE),VLOOKUP(M420,'SNSA Max amounts'!$H$9:$J$12,3,FALSE))),Q420)</f>
        <v>0</v>
      </c>
      <c r="S420" s="139">
        <f t="shared" si="14"/>
        <v>0</v>
      </c>
    </row>
    <row r="421" spans="1:19" ht="15">
      <c r="A421" s="132"/>
      <c r="B421" s="131"/>
      <c r="C421" s="132"/>
      <c r="D421" s="132"/>
      <c r="E421" s="132"/>
      <c r="F421" s="132"/>
      <c r="G421" s="132"/>
      <c r="H421" s="202">
        <f>IF($S$9&lt;&gt;"yes",IF(AND(E421&lt;=0,F421&lt;=0),0,IF(E421&gt;0,VLOOKUP(C421,'SNSA Max amounts'!$B$9:$D$12,3,FALSE),VLOOKUP(C421,'SNSA Max amounts'!$H$9:$J$12,3,FALSE))),G421)</f>
        <v>0</v>
      </c>
      <c r="I421" s="139">
        <f t="shared" si="13"/>
        <v>0</v>
      </c>
      <c r="J421" s="152"/>
      <c r="K421" s="132"/>
      <c r="L421" s="131"/>
      <c r="M421" s="132"/>
      <c r="N421" s="132"/>
      <c r="O421" s="132"/>
      <c r="P421" s="132"/>
      <c r="Q421" s="132"/>
      <c r="R421" s="139">
        <f>IF($S$9&lt;&gt;"yes",IF(AND(O421&lt;=0,P421&lt;=0),0,IF(O421&gt;0,VLOOKUP(M421,'SNSA Max amounts'!$B$9:$D$12,3,FALSE),VLOOKUP(M421,'SNSA Max amounts'!$H$9:$J$12,3,FALSE))),Q421)</f>
        <v>0</v>
      </c>
      <c r="S421" s="139">
        <f t="shared" si="14"/>
        <v>0</v>
      </c>
    </row>
    <row r="422" spans="1:19" ht="15">
      <c r="A422" s="132"/>
      <c r="B422" s="131"/>
      <c r="C422" s="132"/>
      <c r="D422" s="132"/>
      <c r="E422" s="132"/>
      <c r="F422" s="132"/>
      <c r="G422" s="132"/>
      <c r="H422" s="202">
        <f>IF($S$9&lt;&gt;"yes",IF(AND(E422&lt;=0,F422&lt;=0),0,IF(E422&gt;0,VLOOKUP(C422,'SNSA Max amounts'!$B$9:$D$12,3,FALSE),VLOOKUP(C422,'SNSA Max amounts'!$H$9:$J$12,3,FALSE))),G422)</f>
        <v>0</v>
      </c>
      <c r="I422" s="139">
        <f t="shared" si="13"/>
        <v>0</v>
      </c>
      <c r="J422" s="152"/>
      <c r="K422" s="132"/>
      <c r="L422" s="131"/>
      <c r="M422" s="132"/>
      <c r="N422" s="132"/>
      <c r="O422" s="132"/>
      <c r="P422" s="132"/>
      <c r="Q422" s="132"/>
      <c r="R422" s="139">
        <f>IF($S$9&lt;&gt;"yes",IF(AND(O422&lt;=0,P422&lt;=0),0,IF(O422&gt;0,VLOOKUP(M422,'SNSA Max amounts'!$B$9:$D$12,3,FALSE),VLOOKUP(M422,'SNSA Max amounts'!$H$9:$J$12,3,FALSE))),Q422)</f>
        <v>0</v>
      </c>
      <c r="S422" s="139">
        <f t="shared" si="14"/>
        <v>0</v>
      </c>
    </row>
    <row r="423" spans="1:19" ht="15">
      <c r="A423" s="132"/>
      <c r="B423" s="131"/>
      <c r="C423" s="132"/>
      <c r="D423" s="132"/>
      <c r="E423" s="132"/>
      <c r="F423" s="132"/>
      <c r="G423" s="132"/>
      <c r="H423" s="202">
        <f>IF($S$9&lt;&gt;"yes",IF(AND(E423&lt;=0,F423&lt;=0),0,IF(E423&gt;0,VLOOKUP(C423,'SNSA Max amounts'!$B$9:$D$12,3,FALSE),VLOOKUP(C423,'SNSA Max amounts'!$H$9:$J$12,3,FALSE))),G423)</f>
        <v>0</v>
      </c>
      <c r="I423" s="139">
        <f t="shared" ref="I423:I486" si="15">MIN(G423,H423)*(E423+F423)</f>
        <v>0</v>
      </c>
      <c r="J423" s="152"/>
      <c r="K423" s="132"/>
      <c r="L423" s="131"/>
      <c r="M423" s="132"/>
      <c r="N423" s="132"/>
      <c r="O423" s="132"/>
      <c r="P423" s="132"/>
      <c r="Q423" s="132"/>
      <c r="R423" s="139">
        <f>IF($S$9&lt;&gt;"yes",IF(AND(O423&lt;=0,P423&lt;=0),0,IF(O423&gt;0,VLOOKUP(M423,'SNSA Max amounts'!$B$9:$D$12,3,FALSE),VLOOKUP(M423,'SNSA Max amounts'!$H$9:$J$12,3,FALSE))),Q423)</f>
        <v>0</v>
      </c>
      <c r="S423" s="139">
        <f t="shared" ref="S423:S486" si="16">MIN(Q423,R423)*(O423+P423)</f>
        <v>0</v>
      </c>
    </row>
    <row r="424" spans="1:19" ht="15">
      <c r="A424" s="132"/>
      <c r="B424" s="131"/>
      <c r="C424" s="132"/>
      <c r="D424" s="132"/>
      <c r="E424" s="132"/>
      <c r="F424" s="132"/>
      <c r="G424" s="132"/>
      <c r="H424" s="202">
        <f>IF($S$9&lt;&gt;"yes",IF(AND(E424&lt;=0,F424&lt;=0),0,IF(E424&gt;0,VLOOKUP(C424,'SNSA Max amounts'!$B$9:$D$12,3,FALSE),VLOOKUP(C424,'SNSA Max amounts'!$H$9:$J$12,3,FALSE))),G424)</f>
        <v>0</v>
      </c>
      <c r="I424" s="139">
        <f t="shared" si="15"/>
        <v>0</v>
      </c>
      <c r="J424" s="152"/>
      <c r="K424" s="132"/>
      <c r="L424" s="131"/>
      <c r="M424" s="132"/>
      <c r="N424" s="132"/>
      <c r="O424" s="132"/>
      <c r="P424" s="132"/>
      <c r="Q424" s="132"/>
      <c r="R424" s="139">
        <f>IF($S$9&lt;&gt;"yes",IF(AND(O424&lt;=0,P424&lt;=0),0,IF(O424&gt;0,VLOOKUP(M424,'SNSA Max amounts'!$B$9:$D$12,3,FALSE),VLOOKUP(M424,'SNSA Max amounts'!$H$9:$J$12,3,FALSE))),Q424)</f>
        <v>0</v>
      </c>
      <c r="S424" s="139">
        <f t="shared" si="16"/>
        <v>0</v>
      </c>
    </row>
    <row r="425" spans="1:19" ht="15">
      <c r="A425" s="132"/>
      <c r="B425" s="131"/>
      <c r="C425" s="132"/>
      <c r="D425" s="132"/>
      <c r="E425" s="132"/>
      <c r="F425" s="132"/>
      <c r="G425" s="132"/>
      <c r="H425" s="202">
        <f>IF($S$9&lt;&gt;"yes",IF(AND(E425&lt;=0,F425&lt;=0),0,IF(E425&gt;0,VLOOKUP(C425,'SNSA Max amounts'!$B$9:$D$12,3,FALSE),VLOOKUP(C425,'SNSA Max amounts'!$H$9:$J$12,3,FALSE))),G425)</f>
        <v>0</v>
      </c>
      <c r="I425" s="139">
        <f t="shared" si="15"/>
        <v>0</v>
      </c>
      <c r="J425" s="152"/>
      <c r="K425" s="132"/>
      <c r="L425" s="131"/>
      <c r="M425" s="132"/>
      <c r="N425" s="132"/>
      <c r="O425" s="132"/>
      <c r="P425" s="132"/>
      <c r="Q425" s="132"/>
      <c r="R425" s="139">
        <f>IF($S$9&lt;&gt;"yes",IF(AND(O425&lt;=0,P425&lt;=0),0,IF(O425&gt;0,VLOOKUP(M425,'SNSA Max amounts'!$B$9:$D$12,3,FALSE),VLOOKUP(M425,'SNSA Max amounts'!$H$9:$J$12,3,FALSE))),Q425)</f>
        <v>0</v>
      </c>
      <c r="S425" s="139">
        <f t="shared" si="16"/>
        <v>0</v>
      </c>
    </row>
    <row r="426" spans="1:19" ht="15">
      <c r="A426" s="132"/>
      <c r="B426" s="131"/>
      <c r="C426" s="132"/>
      <c r="D426" s="132"/>
      <c r="E426" s="132"/>
      <c r="F426" s="132"/>
      <c r="G426" s="132"/>
      <c r="H426" s="202">
        <f>IF($S$9&lt;&gt;"yes",IF(AND(E426&lt;=0,F426&lt;=0),0,IF(E426&gt;0,VLOOKUP(C426,'SNSA Max amounts'!$B$9:$D$12,3,FALSE),VLOOKUP(C426,'SNSA Max amounts'!$H$9:$J$12,3,FALSE))),G426)</f>
        <v>0</v>
      </c>
      <c r="I426" s="139">
        <f t="shared" si="15"/>
        <v>0</v>
      </c>
      <c r="J426" s="152"/>
      <c r="K426" s="132"/>
      <c r="L426" s="131"/>
      <c r="M426" s="132"/>
      <c r="N426" s="132"/>
      <c r="O426" s="132"/>
      <c r="P426" s="132"/>
      <c r="Q426" s="132"/>
      <c r="R426" s="139">
        <f>IF($S$9&lt;&gt;"yes",IF(AND(O426&lt;=0,P426&lt;=0),0,IF(O426&gt;0,VLOOKUP(M426,'SNSA Max amounts'!$B$9:$D$12,3,FALSE),VLOOKUP(M426,'SNSA Max amounts'!$H$9:$J$12,3,FALSE))),Q426)</f>
        <v>0</v>
      </c>
      <c r="S426" s="139">
        <f t="shared" si="16"/>
        <v>0</v>
      </c>
    </row>
    <row r="427" spans="1:19" ht="15">
      <c r="A427" s="132"/>
      <c r="B427" s="131"/>
      <c r="C427" s="132"/>
      <c r="D427" s="132"/>
      <c r="E427" s="132"/>
      <c r="F427" s="132"/>
      <c r="G427" s="132"/>
      <c r="H427" s="202">
        <f>IF($S$9&lt;&gt;"yes",IF(AND(E427&lt;=0,F427&lt;=0),0,IF(E427&gt;0,VLOOKUP(C427,'SNSA Max amounts'!$B$9:$D$12,3,FALSE),VLOOKUP(C427,'SNSA Max amounts'!$H$9:$J$12,3,FALSE))),G427)</f>
        <v>0</v>
      </c>
      <c r="I427" s="139">
        <f t="shared" si="15"/>
        <v>0</v>
      </c>
      <c r="J427" s="152"/>
      <c r="K427" s="132"/>
      <c r="L427" s="131"/>
      <c r="M427" s="132"/>
      <c r="N427" s="132"/>
      <c r="O427" s="132"/>
      <c r="P427" s="132"/>
      <c r="Q427" s="132"/>
      <c r="R427" s="139">
        <f>IF($S$9&lt;&gt;"yes",IF(AND(O427&lt;=0,P427&lt;=0),0,IF(O427&gt;0,VLOOKUP(M427,'SNSA Max amounts'!$B$9:$D$12,3,FALSE),VLOOKUP(M427,'SNSA Max amounts'!$H$9:$J$12,3,FALSE))),Q427)</f>
        <v>0</v>
      </c>
      <c r="S427" s="139">
        <f t="shared" si="16"/>
        <v>0</v>
      </c>
    </row>
    <row r="428" spans="1:19" ht="15">
      <c r="A428" s="132"/>
      <c r="B428" s="131"/>
      <c r="C428" s="132"/>
      <c r="D428" s="132"/>
      <c r="E428" s="132"/>
      <c r="F428" s="132"/>
      <c r="G428" s="132"/>
      <c r="H428" s="202">
        <f>IF($S$9&lt;&gt;"yes",IF(AND(E428&lt;=0,F428&lt;=0),0,IF(E428&gt;0,VLOOKUP(C428,'SNSA Max amounts'!$B$9:$D$12,3,FALSE),VLOOKUP(C428,'SNSA Max amounts'!$H$9:$J$12,3,FALSE))),G428)</f>
        <v>0</v>
      </c>
      <c r="I428" s="139">
        <f t="shared" si="15"/>
        <v>0</v>
      </c>
      <c r="J428" s="152"/>
      <c r="K428" s="132"/>
      <c r="L428" s="131"/>
      <c r="M428" s="132"/>
      <c r="N428" s="132"/>
      <c r="O428" s="132"/>
      <c r="P428" s="132"/>
      <c r="Q428" s="132"/>
      <c r="R428" s="139">
        <f>IF($S$9&lt;&gt;"yes",IF(AND(O428&lt;=0,P428&lt;=0),0,IF(O428&gt;0,VLOOKUP(M428,'SNSA Max amounts'!$B$9:$D$12,3,FALSE),VLOOKUP(M428,'SNSA Max amounts'!$H$9:$J$12,3,FALSE))),Q428)</f>
        <v>0</v>
      </c>
      <c r="S428" s="139">
        <f t="shared" si="16"/>
        <v>0</v>
      </c>
    </row>
    <row r="429" spans="1:19" ht="15">
      <c r="A429" s="132"/>
      <c r="B429" s="131"/>
      <c r="C429" s="132"/>
      <c r="D429" s="132"/>
      <c r="E429" s="132"/>
      <c r="F429" s="132"/>
      <c r="G429" s="132"/>
      <c r="H429" s="202">
        <f>IF($S$9&lt;&gt;"yes",IF(AND(E429&lt;=0,F429&lt;=0),0,IF(E429&gt;0,VLOOKUP(C429,'SNSA Max amounts'!$B$9:$D$12,3,FALSE),VLOOKUP(C429,'SNSA Max amounts'!$H$9:$J$12,3,FALSE))),G429)</f>
        <v>0</v>
      </c>
      <c r="I429" s="139">
        <f t="shared" si="15"/>
        <v>0</v>
      </c>
      <c r="J429" s="152"/>
      <c r="K429" s="132"/>
      <c r="L429" s="131"/>
      <c r="M429" s="132"/>
      <c r="N429" s="132"/>
      <c r="O429" s="132"/>
      <c r="P429" s="132"/>
      <c r="Q429" s="132"/>
      <c r="R429" s="139">
        <f>IF($S$9&lt;&gt;"yes",IF(AND(O429&lt;=0,P429&lt;=0),0,IF(O429&gt;0,VLOOKUP(M429,'SNSA Max amounts'!$B$9:$D$12,3,FALSE),VLOOKUP(M429,'SNSA Max amounts'!$H$9:$J$12,3,FALSE))),Q429)</f>
        <v>0</v>
      </c>
      <c r="S429" s="139">
        <f t="shared" si="16"/>
        <v>0</v>
      </c>
    </row>
    <row r="430" spans="1:19" ht="15">
      <c r="A430" s="132"/>
      <c r="B430" s="131"/>
      <c r="C430" s="132"/>
      <c r="D430" s="132"/>
      <c r="E430" s="132"/>
      <c r="F430" s="132"/>
      <c r="G430" s="132"/>
      <c r="H430" s="202">
        <f>IF($S$9&lt;&gt;"yes",IF(AND(E430&lt;=0,F430&lt;=0),0,IF(E430&gt;0,VLOOKUP(C430,'SNSA Max amounts'!$B$9:$D$12,3,FALSE),VLOOKUP(C430,'SNSA Max amounts'!$H$9:$J$12,3,FALSE))),G430)</f>
        <v>0</v>
      </c>
      <c r="I430" s="139">
        <f t="shared" si="15"/>
        <v>0</v>
      </c>
      <c r="J430" s="152"/>
      <c r="K430" s="132"/>
      <c r="L430" s="131"/>
      <c r="M430" s="132"/>
      <c r="N430" s="132"/>
      <c r="O430" s="132"/>
      <c r="P430" s="132"/>
      <c r="Q430" s="132"/>
      <c r="R430" s="139">
        <f>IF($S$9&lt;&gt;"yes",IF(AND(O430&lt;=0,P430&lt;=0),0,IF(O430&gt;0,VLOOKUP(M430,'SNSA Max amounts'!$B$9:$D$12,3,FALSE),VLOOKUP(M430,'SNSA Max amounts'!$H$9:$J$12,3,FALSE))),Q430)</f>
        <v>0</v>
      </c>
      <c r="S430" s="139">
        <f t="shared" si="16"/>
        <v>0</v>
      </c>
    </row>
    <row r="431" spans="1:19" ht="15">
      <c r="A431" s="132"/>
      <c r="B431" s="131"/>
      <c r="C431" s="132"/>
      <c r="D431" s="132"/>
      <c r="E431" s="132"/>
      <c r="F431" s="132"/>
      <c r="G431" s="132"/>
      <c r="H431" s="202">
        <f>IF($S$9&lt;&gt;"yes",IF(AND(E431&lt;=0,F431&lt;=0),0,IF(E431&gt;0,VLOOKUP(C431,'SNSA Max amounts'!$B$9:$D$12,3,FALSE),VLOOKUP(C431,'SNSA Max amounts'!$H$9:$J$12,3,FALSE))),G431)</f>
        <v>0</v>
      </c>
      <c r="I431" s="139">
        <f t="shared" si="15"/>
        <v>0</v>
      </c>
      <c r="J431" s="152"/>
      <c r="K431" s="132"/>
      <c r="L431" s="131"/>
      <c r="M431" s="132"/>
      <c r="N431" s="132"/>
      <c r="O431" s="132"/>
      <c r="P431" s="132"/>
      <c r="Q431" s="132"/>
      <c r="R431" s="139">
        <f>IF($S$9&lt;&gt;"yes",IF(AND(O431&lt;=0,P431&lt;=0),0,IF(O431&gt;0,VLOOKUP(M431,'SNSA Max amounts'!$B$9:$D$12,3,FALSE),VLOOKUP(M431,'SNSA Max amounts'!$H$9:$J$12,3,FALSE))),Q431)</f>
        <v>0</v>
      </c>
      <c r="S431" s="139">
        <f t="shared" si="16"/>
        <v>0</v>
      </c>
    </row>
    <row r="432" spans="1:19" ht="15">
      <c r="A432" s="132"/>
      <c r="B432" s="131"/>
      <c r="C432" s="132"/>
      <c r="D432" s="132"/>
      <c r="E432" s="132"/>
      <c r="F432" s="132"/>
      <c r="G432" s="132"/>
      <c r="H432" s="202">
        <f>IF($S$9&lt;&gt;"yes",IF(AND(E432&lt;=0,F432&lt;=0),0,IF(E432&gt;0,VLOOKUP(C432,'SNSA Max amounts'!$B$9:$D$12,3,FALSE),VLOOKUP(C432,'SNSA Max amounts'!$H$9:$J$12,3,FALSE))),G432)</f>
        <v>0</v>
      </c>
      <c r="I432" s="139">
        <f t="shared" si="15"/>
        <v>0</v>
      </c>
      <c r="J432" s="152"/>
      <c r="K432" s="132"/>
      <c r="L432" s="131"/>
      <c r="M432" s="132"/>
      <c r="N432" s="132"/>
      <c r="O432" s="132"/>
      <c r="P432" s="132"/>
      <c r="Q432" s="132"/>
      <c r="R432" s="139">
        <f>IF($S$9&lt;&gt;"yes",IF(AND(O432&lt;=0,P432&lt;=0),0,IF(O432&gt;0,VLOOKUP(M432,'SNSA Max amounts'!$B$9:$D$12,3,FALSE),VLOOKUP(M432,'SNSA Max amounts'!$H$9:$J$12,3,FALSE))),Q432)</f>
        <v>0</v>
      </c>
      <c r="S432" s="139">
        <f t="shared" si="16"/>
        <v>0</v>
      </c>
    </row>
    <row r="433" spans="1:19" ht="15">
      <c r="A433" s="132"/>
      <c r="B433" s="131"/>
      <c r="C433" s="132"/>
      <c r="D433" s="132"/>
      <c r="E433" s="132"/>
      <c r="F433" s="132"/>
      <c r="G433" s="132"/>
      <c r="H433" s="202">
        <f>IF($S$9&lt;&gt;"yes",IF(AND(E433&lt;=0,F433&lt;=0),0,IF(E433&gt;0,VLOOKUP(C433,'SNSA Max amounts'!$B$9:$D$12,3,FALSE),VLOOKUP(C433,'SNSA Max amounts'!$H$9:$J$12,3,FALSE))),G433)</f>
        <v>0</v>
      </c>
      <c r="I433" s="139">
        <f t="shared" si="15"/>
        <v>0</v>
      </c>
      <c r="J433" s="152"/>
      <c r="K433" s="132"/>
      <c r="L433" s="131"/>
      <c r="M433" s="132"/>
      <c r="N433" s="132"/>
      <c r="O433" s="132"/>
      <c r="P433" s="132"/>
      <c r="Q433" s="132"/>
      <c r="R433" s="139">
        <f>IF($S$9&lt;&gt;"yes",IF(AND(O433&lt;=0,P433&lt;=0),0,IF(O433&gt;0,VLOOKUP(M433,'SNSA Max amounts'!$B$9:$D$12,3,FALSE),VLOOKUP(M433,'SNSA Max amounts'!$H$9:$J$12,3,FALSE))),Q433)</f>
        <v>0</v>
      </c>
      <c r="S433" s="139">
        <f t="shared" si="16"/>
        <v>0</v>
      </c>
    </row>
    <row r="434" spans="1:19" ht="15">
      <c r="A434" s="132"/>
      <c r="B434" s="131"/>
      <c r="C434" s="132"/>
      <c r="D434" s="132"/>
      <c r="E434" s="132"/>
      <c r="F434" s="132"/>
      <c r="G434" s="132"/>
      <c r="H434" s="202">
        <f>IF($S$9&lt;&gt;"yes",IF(AND(E434&lt;=0,F434&lt;=0),0,IF(E434&gt;0,VLOOKUP(C434,'SNSA Max amounts'!$B$9:$D$12,3,FALSE),VLOOKUP(C434,'SNSA Max amounts'!$H$9:$J$12,3,FALSE))),G434)</f>
        <v>0</v>
      </c>
      <c r="I434" s="139">
        <f t="shared" si="15"/>
        <v>0</v>
      </c>
      <c r="J434" s="152"/>
      <c r="K434" s="132"/>
      <c r="L434" s="131"/>
      <c r="M434" s="132"/>
      <c r="N434" s="132"/>
      <c r="O434" s="132"/>
      <c r="P434" s="132"/>
      <c r="Q434" s="132"/>
      <c r="R434" s="139">
        <f>IF($S$9&lt;&gt;"yes",IF(AND(O434&lt;=0,P434&lt;=0),0,IF(O434&gt;0,VLOOKUP(M434,'SNSA Max amounts'!$B$9:$D$12,3,FALSE),VLOOKUP(M434,'SNSA Max amounts'!$H$9:$J$12,3,FALSE))),Q434)</f>
        <v>0</v>
      </c>
      <c r="S434" s="139">
        <f t="shared" si="16"/>
        <v>0</v>
      </c>
    </row>
    <row r="435" spans="1:19" ht="15">
      <c r="A435" s="132"/>
      <c r="B435" s="131"/>
      <c r="C435" s="132"/>
      <c r="D435" s="132"/>
      <c r="E435" s="132"/>
      <c r="F435" s="132"/>
      <c r="G435" s="132"/>
      <c r="H435" s="202">
        <f>IF($S$9&lt;&gt;"yes",IF(AND(E435&lt;=0,F435&lt;=0),0,IF(E435&gt;0,VLOOKUP(C435,'SNSA Max amounts'!$B$9:$D$12,3,FALSE),VLOOKUP(C435,'SNSA Max amounts'!$H$9:$J$12,3,FALSE))),G435)</f>
        <v>0</v>
      </c>
      <c r="I435" s="139">
        <f t="shared" si="15"/>
        <v>0</v>
      </c>
      <c r="J435" s="152"/>
      <c r="K435" s="132"/>
      <c r="L435" s="131"/>
      <c r="M435" s="132"/>
      <c r="N435" s="132"/>
      <c r="O435" s="132"/>
      <c r="P435" s="132"/>
      <c r="Q435" s="132"/>
      <c r="R435" s="139">
        <f>IF($S$9&lt;&gt;"yes",IF(AND(O435&lt;=0,P435&lt;=0),0,IF(O435&gt;0,VLOOKUP(M435,'SNSA Max amounts'!$B$9:$D$12,3,FALSE),VLOOKUP(M435,'SNSA Max amounts'!$H$9:$J$12,3,FALSE))),Q435)</f>
        <v>0</v>
      </c>
      <c r="S435" s="139">
        <f t="shared" si="16"/>
        <v>0</v>
      </c>
    </row>
    <row r="436" spans="1:19" ht="15">
      <c r="A436" s="132"/>
      <c r="B436" s="131"/>
      <c r="C436" s="132"/>
      <c r="D436" s="132"/>
      <c r="E436" s="132"/>
      <c r="F436" s="132"/>
      <c r="G436" s="132"/>
      <c r="H436" s="202">
        <f>IF($S$9&lt;&gt;"yes",IF(AND(E436&lt;=0,F436&lt;=0),0,IF(E436&gt;0,VLOOKUP(C436,'SNSA Max amounts'!$B$9:$D$12,3,FALSE),VLOOKUP(C436,'SNSA Max amounts'!$H$9:$J$12,3,FALSE))),G436)</f>
        <v>0</v>
      </c>
      <c r="I436" s="139">
        <f t="shared" si="15"/>
        <v>0</v>
      </c>
      <c r="J436" s="152"/>
      <c r="K436" s="132"/>
      <c r="L436" s="131"/>
      <c r="M436" s="132"/>
      <c r="N436" s="132"/>
      <c r="O436" s="132"/>
      <c r="P436" s="132"/>
      <c r="Q436" s="132"/>
      <c r="R436" s="139">
        <f>IF($S$9&lt;&gt;"yes",IF(AND(O436&lt;=0,P436&lt;=0),0,IF(O436&gt;0,VLOOKUP(M436,'SNSA Max amounts'!$B$9:$D$12,3,FALSE),VLOOKUP(M436,'SNSA Max amounts'!$H$9:$J$12,3,FALSE))),Q436)</f>
        <v>0</v>
      </c>
      <c r="S436" s="139">
        <f t="shared" si="16"/>
        <v>0</v>
      </c>
    </row>
    <row r="437" spans="1:19" ht="15">
      <c r="A437" s="132"/>
      <c r="B437" s="131"/>
      <c r="C437" s="132"/>
      <c r="D437" s="132"/>
      <c r="E437" s="132"/>
      <c r="F437" s="132"/>
      <c r="G437" s="132"/>
      <c r="H437" s="202">
        <f>IF($S$9&lt;&gt;"yes",IF(AND(E437&lt;=0,F437&lt;=0),0,IF(E437&gt;0,VLOOKUP(C437,'SNSA Max amounts'!$B$9:$D$12,3,FALSE),VLOOKUP(C437,'SNSA Max amounts'!$H$9:$J$12,3,FALSE))),G437)</f>
        <v>0</v>
      </c>
      <c r="I437" s="139">
        <f t="shared" si="15"/>
        <v>0</v>
      </c>
      <c r="J437" s="152"/>
      <c r="K437" s="132"/>
      <c r="L437" s="131"/>
      <c r="M437" s="132"/>
      <c r="N437" s="132"/>
      <c r="O437" s="132"/>
      <c r="P437" s="132"/>
      <c r="Q437" s="132"/>
      <c r="R437" s="139">
        <f>IF($S$9&lt;&gt;"yes",IF(AND(O437&lt;=0,P437&lt;=0),0,IF(O437&gt;0,VLOOKUP(M437,'SNSA Max amounts'!$B$9:$D$12,3,FALSE),VLOOKUP(M437,'SNSA Max amounts'!$H$9:$J$12,3,FALSE))),Q437)</f>
        <v>0</v>
      </c>
      <c r="S437" s="139">
        <f t="shared" si="16"/>
        <v>0</v>
      </c>
    </row>
    <row r="438" spans="1:19" ht="15">
      <c r="A438" s="132"/>
      <c r="B438" s="131"/>
      <c r="C438" s="132"/>
      <c r="D438" s="132"/>
      <c r="E438" s="132"/>
      <c r="F438" s="132"/>
      <c r="G438" s="132"/>
      <c r="H438" s="202">
        <f>IF($S$9&lt;&gt;"yes",IF(AND(E438&lt;=0,F438&lt;=0),0,IF(E438&gt;0,VLOOKUP(C438,'SNSA Max amounts'!$B$9:$D$12,3,FALSE),VLOOKUP(C438,'SNSA Max amounts'!$H$9:$J$12,3,FALSE))),G438)</f>
        <v>0</v>
      </c>
      <c r="I438" s="139">
        <f t="shared" si="15"/>
        <v>0</v>
      </c>
      <c r="J438" s="152"/>
      <c r="K438" s="132"/>
      <c r="L438" s="131"/>
      <c r="M438" s="132"/>
      <c r="N438" s="132"/>
      <c r="O438" s="132"/>
      <c r="P438" s="132"/>
      <c r="Q438" s="132"/>
      <c r="R438" s="139">
        <f>IF($S$9&lt;&gt;"yes",IF(AND(O438&lt;=0,P438&lt;=0),0,IF(O438&gt;0,VLOOKUP(M438,'SNSA Max amounts'!$B$9:$D$12,3,FALSE),VLOOKUP(M438,'SNSA Max amounts'!$H$9:$J$12,3,FALSE))),Q438)</f>
        <v>0</v>
      </c>
      <c r="S438" s="139">
        <f t="shared" si="16"/>
        <v>0</v>
      </c>
    </row>
    <row r="439" spans="1:19" ht="15">
      <c r="A439" s="132"/>
      <c r="B439" s="131"/>
      <c r="C439" s="132"/>
      <c r="D439" s="132"/>
      <c r="E439" s="132"/>
      <c r="F439" s="132"/>
      <c r="G439" s="132"/>
      <c r="H439" s="202">
        <f>IF($S$9&lt;&gt;"yes",IF(AND(E439&lt;=0,F439&lt;=0),0,IF(E439&gt;0,VLOOKUP(C439,'SNSA Max amounts'!$B$9:$D$12,3,FALSE),VLOOKUP(C439,'SNSA Max amounts'!$H$9:$J$12,3,FALSE))),G439)</f>
        <v>0</v>
      </c>
      <c r="I439" s="139">
        <f t="shared" si="15"/>
        <v>0</v>
      </c>
      <c r="J439" s="152"/>
      <c r="K439" s="132"/>
      <c r="L439" s="131"/>
      <c r="M439" s="132"/>
      <c r="N439" s="132"/>
      <c r="O439" s="132"/>
      <c r="P439" s="132"/>
      <c r="Q439" s="132"/>
      <c r="R439" s="139">
        <f>IF($S$9&lt;&gt;"yes",IF(AND(O439&lt;=0,P439&lt;=0),0,IF(O439&gt;0,VLOOKUP(M439,'SNSA Max amounts'!$B$9:$D$12,3,FALSE),VLOOKUP(M439,'SNSA Max amounts'!$H$9:$J$12,3,FALSE))),Q439)</f>
        <v>0</v>
      </c>
      <c r="S439" s="139">
        <f t="shared" si="16"/>
        <v>0</v>
      </c>
    </row>
    <row r="440" spans="1:19" ht="15">
      <c r="A440" s="132"/>
      <c r="B440" s="131"/>
      <c r="C440" s="132"/>
      <c r="D440" s="132"/>
      <c r="E440" s="132"/>
      <c r="F440" s="132"/>
      <c r="G440" s="132"/>
      <c r="H440" s="202">
        <f>IF($S$9&lt;&gt;"yes",IF(AND(E440&lt;=0,F440&lt;=0),0,IF(E440&gt;0,VLOOKUP(C440,'SNSA Max amounts'!$B$9:$D$12,3,FALSE),VLOOKUP(C440,'SNSA Max amounts'!$H$9:$J$12,3,FALSE))),G440)</f>
        <v>0</v>
      </c>
      <c r="I440" s="139">
        <f t="shared" si="15"/>
        <v>0</v>
      </c>
      <c r="J440" s="152"/>
      <c r="K440" s="132"/>
      <c r="L440" s="131"/>
      <c r="M440" s="132"/>
      <c r="N440" s="132"/>
      <c r="O440" s="132"/>
      <c r="P440" s="132"/>
      <c r="Q440" s="132"/>
      <c r="R440" s="139">
        <f>IF($S$9&lt;&gt;"yes",IF(AND(O440&lt;=0,P440&lt;=0),0,IF(O440&gt;0,VLOOKUP(M440,'SNSA Max amounts'!$B$9:$D$12,3,FALSE),VLOOKUP(M440,'SNSA Max amounts'!$H$9:$J$12,3,FALSE))),Q440)</f>
        <v>0</v>
      </c>
      <c r="S440" s="139">
        <f t="shared" si="16"/>
        <v>0</v>
      </c>
    </row>
    <row r="441" spans="1:19" ht="15">
      <c r="A441" s="132"/>
      <c r="B441" s="131"/>
      <c r="C441" s="132"/>
      <c r="D441" s="132"/>
      <c r="E441" s="132"/>
      <c r="F441" s="132"/>
      <c r="G441" s="132"/>
      <c r="H441" s="202">
        <f>IF($S$9&lt;&gt;"yes",IF(AND(E441&lt;=0,F441&lt;=0),0,IF(E441&gt;0,VLOOKUP(C441,'SNSA Max amounts'!$B$9:$D$12,3,FALSE),VLOOKUP(C441,'SNSA Max amounts'!$H$9:$J$12,3,FALSE))),G441)</f>
        <v>0</v>
      </c>
      <c r="I441" s="139">
        <f t="shared" si="15"/>
        <v>0</v>
      </c>
      <c r="J441" s="152"/>
      <c r="K441" s="132"/>
      <c r="L441" s="131"/>
      <c r="M441" s="132"/>
      <c r="N441" s="132"/>
      <c r="O441" s="132"/>
      <c r="P441" s="132"/>
      <c r="Q441" s="132"/>
      <c r="R441" s="139">
        <f>IF($S$9&lt;&gt;"yes",IF(AND(O441&lt;=0,P441&lt;=0),0,IF(O441&gt;0,VLOOKUP(M441,'SNSA Max amounts'!$B$9:$D$12,3,FALSE),VLOOKUP(M441,'SNSA Max amounts'!$H$9:$J$12,3,FALSE))),Q441)</f>
        <v>0</v>
      </c>
      <c r="S441" s="139">
        <f t="shared" si="16"/>
        <v>0</v>
      </c>
    </row>
    <row r="442" spans="1:19" ht="15">
      <c r="A442" s="132"/>
      <c r="B442" s="131"/>
      <c r="C442" s="132"/>
      <c r="D442" s="132"/>
      <c r="E442" s="132"/>
      <c r="F442" s="132"/>
      <c r="G442" s="132"/>
      <c r="H442" s="202">
        <f>IF($S$9&lt;&gt;"yes",IF(AND(E442&lt;=0,F442&lt;=0),0,IF(E442&gt;0,VLOOKUP(C442,'SNSA Max amounts'!$B$9:$D$12,3,FALSE),VLOOKUP(C442,'SNSA Max amounts'!$H$9:$J$12,3,FALSE))),G442)</f>
        <v>0</v>
      </c>
      <c r="I442" s="139">
        <f t="shared" si="15"/>
        <v>0</v>
      </c>
      <c r="J442" s="152"/>
      <c r="K442" s="132"/>
      <c r="L442" s="131"/>
      <c r="M442" s="132"/>
      <c r="N442" s="132"/>
      <c r="O442" s="132"/>
      <c r="P442" s="132"/>
      <c r="Q442" s="132"/>
      <c r="R442" s="139">
        <f>IF($S$9&lt;&gt;"yes",IF(AND(O442&lt;=0,P442&lt;=0),0,IF(O442&gt;0,VLOOKUP(M442,'SNSA Max amounts'!$B$9:$D$12,3,FALSE),VLOOKUP(M442,'SNSA Max amounts'!$H$9:$J$12,3,FALSE))),Q442)</f>
        <v>0</v>
      </c>
      <c r="S442" s="139">
        <f t="shared" si="16"/>
        <v>0</v>
      </c>
    </row>
    <row r="443" spans="1:19" ht="15">
      <c r="A443" s="132"/>
      <c r="B443" s="131"/>
      <c r="C443" s="132"/>
      <c r="D443" s="132"/>
      <c r="E443" s="132"/>
      <c r="F443" s="132"/>
      <c r="G443" s="132"/>
      <c r="H443" s="202">
        <f>IF($S$9&lt;&gt;"yes",IF(AND(E443&lt;=0,F443&lt;=0),0,IF(E443&gt;0,VLOOKUP(C443,'SNSA Max amounts'!$B$9:$D$12,3,FALSE),VLOOKUP(C443,'SNSA Max amounts'!$H$9:$J$12,3,FALSE))),G443)</f>
        <v>0</v>
      </c>
      <c r="I443" s="139">
        <f t="shared" si="15"/>
        <v>0</v>
      </c>
      <c r="J443" s="152"/>
      <c r="K443" s="132"/>
      <c r="L443" s="131"/>
      <c r="M443" s="132"/>
      <c r="N443" s="132"/>
      <c r="O443" s="132"/>
      <c r="P443" s="132"/>
      <c r="Q443" s="132"/>
      <c r="R443" s="139">
        <f>IF($S$9&lt;&gt;"yes",IF(AND(O443&lt;=0,P443&lt;=0),0,IF(O443&gt;0,VLOOKUP(M443,'SNSA Max amounts'!$B$9:$D$12,3,FALSE),VLOOKUP(M443,'SNSA Max amounts'!$H$9:$J$12,3,FALSE))),Q443)</f>
        <v>0</v>
      </c>
      <c r="S443" s="139">
        <f t="shared" si="16"/>
        <v>0</v>
      </c>
    </row>
    <row r="444" spans="1:19" ht="15">
      <c r="A444" s="132"/>
      <c r="B444" s="131"/>
      <c r="C444" s="132"/>
      <c r="D444" s="132"/>
      <c r="E444" s="132"/>
      <c r="F444" s="132"/>
      <c r="G444" s="132"/>
      <c r="H444" s="202">
        <f>IF($S$9&lt;&gt;"yes",IF(AND(E444&lt;=0,F444&lt;=0),0,IF(E444&gt;0,VLOOKUP(C444,'SNSA Max amounts'!$B$9:$D$12,3,FALSE),VLOOKUP(C444,'SNSA Max amounts'!$H$9:$J$12,3,FALSE))),G444)</f>
        <v>0</v>
      </c>
      <c r="I444" s="139">
        <f t="shared" si="15"/>
        <v>0</v>
      </c>
      <c r="J444" s="152"/>
      <c r="K444" s="132"/>
      <c r="L444" s="131"/>
      <c r="M444" s="132"/>
      <c r="N444" s="132"/>
      <c r="O444" s="132"/>
      <c r="P444" s="132"/>
      <c r="Q444" s="132"/>
      <c r="R444" s="139">
        <f>IF($S$9&lt;&gt;"yes",IF(AND(O444&lt;=0,P444&lt;=0),0,IF(O444&gt;0,VLOOKUP(M444,'SNSA Max amounts'!$B$9:$D$12,3,FALSE),VLOOKUP(M444,'SNSA Max amounts'!$H$9:$J$12,3,FALSE))),Q444)</f>
        <v>0</v>
      </c>
      <c r="S444" s="139">
        <f t="shared" si="16"/>
        <v>0</v>
      </c>
    </row>
    <row r="445" spans="1:19" ht="15">
      <c r="A445" s="132"/>
      <c r="B445" s="131"/>
      <c r="C445" s="132"/>
      <c r="D445" s="132"/>
      <c r="E445" s="132"/>
      <c r="F445" s="132"/>
      <c r="G445" s="132"/>
      <c r="H445" s="202">
        <f>IF($S$9&lt;&gt;"yes",IF(AND(E445&lt;=0,F445&lt;=0),0,IF(E445&gt;0,VLOOKUP(C445,'SNSA Max amounts'!$B$9:$D$12,3,FALSE),VLOOKUP(C445,'SNSA Max amounts'!$H$9:$J$12,3,FALSE))),G445)</f>
        <v>0</v>
      </c>
      <c r="I445" s="139">
        <f t="shared" si="15"/>
        <v>0</v>
      </c>
      <c r="J445" s="152"/>
      <c r="K445" s="132"/>
      <c r="L445" s="131"/>
      <c r="M445" s="132"/>
      <c r="N445" s="132"/>
      <c r="O445" s="132"/>
      <c r="P445" s="132"/>
      <c r="Q445" s="132"/>
      <c r="R445" s="139">
        <f>IF($S$9&lt;&gt;"yes",IF(AND(O445&lt;=0,P445&lt;=0),0,IF(O445&gt;0,VLOOKUP(M445,'SNSA Max amounts'!$B$9:$D$12,3,FALSE),VLOOKUP(M445,'SNSA Max amounts'!$H$9:$J$12,3,FALSE))),Q445)</f>
        <v>0</v>
      </c>
      <c r="S445" s="139">
        <f t="shared" si="16"/>
        <v>0</v>
      </c>
    </row>
    <row r="446" spans="1:19" ht="15">
      <c r="A446" s="132"/>
      <c r="B446" s="131"/>
      <c r="C446" s="132"/>
      <c r="D446" s="132"/>
      <c r="E446" s="132"/>
      <c r="F446" s="132"/>
      <c r="G446" s="132"/>
      <c r="H446" s="202">
        <f>IF($S$9&lt;&gt;"yes",IF(AND(E446&lt;=0,F446&lt;=0),0,IF(E446&gt;0,VLOOKUP(C446,'SNSA Max amounts'!$B$9:$D$12,3,FALSE),VLOOKUP(C446,'SNSA Max amounts'!$H$9:$J$12,3,FALSE))),G446)</f>
        <v>0</v>
      </c>
      <c r="I446" s="139">
        <f t="shared" si="15"/>
        <v>0</v>
      </c>
      <c r="J446" s="152"/>
      <c r="K446" s="132"/>
      <c r="L446" s="131"/>
      <c r="M446" s="132"/>
      <c r="N446" s="132"/>
      <c r="O446" s="132"/>
      <c r="P446" s="132"/>
      <c r="Q446" s="132"/>
      <c r="R446" s="139">
        <f>IF($S$9&lt;&gt;"yes",IF(AND(O446&lt;=0,P446&lt;=0),0,IF(O446&gt;0,VLOOKUP(M446,'SNSA Max amounts'!$B$9:$D$12,3,FALSE),VLOOKUP(M446,'SNSA Max amounts'!$H$9:$J$12,3,FALSE))),Q446)</f>
        <v>0</v>
      </c>
      <c r="S446" s="139">
        <f t="shared" si="16"/>
        <v>0</v>
      </c>
    </row>
    <row r="447" spans="1:19" ht="15">
      <c r="A447" s="132"/>
      <c r="B447" s="131"/>
      <c r="C447" s="132"/>
      <c r="D447" s="132"/>
      <c r="E447" s="132"/>
      <c r="F447" s="132"/>
      <c r="G447" s="132"/>
      <c r="H447" s="202">
        <f>IF($S$9&lt;&gt;"yes",IF(AND(E447&lt;=0,F447&lt;=0),0,IF(E447&gt;0,VLOOKUP(C447,'SNSA Max amounts'!$B$9:$D$12,3,FALSE),VLOOKUP(C447,'SNSA Max amounts'!$H$9:$J$12,3,FALSE))),G447)</f>
        <v>0</v>
      </c>
      <c r="I447" s="139">
        <f t="shared" si="15"/>
        <v>0</v>
      </c>
      <c r="J447" s="152"/>
      <c r="K447" s="132"/>
      <c r="L447" s="131"/>
      <c r="M447" s="132"/>
      <c r="N447" s="132"/>
      <c r="O447" s="132"/>
      <c r="P447" s="132"/>
      <c r="Q447" s="132"/>
      <c r="R447" s="139">
        <f>IF($S$9&lt;&gt;"yes",IF(AND(O447&lt;=0,P447&lt;=0),0,IF(O447&gt;0,VLOOKUP(M447,'SNSA Max amounts'!$B$9:$D$12,3,FALSE),VLOOKUP(M447,'SNSA Max amounts'!$H$9:$J$12,3,FALSE))),Q447)</f>
        <v>0</v>
      </c>
      <c r="S447" s="139">
        <f t="shared" si="16"/>
        <v>0</v>
      </c>
    </row>
    <row r="448" spans="1:19" ht="15">
      <c r="A448" s="132"/>
      <c r="B448" s="131"/>
      <c r="C448" s="132"/>
      <c r="D448" s="132"/>
      <c r="E448" s="132"/>
      <c r="F448" s="132"/>
      <c r="G448" s="132"/>
      <c r="H448" s="202">
        <f>IF($S$9&lt;&gt;"yes",IF(AND(E448&lt;=0,F448&lt;=0),0,IF(E448&gt;0,VLOOKUP(C448,'SNSA Max amounts'!$B$9:$D$12,3,FALSE),VLOOKUP(C448,'SNSA Max amounts'!$H$9:$J$12,3,FALSE))),G448)</f>
        <v>0</v>
      </c>
      <c r="I448" s="139">
        <f t="shared" si="15"/>
        <v>0</v>
      </c>
      <c r="J448" s="152"/>
      <c r="K448" s="132"/>
      <c r="L448" s="131"/>
      <c r="M448" s="132"/>
      <c r="N448" s="132"/>
      <c r="O448" s="132"/>
      <c r="P448" s="132"/>
      <c r="Q448" s="132"/>
      <c r="R448" s="139">
        <f>IF($S$9&lt;&gt;"yes",IF(AND(O448&lt;=0,P448&lt;=0),0,IF(O448&gt;0,VLOOKUP(M448,'SNSA Max amounts'!$B$9:$D$12,3,FALSE),VLOOKUP(M448,'SNSA Max amounts'!$H$9:$J$12,3,FALSE))),Q448)</f>
        <v>0</v>
      </c>
      <c r="S448" s="139">
        <f t="shared" si="16"/>
        <v>0</v>
      </c>
    </row>
    <row r="449" spans="1:19" ht="15">
      <c r="A449" s="132"/>
      <c r="B449" s="131"/>
      <c r="C449" s="132"/>
      <c r="D449" s="132"/>
      <c r="E449" s="132"/>
      <c r="F449" s="132"/>
      <c r="G449" s="132"/>
      <c r="H449" s="202">
        <f>IF($S$9&lt;&gt;"yes",IF(AND(E449&lt;=0,F449&lt;=0),0,IF(E449&gt;0,VLOOKUP(C449,'SNSA Max amounts'!$B$9:$D$12,3,FALSE),VLOOKUP(C449,'SNSA Max amounts'!$H$9:$J$12,3,FALSE))),G449)</f>
        <v>0</v>
      </c>
      <c r="I449" s="139">
        <f t="shared" si="15"/>
        <v>0</v>
      </c>
      <c r="J449" s="152"/>
      <c r="K449" s="132"/>
      <c r="L449" s="131"/>
      <c r="M449" s="132"/>
      <c r="N449" s="132"/>
      <c r="O449" s="132"/>
      <c r="P449" s="132"/>
      <c r="Q449" s="132"/>
      <c r="R449" s="139">
        <f>IF($S$9&lt;&gt;"yes",IF(AND(O449&lt;=0,P449&lt;=0),0,IF(O449&gt;0,VLOOKUP(M449,'SNSA Max amounts'!$B$9:$D$12,3,FALSE),VLOOKUP(M449,'SNSA Max amounts'!$H$9:$J$12,3,FALSE))),Q449)</f>
        <v>0</v>
      </c>
      <c r="S449" s="139">
        <f t="shared" si="16"/>
        <v>0</v>
      </c>
    </row>
    <row r="450" spans="1:19" ht="15">
      <c r="A450" s="132"/>
      <c r="B450" s="131"/>
      <c r="C450" s="132"/>
      <c r="D450" s="132"/>
      <c r="E450" s="132"/>
      <c r="F450" s="132"/>
      <c r="G450" s="132"/>
      <c r="H450" s="202">
        <f>IF($S$9&lt;&gt;"yes",IF(AND(E450&lt;=0,F450&lt;=0),0,IF(E450&gt;0,VLOOKUP(C450,'SNSA Max amounts'!$B$9:$D$12,3,FALSE),VLOOKUP(C450,'SNSA Max amounts'!$H$9:$J$12,3,FALSE))),G450)</f>
        <v>0</v>
      </c>
      <c r="I450" s="139">
        <f t="shared" si="15"/>
        <v>0</v>
      </c>
      <c r="J450" s="152"/>
      <c r="K450" s="132"/>
      <c r="L450" s="131"/>
      <c r="M450" s="132"/>
      <c r="N450" s="132"/>
      <c r="O450" s="132"/>
      <c r="P450" s="132"/>
      <c r="Q450" s="132"/>
      <c r="R450" s="139">
        <f>IF($S$9&lt;&gt;"yes",IF(AND(O450&lt;=0,P450&lt;=0),0,IF(O450&gt;0,VLOOKUP(M450,'SNSA Max amounts'!$B$9:$D$12,3,FALSE),VLOOKUP(M450,'SNSA Max amounts'!$H$9:$J$12,3,FALSE))),Q450)</f>
        <v>0</v>
      </c>
      <c r="S450" s="139">
        <f t="shared" si="16"/>
        <v>0</v>
      </c>
    </row>
    <row r="451" spans="1:19" ht="15">
      <c r="A451" s="132"/>
      <c r="B451" s="131"/>
      <c r="C451" s="132"/>
      <c r="D451" s="132"/>
      <c r="E451" s="132"/>
      <c r="F451" s="132"/>
      <c r="G451" s="132"/>
      <c r="H451" s="202">
        <f>IF($S$9&lt;&gt;"yes",IF(AND(E451&lt;=0,F451&lt;=0),0,IF(E451&gt;0,VLOOKUP(C451,'SNSA Max amounts'!$B$9:$D$12,3,FALSE),VLOOKUP(C451,'SNSA Max amounts'!$H$9:$J$12,3,FALSE))),G451)</f>
        <v>0</v>
      </c>
      <c r="I451" s="139">
        <f t="shared" si="15"/>
        <v>0</v>
      </c>
      <c r="J451" s="152"/>
      <c r="K451" s="132"/>
      <c r="L451" s="131"/>
      <c r="M451" s="132"/>
      <c r="N451" s="132"/>
      <c r="O451" s="132"/>
      <c r="P451" s="132"/>
      <c r="Q451" s="132"/>
      <c r="R451" s="139">
        <f>IF($S$9&lt;&gt;"yes",IF(AND(O451&lt;=0,P451&lt;=0),0,IF(O451&gt;0,VLOOKUP(M451,'SNSA Max amounts'!$B$9:$D$12,3,FALSE),VLOOKUP(M451,'SNSA Max amounts'!$H$9:$J$12,3,FALSE))),Q451)</f>
        <v>0</v>
      </c>
      <c r="S451" s="139">
        <f t="shared" si="16"/>
        <v>0</v>
      </c>
    </row>
    <row r="452" spans="1:19" ht="15">
      <c r="A452" s="132"/>
      <c r="B452" s="131"/>
      <c r="C452" s="132"/>
      <c r="D452" s="132"/>
      <c r="E452" s="132"/>
      <c r="F452" s="132"/>
      <c r="G452" s="132"/>
      <c r="H452" s="202">
        <f>IF($S$9&lt;&gt;"yes",IF(AND(E452&lt;=0,F452&lt;=0),0,IF(E452&gt;0,VLOOKUP(C452,'SNSA Max amounts'!$B$9:$D$12,3,FALSE),VLOOKUP(C452,'SNSA Max amounts'!$H$9:$J$12,3,FALSE))),G452)</f>
        <v>0</v>
      </c>
      <c r="I452" s="139">
        <f t="shared" si="15"/>
        <v>0</v>
      </c>
      <c r="J452" s="152"/>
      <c r="K452" s="132"/>
      <c r="L452" s="131"/>
      <c r="M452" s="132"/>
      <c r="N452" s="132"/>
      <c r="O452" s="132"/>
      <c r="P452" s="132"/>
      <c r="Q452" s="132"/>
      <c r="R452" s="139">
        <f>IF($S$9&lt;&gt;"yes",IF(AND(O452&lt;=0,P452&lt;=0),0,IF(O452&gt;0,VLOOKUP(M452,'SNSA Max amounts'!$B$9:$D$12,3,FALSE),VLOOKUP(M452,'SNSA Max amounts'!$H$9:$J$12,3,FALSE))),Q452)</f>
        <v>0</v>
      </c>
      <c r="S452" s="139">
        <f t="shared" si="16"/>
        <v>0</v>
      </c>
    </row>
    <row r="453" spans="1:19" ht="15">
      <c r="A453" s="132"/>
      <c r="B453" s="131"/>
      <c r="C453" s="132"/>
      <c r="D453" s="132"/>
      <c r="E453" s="132"/>
      <c r="F453" s="132"/>
      <c r="G453" s="132"/>
      <c r="H453" s="202">
        <f>IF($S$9&lt;&gt;"yes",IF(AND(E453&lt;=0,F453&lt;=0),0,IF(E453&gt;0,VLOOKUP(C453,'SNSA Max amounts'!$B$9:$D$12,3,FALSE),VLOOKUP(C453,'SNSA Max amounts'!$H$9:$J$12,3,FALSE))),G453)</f>
        <v>0</v>
      </c>
      <c r="I453" s="139">
        <f t="shared" si="15"/>
        <v>0</v>
      </c>
      <c r="J453" s="152"/>
      <c r="K453" s="132"/>
      <c r="L453" s="131"/>
      <c r="M453" s="132"/>
      <c r="N453" s="132"/>
      <c r="O453" s="132"/>
      <c r="P453" s="132"/>
      <c r="Q453" s="132"/>
      <c r="R453" s="139">
        <f>IF($S$9&lt;&gt;"yes",IF(AND(O453&lt;=0,P453&lt;=0),0,IF(O453&gt;0,VLOOKUP(M453,'SNSA Max amounts'!$B$9:$D$12,3,FALSE),VLOOKUP(M453,'SNSA Max amounts'!$H$9:$J$12,3,FALSE))),Q453)</f>
        <v>0</v>
      </c>
      <c r="S453" s="139">
        <f t="shared" si="16"/>
        <v>0</v>
      </c>
    </row>
    <row r="454" spans="1:19" ht="15">
      <c r="A454" s="132"/>
      <c r="B454" s="131"/>
      <c r="C454" s="132"/>
      <c r="D454" s="132"/>
      <c r="E454" s="132"/>
      <c r="F454" s="132"/>
      <c r="G454" s="132"/>
      <c r="H454" s="202">
        <f>IF($S$9&lt;&gt;"yes",IF(AND(E454&lt;=0,F454&lt;=0),0,IF(E454&gt;0,VLOOKUP(C454,'SNSA Max amounts'!$B$9:$D$12,3,FALSE),VLOOKUP(C454,'SNSA Max amounts'!$H$9:$J$12,3,FALSE))),G454)</f>
        <v>0</v>
      </c>
      <c r="I454" s="139">
        <f t="shared" si="15"/>
        <v>0</v>
      </c>
      <c r="J454" s="152"/>
      <c r="K454" s="132"/>
      <c r="L454" s="131"/>
      <c r="M454" s="132"/>
      <c r="N454" s="132"/>
      <c r="O454" s="132"/>
      <c r="P454" s="132"/>
      <c r="Q454" s="132"/>
      <c r="R454" s="139">
        <f>IF($S$9&lt;&gt;"yes",IF(AND(O454&lt;=0,P454&lt;=0),0,IF(O454&gt;0,VLOOKUP(M454,'SNSA Max amounts'!$B$9:$D$12,3,FALSE),VLOOKUP(M454,'SNSA Max amounts'!$H$9:$J$12,3,FALSE))),Q454)</f>
        <v>0</v>
      </c>
      <c r="S454" s="139">
        <f t="shared" si="16"/>
        <v>0</v>
      </c>
    </row>
    <row r="455" spans="1:19" ht="15">
      <c r="A455" s="132"/>
      <c r="B455" s="131"/>
      <c r="C455" s="132"/>
      <c r="D455" s="132"/>
      <c r="E455" s="132"/>
      <c r="F455" s="132"/>
      <c r="G455" s="132"/>
      <c r="H455" s="202">
        <f>IF($S$9&lt;&gt;"yes",IF(AND(E455&lt;=0,F455&lt;=0),0,IF(E455&gt;0,VLOOKUP(C455,'SNSA Max amounts'!$B$9:$D$12,3,FALSE),VLOOKUP(C455,'SNSA Max amounts'!$H$9:$J$12,3,FALSE))),G455)</f>
        <v>0</v>
      </c>
      <c r="I455" s="139">
        <f t="shared" si="15"/>
        <v>0</v>
      </c>
      <c r="J455" s="152"/>
      <c r="K455" s="132"/>
      <c r="L455" s="131"/>
      <c r="M455" s="132"/>
      <c r="N455" s="132"/>
      <c r="O455" s="132"/>
      <c r="P455" s="132"/>
      <c r="Q455" s="132"/>
      <c r="R455" s="139">
        <f>IF($S$9&lt;&gt;"yes",IF(AND(O455&lt;=0,P455&lt;=0),0,IF(O455&gt;0,VLOOKUP(M455,'SNSA Max amounts'!$B$9:$D$12,3,FALSE),VLOOKUP(M455,'SNSA Max amounts'!$H$9:$J$12,3,FALSE))),Q455)</f>
        <v>0</v>
      </c>
      <c r="S455" s="139">
        <f t="shared" si="16"/>
        <v>0</v>
      </c>
    </row>
    <row r="456" spans="1:19" ht="15">
      <c r="A456" s="132"/>
      <c r="B456" s="131"/>
      <c r="C456" s="132"/>
      <c r="D456" s="132"/>
      <c r="E456" s="132"/>
      <c r="F456" s="132"/>
      <c r="G456" s="132"/>
      <c r="H456" s="202">
        <f>IF($S$9&lt;&gt;"yes",IF(AND(E456&lt;=0,F456&lt;=0),0,IF(E456&gt;0,VLOOKUP(C456,'SNSA Max amounts'!$B$9:$D$12,3,FALSE),VLOOKUP(C456,'SNSA Max amounts'!$H$9:$J$12,3,FALSE))),G456)</f>
        <v>0</v>
      </c>
      <c r="I456" s="139">
        <f t="shared" si="15"/>
        <v>0</v>
      </c>
      <c r="J456" s="152"/>
      <c r="K456" s="132"/>
      <c r="L456" s="131"/>
      <c r="M456" s="132"/>
      <c r="N456" s="132"/>
      <c r="O456" s="132"/>
      <c r="P456" s="132"/>
      <c r="Q456" s="132"/>
      <c r="R456" s="139">
        <f>IF($S$9&lt;&gt;"yes",IF(AND(O456&lt;=0,P456&lt;=0),0,IF(O456&gt;0,VLOOKUP(M456,'SNSA Max amounts'!$B$9:$D$12,3,FALSE),VLOOKUP(M456,'SNSA Max amounts'!$H$9:$J$12,3,FALSE))),Q456)</f>
        <v>0</v>
      </c>
      <c r="S456" s="139">
        <f t="shared" si="16"/>
        <v>0</v>
      </c>
    </row>
    <row r="457" spans="1:19" ht="15">
      <c r="A457" s="132"/>
      <c r="B457" s="131"/>
      <c r="C457" s="132"/>
      <c r="D457" s="132"/>
      <c r="E457" s="132"/>
      <c r="F457" s="132"/>
      <c r="G457" s="132"/>
      <c r="H457" s="202">
        <f>IF($S$9&lt;&gt;"yes",IF(AND(E457&lt;=0,F457&lt;=0),0,IF(E457&gt;0,VLOOKUP(C457,'SNSA Max amounts'!$B$9:$D$12,3,FALSE),VLOOKUP(C457,'SNSA Max amounts'!$H$9:$J$12,3,FALSE))),G457)</f>
        <v>0</v>
      </c>
      <c r="I457" s="139">
        <f t="shared" si="15"/>
        <v>0</v>
      </c>
      <c r="J457" s="152"/>
      <c r="K457" s="132"/>
      <c r="L457" s="131"/>
      <c r="M457" s="132"/>
      <c r="N457" s="132"/>
      <c r="O457" s="132"/>
      <c r="P457" s="132"/>
      <c r="Q457" s="132"/>
      <c r="R457" s="139">
        <f>IF($S$9&lt;&gt;"yes",IF(AND(O457&lt;=0,P457&lt;=0),0,IF(O457&gt;0,VLOOKUP(M457,'SNSA Max amounts'!$B$9:$D$12,3,FALSE),VLOOKUP(M457,'SNSA Max amounts'!$H$9:$J$12,3,FALSE))),Q457)</f>
        <v>0</v>
      </c>
      <c r="S457" s="139">
        <f t="shared" si="16"/>
        <v>0</v>
      </c>
    </row>
    <row r="458" spans="1:19" ht="15">
      <c r="A458" s="132"/>
      <c r="B458" s="131"/>
      <c r="C458" s="132"/>
      <c r="D458" s="132"/>
      <c r="E458" s="132"/>
      <c r="F458" s="132"/>
      <c r="G458" s="132"/>
      <c r="H458" s="202">
        <f>IF($S$9&lt;&gt;"yes",IF(AND(E458&lt;=0,F458&lt;=0),0,IF(E458&gt;0,VLOOKUP(C458,'SNSA Max amounts'!$B$9:$D$12,3,FALSE),VLOOKUP(C458,'SNSA Max amounts'!$H$9:$J$12,3,FALSE))),G458)</f>
        <v>0</v>
      </c>
      <c r="I458" s="139">
        <f t="shared" si="15"/>
        <v>0</v>
      </c>
      <c r="J458" s="152"/>
      <c r="K458" s="132"/>
      <c r="L458" s="131"/>
      <c r="M458" s="132"/>
      <c r="N458" s="132"/>
      <c r="O458" s="132"/>
      <c r="P458" s="132"/>
      <c r="Q458" s="132"/>
      <c r="R458" s="139">
        <f>IF($S$9&lt;&gt;"yes",IF(AND(O458&lt;=0,P458&lt;=0),0,IF(O458&gt;0,VLOOKUP(M458,'SNSA Max amounts'!$B$9:$D$12,3,FALSE),VLOOKUP(M458,'SNSA Max amounts'!$H$9:$J$12,3,FALSE))),Q458)</f>
        <v>0</v>
      </c>
      <c r="S458" s="139">
        <f t="shared" si="16"/>
        <v>0</v>
      </c>
    </row>
    <row r="459" spans="1:19" ht="15">
      <c r="A459" s="132"/>
      <c r="B459" s="131"/>
      <c r="C459" s="132"/>
      <c r="D459" s="132"/>
      <c r="E459" s="132"/>
      <c r="F459" s="132"/>
      <c r="G459" s="132"/>
      <c r="H459" s="202">
        <f>IF($S$9&lt;&gt;"yes",IF(AND(E459&lt;=0,F459&lt;=0),0,IF(E459&gt;0,VLOOKUP(C459,'SNSA Max amounts'!$B$9:$D$12,3,FALSE),VLOOKUP(C459,'SNSA Max amounts'!$H$9:$J$12,3,FALSE))),G459)</f>
        <v>0</v>
      </c>
      <c r="I459" s="139">
        <f t="shared" si="15"/>
        <v>0</v>
      </c>
      <c r="J459" s="152"/>
      <c r="K459" s="132"/>
      <c r="L459" s="131"/>
      <c r="M459" s="132"/>
      <c r="N459" s="132"/>
      <c r="O459" s="132"/>
      <c r="P459" s="132"/>
      <c r="Q459" s="132"/>
      <c r="R459" s="139">
        <f>IF($S$9&lt;&gt;"yes",IF(AND(O459&lt;=0,P459&lt;=0),0,IF(O459&gt;0,VLOOKUP(M459,'SNSA Max amounts'!$B$9:$D$12,3,FALSE),VLOOKUP(M459,'SNSA Max amounts'!$H$9:$J$12,3,FALSE))),Q459)</f>
        <v>0</v>
      </c>
      <c r="S459" s="139">
        <f t="shared" si="16"/>
        <v>0</v>
      </c>
    </row>
    <row r="460" spans="1:19" ht="15">
      <c r="A460" s="132"/>
      <c r="B460" s="131"/>
      <c r="C460" s="132"/>
      <c r="D460" s="132"/>
      <c r="E460" s="132"/>
      <c r="F460" s="132"/>
      <c r="G460" s="132"/>
      <c r="H460" s="202">
        <f>IF($S$9&lt;&gt;"yes",IF(AND(E460&lt;=0,F460&lt;=0),0,IF(E460&gt;0,VLOOKUP(C460,'SNSA Max amounts'!$B$9:$D$12,3,FALSE),VLOOKUP(C460,'SNSA Max amounts'!$H$9:$J$12,3,FALSE))),G460)</f>
        <v>0</v>
      </c>
      <c r="I460" s="139">
        <f t="shared" si="15"/>
        <v>0</v>
      </c>
      <c r="J460" s="152"/>
      <c r="K460" s="132"/>
      <c r="L460" s="131"/>
      <c r="M460" s="132"/>
      <c r="N460" s="132"/>
      <c r="O460" s="132"/>
      <c r="P460" s="132"/>
      <c r="Q460" s="132"/>
      <c r="R460" s="139">
        <f>IF($S$9&lt;&gt;"yes",IF(AND(O460&lt;=0,P460&lt;=0),0,IF(O460&gt;0,VLOOKUP(M460,'SNSA Max amounts'!$B$9:$D$12,3,FALSE),VLOOKUP(M460,'SNSA Max amounts'!$H$9:$J$12,3,FALSE))),Q460)</f>
        <v>0</v>
      </c>
      <c r="S460" s="139">
        <f t="shared" si="16"/>
        <v>0</v>
      </c>
    </row>
    <row r="461" spans="1:19" ht="15">
      <c r="A461" s="132"/>
      <c r="B461" s="131"/>
      <c r="C461" s="132"/>
      <c r="D461" s="132"/>
      <c r="E461" s="132"/>
      <c r="F461" s="132"/>
      <c r="G461" s="132"/>
      <c r="H461" s="202">
        <f>IF($S$9&lt;&gt;"yes",IF(AND(E461&lt;=0,F461&lt;=0),0,IF(E461&gt;0,VLOOKUP(C461,'SNSA Max amounts'!$B$9:$D$12,3,FALSE),VLOOKUP(C461,'SNSA Max amounts'!$H$9:$J$12,3,FALSE))),G461)</f>
        <v>0</v>
      </c>
      <c r="I461" s="139">
        <f t="shared" si="15"/>
        <v>0</v>
      </c>
      <c r="J461" s="152"/>
      <c r="K461" s="132"/>
      <c r="L461" s="131"/>
      <c r="M461" s="132"/>
      <c r="N461" s="132"/>
      <c r="O461" s="132"/>
      <c r="P461" s="132"/>
      <c r="Q461" s="132"/>
      <c r="R461" s="139">
        <f>IF($S$9&lt;&gt;"yes",IF(AND(O461&lt;=0,P461&lt;=0),0,IF(O461&gt;0,VLOOKUP(M461,'SNSA Max amounts'!$B$9:$D$12,3,FALSE),VLOOKUP(M461,'SNSA Max amounts'!$H$9:$J$12,3,FALSE))),Q461)</f>
        <v>0</v>
      </c>
      <c r="S461" s="139">
        <f t="shared" si="16"/>
        <v>0</v>
      </c>
    </row>
    <row r="462" spans="1:19" ht="15">
      <c r="A462" s="132"/>
      <c r="B462" s="131"/>
      <c r="C462" s="132"/>
      <c r="D462" s="132"/>
      <c r="E462" s="132"/>
      <c r="F462" s="132"/>
      <c r="G462" s="132"/>
      <c r="H462" s="202">
        <f>IF($S$9&lt;&gt;"yes",IF(AND(E462&lt;=0,F462&lt;=0),0,IF(E462&gt;0,VLOOKUP(C462,'SNSA Max amounts'!$B$9:$D$12,3,FALSE),VLOOKUP(C462,'SNSA Max amounts'!$H$9:$J$12,3,FALSE))),G462)</f>
        <v>0</v>
      </c>
      <c r="I462" s="139">
        <f t="shared" si="15"/>
        <v>0</v>
      </c>
      <c r="J462" s="152"/>
      <c r="K462" s="132"/>
      <c r="L462" s="131"/>
      <c r="M462" s="132"/>
      <c r="N462" s="132"/>
      <c r="O462" s="132"/>
      <c r="P462" s="132"/>
      <c r="Q462" s="132"/>
      <c r="R462" s="139">
        <f>IF($S$9&lt;&gt;"yes",IF(AND(O462&lt;=0,P462&lt;=0),0,IF(O462&gt;0,VLOOKUP(M462,'SNSA Max amounts'!$B$9:$D$12,3,FALSE),VLOOKUP(M462,'SNSA Max amounts'!$H$9:$J$12,3,FALSE))),Q462)</f>
        <v>0</v>
      </c>
      <c r="S462" s="139">
        <f t="shared" si="16"/>
        <v>0</v>
      </c>
    </row>
    <row r="463" spans="1:19" ht="15">
      <c r="A463" s="132"/>
      <c r="B463" s="131"/>
      <c r="C463" s="132"/>
      <c r="D463" s="132"/>
      <c r="E463" s="132"/>
      <c r="F463" s="132"/>
      <c r="G463" s="132"/>
      <c r="H463" s="202">
        <f>IF($S$9&lt;&gt;"yes",IF(AND(E463&lt;=0,F463&lt;=0),0,IF(E463&gt;0,VLOOKUP(C463,'SNSA Max amounts'!$B$9:$D$12,3,FALSE),VLOOKUP(C463,'SNSA Max amounts'!$H$9:$J$12,3,FALSE))),G463)</f>
        <v>0</v>
      </c>
      <c r="I463" s="139">
        <f t="shared" si="15"/>
        <v>0</v>
      </c>
      <c r="J463" s="152"/>
      <c r="K463" s="132"/>
      <c r="L463" s="131"/>
      <c r="M463" s="132"/>
      <c r="N463" s="132"/>
      <c r="O463" s="132"/>
      <c r="P463" s="132"/>
      <c r="Q463" s="132"/>
      <c r="R463" s="139">
        <f>IF($S$9&lt;&gt;"yes",IF(AND(O463&lt;=0,P463&lt;=0),0,IF(O463&gt;0,VLOOKUP(M463,'SNSA Max amounts'!$B$9:$D$12,3,FALSE),VLOOKUP(M463,'SNSA Max amounts'!$H$9:$J$12,3,FALSE))),Q463)</f>
        <v>0</v>
      </c>
      <c r="S463" s="139">
        <f t="shared" si="16"/>
        <v>0</v>
      </c>
    </row>
    <row r="464" spans="1:19" ht="15">
      <c r="A464" s="132"/>
      <c r="B464" s="131"/>
      <c r="C464" s="132"/>
      <c r="D464" s="132"/>
      <c r="E464" s="132"/>
      <c r="F464" s="132"/>
      <c r="G464" s="132"/>
      <c r="H464" s="202">
        <f>IF($S$9&lt;&gt;"yes",IF(AND(E464&lt;=0,F464&lt;=0),0,IF(E464&gt;0,VLOOKUP(C464,'SNSA Max amounts'!$B$9:$D$12,3,FALSE),VLOOKUP(C464,'SNSA Max amounts'!$H$9:$J$12,3,FALSE))),G464)</f>
        <v>0</v>
      </c>
      <c r="I464" s="139">
        <f t="shared" si="15"/>
        <v>0</v>
      </c>
      <c r="J464" s="152"/>
      <c r="K464" s="132"/>
      <c r="L464" s="131"/>
      <c r="M464" s="132"/>
      <c r="N464" s="132"/>
      <c r="O464" s="132"/>
      <c r="P464" s="132"/>
      <c r="Q464" s="132"/>
      <c r="R464" s="139">
        <f>IF($S$9&lt;&gt;"yes",IF(AND(O464&lt;=0,P464&lt;=0),0,IF(O464&gt;0,VLOOKUP(M464,'SNSA Max amounts'!$B$9:$D$12,3,FALSE),VLOOKUP(M464,'SNSA Max amounts'!$H$9:$J$12,3,FALSE))),Q464)</f>
        <v>0</v>
      </c>
      <c r="S464" s="139">
        <f t="shared" si="16"/>
        <v>0</v>
      </c>
    </row>
    <row r="465" spans="1:19" ht="15">
      <c r="A465" s="132"/>
      <c r="B465" s="131"/>
      <c r="C465" s="132"/>
      <c r="D465" s="132"/>
      <c r="E465" s="132"/>
      <c r="F465" s="132"/>
      <c r="G465" s="132"/>
      <c r="H465" s="202">
        <f>IF($S$9&lt;&gt;"yes",IF(AND(E465&lt;=0,F465&lt;=0),0,IF(E465&gt;0,VLOOKUP(C465,'SNSA Max amounts'!$B$9:$D$12,3,FALSE),VLOOKUP(C465,'SNSA Max amounts'!$H$9:$J$12,3,FALSE))),G465)</f>
        <v>0</v>
      </c>
      <c r="I465" s="139">
        <f t="shared" si="15"/>
        <v>0</v>
      </c>
      <c r="J465" s="152"/>
      <c r="K465" s="132"/>
      <c r="L465" s="131"/>
      <c r="M465" s="132"/>
      <c r="N465" s="132"/>
      <c r="O465" s="132"/>
      <c r="P465" s="132"/>
      <c r="Q465" s="132"/>
      <c r="R465" s="139">
        <f>IF($S$9&lt;&gt;"yes",IF(AND(O465&lt;=0,P465&lt;=0),0,IF(O465&gt;0,VLOOKUP(M465,'SNSA Max amounts'!$B$9:$D$12,3,FALSE),VLOOKUP(M465,'SNSA Max amounts'!$H$9:$J$12,3,FALSE))),Q465)</f>
        <v>0</v>
      </c>
      <c r="S465" s="139">
        <f t="shared" si="16"/>
        <v>0</v>
      </c>
    </row>
    <row r="466" spans="1:19" ht="15">
      <c r="A466" s="132"/>
      <c r="B466" s="131"/>
      <c r="C466" s="132"/>
      <c r="D466" s="132"/>
      <c r="E466" s="132"/>
      <c r="F466" s="132"/>
      <c r="G466" s="132"/>
      <c r="H466" s="202">
        <f>IF($S$9&lt;&gt;"yes",IF(AND(E466&lt;=0,F466&lt;=0),0,IF(E466&gt;0,VLOOKUP(C466,'SNSA Max amounts'!$B$9:$D$12,3,FALSE),VLOOKUP(C466,'SNSA Max amounts'!$H$9:$J$12,3,FALSE))),G466)</f>
        <v>0</v>
      </c>
      <c r="I466" s="139">
        <f t="shared" si="15"/>
        <v>0</v>
      </c>
      <c r="J466" s="152"/>
      <c r="K466" s="132"/>
      <c r="L466" s="131"/>
      <c r="M466" s="132"/>
      <c r="N466" s="132"/>
      <c r="O466" s="132"/>
      <c r="P466" s="132"/>
      <c r="Q466" s="132"/>
      <c r="R466" s="139">
        <f>IF($S$9&lt;&gt;"yes",IF(AND(O466&lt;=0,P466&lt;=0),0,IF(O466&gt;0,VLOOKUP(M466,'SNSA Max amounts'!$B$9:$D$12,3,FALSE),VLOOKUP(M466,'SNSA Max amounts'!$H$9:$J$12,3,FALSE))),Q466)</f>
        <v>0</v>
      </c>
      <c r="S466" s="139">
        <f t="shared" si="16"/>
        <v>0</v>
      </c>
    </row>
    <row r="467" spans="1:19" ht="15">
      <c r="A467" s="132"/>
      <c r="B467" s="131"/>
      <c r="C467" s="132"/>
      <c r="D467" s="132"/>
      <c r="E467" s="132"/>
      <c r="F467" s="132"/>
      <c r="G467" s="132"/>
      <c r="H467" s="202">
        <f>IF($S$9&lt;&gt;"yes",IF(AND(E467&lt;=0,F467&lt;=0),0,IF(E467&gt;0,VLOOKUP(C467,'SNSA Max amounts'!$B$9:$D$12,3,FALSE),VLOOKUP(C467,'SNSA Max amounts'!$H$9:$J$12,3,FALSE))),G467)</f>
        <v>0</v>
      </c>
      <c r="I467" s="139">
        <f t="shared" si="15"/>
        <v>0</v>
      </c>
      <c r="J467" s="152"/>
      <c r="K467" s="132"/>
      <c r="L467" s="131"/>
      <c r="M467" s="132"/>
      <c r="N467" s="132"/>
      <c r="O467" s="132"/>
      <c r="P467" s="132"/>
      <c r="Q467" s="132"/>
      <c r="R467" s="139">
        <f>IF($S$9&lt;&gt;"yes",IF(AND(O467&lt;=0,P467&lt;=0),0,IF(O467&gt;0,VLOOKUP(M467,'SNSA Max amounts'!$B$9:$D$12,3,FALSE),VLOOKUP(M467,'SNSA Max amounts'!$H$9:$J$12,3,FALSE))),Q467)</f>
        <v>0</v>
      </c>
      <c r="S467" s="139">
        <f t="shared" si="16"/>
        <v>0</v>
      </c>
    </row>
    <row r="468" spans="1:19" ht="15">
      <c r="A468" s="132"/>
      <c r="B468" s="131"/>
      <c r="C468" s="132"/>
      <c r="D468" s="132"/>
      <c r="E468" s="132"/>
      <c r="F468" s="132"/>
      <c r="G468" s="132"/>
      <c r="H468" s="202">
        <f>IF($S$9&lt;&gt;"yes",IF(AND(E468&lt;=0,F468&lt;=0),0,IF(E468&gt;0,VLOOKUP(C468,'SNSA Max amounts'!$B$9:$D$12,3,FALSE),VLOOKUP(C468,'SNSA Max amounts'!$H$9:$J$12,3,FALSE))),G468)</f>
        <v>0</v>
      </c>
      <c r="I468" s="139">
        <f t="shared" si="15"/>
        <v>0</v>
      </c>
      <c r="J468" s="152"/>
      <c r="K468" s="132"/>
      <c r="L468" s="131"/>
      <c r="M468" s="132"/>
      <c r="N468" s="132"/>
      <c r="O468" s="132"/>
      <c r="P468" s="132"/>
      <c r="Q468" s="132"/>
      <c r="R468" s="139">
        <f>IF($S$9&lt;&gt;"yes",IF(AND(O468&lt;=0,P468&lt;=0),0,IF(O468&gt;0,VLOOKUP(M468,'SNSA Max amounts'!$B$9:$D$12,3,FALSE),VLOOKUP(M468,'SNSA Max amounts'!$H$9:$J$12,3,FALSE))),Q468)</f>
        <v>0</v>
      </c>
      <c r="S468" s="139">
        <f t="shared" si="16"/>
        <v>0</v>
      </c>
    </row>
    <row r="469" spans="1:19" ht="15">
      <c r="A469" s="132"/>
      <c r="B469" s="131"/>
      <c r="C469" s="132"/>
      <c r="D469" s="132"/>
      <c r="E469" s="132"/>
      <c r="F469" s="132"/>
      <c r="G469" s="132"/>
      <c r="H469" s="202">
        <f>IF($S$9&lt;&gt;"yes",IF(AND(E469&lt;=0,F469&lt;=0),0,IF(E469&gt;0,VLOOKUP(C469,'SNSA Max amounts'!$B$9:$D$12,3,FALSE),VLOOKUP(C469,'SNSA Max amounts'!$H$9:$J$12,3,FALSE))),G469)</f>
        <v>0</v>
      </c>
      <c r="I469" s="139">
        <f t="shared" si="15"/>
        <v>0</v>
      </c>
      <c r="J469" s="152"/>
      <c r="K469" s="132"/>
      <c r="L469" s="131"/>
      <c r="M469" s="132"/>
      <c r="N469" s="132"/>
      <c r="O469" s="132"/>
      <c r="P469" s="132"/>
      <c r="Q469" s="132"/>
      <c r="R469" s="139">
        <f>IF($S$9&lt;&gt;"yes",IF(AND(O469&lt;=0,P469&lt;=0),0,IF(O469&gt;0,VLOOKUP(M469,'SNSA Max amounts'!$B$9:$D$12,3,FALSE),VLOOKUP(M469,'SNSA Max amounts'!$H$9:$J$12,3,FALSE))),Q469)</f>
        <v>0</v>
      </c>
      <c r="S469" s="139">
        <f t="shared" si="16"/>
        <v>0</v>
      </c>
    </row>
    <row r="470" spans="1:19" ht="15">
      <c r="A470" s="132"/>
      <c r="B470" s="131"/>
      <c r="C470" s="132"/>
      <c r="D470" s="132"/>
      <c r="E470" s="132"/>
      <c r="F470" s="132"/>
      <c r="G470" s="132"/>
      <c r="H470" s="202">
        <f>IF($S$9&lt;&gt;"yes",IF(AND(E470&lt;=0,F470&lt;=0),0,IF(E470&gt;0,VLOOKUP(C470,'SNSA Max amounts'!$B$9:$D$12,3,FALSE),VLOOKUP(C470,'SNSA Max amounts'!$H$9:$J$12,3,FALSE))),G470)</f>
        <v>0</v>
      </c>
      <c r="I470" s="139">
        <f t="shared" si="15"/>
        <v>0</v>
      </c>
      <c r="J470" s="152"/>
      <c r="K470" s="132"/>
      <c r="L470" s="131"/>
      <c r="M470" s="132"/>
      <c r="N470" s="132"/>
      <c r="O470" s="132"/>
      <c r="P470" s="132"/>
      <c r="Q470" s="132"/>
      <c r="R470" s="139">
        <f>IF($S$9&lt;&gt;"yes",IF(AND(O470&lt;=0,P470&lt;=0),0,IF(O470&gt;0,VLOOKUP(M470,'SNSA Max amounts'!$B$9:$D$12,3,FALSE),VLOOKUP(M470,'SNSA Max amounts'!$H$9:$J$12,3,FALSE))),Q470)</f>
        <v>0</v>
      </c>
      <c r="S470" s="139">
        <f t="shared" si="16"/>
        <v>0</v>
      </c>
    </row>
    <row r="471" spans="1:19" ht="15">
      <c r="A471" s="132"/>
      <c r="B471" s="131"/>
      <c r="C471" s="132"/>
      <c r="D471" s="132"/>
      <c r="E471" s="132"/>
      <c r="F471" s="132"/>
      <c r="G471" s="132"/>
      <c r="H471" s="202">
        <f>IF($S$9&lt;&gt;"yes",IF(AND(E471&lt;=0,F471&lt;=0),0,IF(E471&gt;0,VLOOKUP(C471,'SNSA Max amounts'!$B$9:$D$12,3,FALSE),VLOOKUP(C471,'SNSA Max amounts'!$H$9:$J$12,3,FALSE))),G471)</f>
        <v>0</v>
      </c>
      <c r="I471" s="139">
        <f t="shared" si="15"/>
        <v>0</v>
      </c>
      <c r="J471" s="152"/>
      <c r="K471" s="132"/>
      <c r="L471" s="131"/>
      <c r="M471" s="132"/>
      <c r="N471" s="132"/>
      <c r="O471" s="132"/>
      <c r="P471" s="132"/>
      <c r="Q471" s="132"/>
      <c r="R471" s="139">
        <f>IF($S$9&lt;&gt;"yes",IF(AND(O471&lt;=0,P471&lt;=0),0,IF(O471&gt;0,VLOOKUP(M471,'SNSA Max amounts'!$B$9:$D$12,3,FALSE),VLOOKUP(M471,'SNSA Max amounts'!$H$9:$J$12,3,FALSE))),Q471)</f>
        <v>0</v>
      </c>
      <c r="S471" s="139">
        <f t="shared" si="16"/>
        <v>0</v>
      </c>
    </row>
    <row r="472" spans="1:19" ht="15">
      <c r="A472" s="132"/>
      <c r="B472" s="131"/>
      <c r="C472" s="132"/>
      <c r="D472" s="132"/>
      <c r="E472" s="132"/>
      <c r="F472" s="132"/>
      <c r="G472" s="132"/>
      <c r="H472" s="202">
        <f>IF($S$9&lt;&gt;"yes",IF(AND(E472&lt;=0,F472&lt;=0),0,IF(E472&gt;0,VLOOKUP(C472,'SNSA Max amounts'!$B$9:$D$12,3,FALSE),VLOOKUP(C472,'SNSA Max amounts'!$H$9:$J$12,3,FALSE))),G472)</f>
        <v>0</v>
      </c>
      <c r="I472" s="139">
        <f t="shared" si="15"/>
        <v>0</v>
      </c>
      <c r="J472" s="152"/>
      <c r="K472" s="132"/>
      <c r="L472" s="131"/>
      <c r="M472" s="132"/>
      <c r="N472" s="132"/>
      <c r="O472" s="132"/>
      <c r="P472" s="132"/>
      <c r="Q472" s="132"/>
      <c r="R472" s="139">
        <f>IF($S$9&lt;&gt;"yes",IF(AND(O472&lt;=0,P472&lt;=0),0,IF(O472&gt;0,VLOOKUP(M472,'SNSA Max amounts'!$B$9:$D$12,3,FALSE),VLOOKUP(M472,'SNSA Max amounts'!$H$9:$J$12,3,FALSE))),Q472)</f>
        <v>0</v>
      </c>
      <c r="S472" s="139">
        <f t="shared" si="16"/>
        <v>0</v>
      </c>
    </row>
    <row r="473" spans="1:19" ht="15">
      <c r="A473" s="132"/>
      <c r="B473" s="131"/>
      <c r="C473" s="132"/>
      <c r="D473" s="132"/>
      <c r="E473" s="132"/>
      <c r="F473" s="132"/>
      <c r="G473" s="132"/>
      <c r="H473" s="202">
        <f>IF($S$9&lt;&gt;"yes",IF(AND(E473&lt;=0,F473&lt;=0),0,IF(E473&gt;0,VLOOKUP(C473,'SNSA Max amounts'!$B$9:$D$12,3,FALSE),VLOOKUP(C473,'SNSA Max amounts'!$H$9:$J$12,3,FALSE))),G473)</f>
        <v>0</v>
      </c>
      <c r="I473" s="139">
        <f t="shared" si="15"/>
        <v>0</v>
      </c>
      <c r="J473" s="152"/>
      <c r="K473" s="132"/>
      <c r="L473" s="131"/>
      <c r="M473" s="132"/>
      <c r="N473" s="132"/>
      <c r="O473" s="132"/>
      <c r="P473" s="132"/>
      <c r="Q473" s="132"/>
      <c r="R473" s="139">
        <f>IF($S$9&lt;&gt;"yes",IF(AND(O473&lt;=0,P473&lt;=0),0,IF(O473&gt;0,VLOOKUP(M473,'SNSA Max amounts'!$B$9:$D$12,3,FALSE),VLOOKUP(M473,'SNSA Max amounts'!$H$9:$J$12,3,FALSE))),Q473)</f>
        <v>0</v>
      </c>
      <c r="S473" s="139">
        <f t="shared" si="16"/>
        <v>0</v>
      </c>
    </row>
    <row r="474" spans="1:19" ht="15">
      <c r="A474" s="132"/>
      <c r="B474" s="131"/>
      <c r="C474" s="132"/>
      <c r="D474" s="132"/>
      <c r="E474" s="132"/>
      <c r="F474" s="132"/>
      <c r="G474" s="132"/>
      <c r="H474" s="202">
        <f>IF($S$9&lt;&gt;"yes",IF(AND(E474&lt;=0,F474&lt;=0),0,IF(E474&gt;0,VLOOKUP(C474,'SNSA Max amounts'!$B$9:$D$12,3,FALSE),VLOOKUP(C474,'SNSA Max amounts'!$H$9:$J$12,3,FALSE))),G474)</f>
        <v>0</v>
      </c>
      <c r="I474" s="139">
        <f t="shared" si="15"/>
        <v>0</v>
      </c>
      <c r="J474" s="152"/>
      <c r="K474" s="132"/>
      <c r="L474" s="131"/>
      <c r="M474" s="132"/>
      <c r="N474" s="132"/>
      <c r="O474" s="132"/>
      <c r="P474" s="132"/>
      <c r="Q474" s="132"/>
      <c r="R474" s="139">
        <f>IF($S$9&lt;&gt;"yes",IF(AND(O474&lt;=0,P474&lt;=0),0,IF(O474&gt;0,VLOOKUP(M474,'SNSA Max amounts'!$B$9:$D$12,3,FALSE),VLOOKUP(M474,'SNSA Max amounts'!$H$9:$J$12,3,FALSE))),Q474)</f>
        <v>0</v>
      </c>
      <c r="S474" s="139">
        <f t="shared" si="16"/>
        <v>0</v>
      </c>
    </row>
    <row r="475" spans="1:19" ht="15">
      <c r="A475" s="132"/>
      <c r="B475" s="131"/>
      <c r="C475" s="132"/>
      <c r="D475" s="132"/>
      <c r="E475" s="132"/>
      <c r="F475" s="132"/>
      <c r="G475" s="132"/>
      <c r="H475" s="202">
        <f>IF($S$9&lt;&gt;"yes",IF(AND(E475&lt;=0,F475&lt;=0),0,IF(E475&gt;0,VLOOKUP(C475,'SNSA Max amounts'!$B$9:$D$12,3,FALSE),VLOOKUP(C475,'SNSA Max amounts'!$H$9:$J$12,3,FALSE))),G475)</f>
        <v>0</v>
      </c>
      <c r="I475" s="139">
        <f t="shared" si="15"/>
        <v>0</v>
      </c>
      <c r="J475" s="152"/>
      <c r="K475" s="132"/>
      <c r="L475" s="131"/>
      <c r="M475" s="132"/>
      <c r="N475" s="132"/>
      <c r="O475" s="132"/>
      <c r="P475" s="132"/>
      <c r="Q475" s="132"/>
      <c r="R475" s="139">
        <f>IF($S$9&lt;&gt;"yes",IF(AND(O475&lt;=0,P475&lt;=0),0,IF(O475&gt;0,VLOOKUP(M475,'SNSA Max amounts'!$B$9:$D$12,3,FALSE),VLOOKUP(M475,'SNSA Max amounts'!$H$9:$J$12,3,FALSE))),Q475)</f>
        <v>0</v>
      </c>
      <c r="S475" s="139">
        <f t="shared" si="16"/>
        <v>0</v>
      </c>
    </row>
    <row r="476" spans="1:19" ht="15">
      <c r="A476" s="132"/>
      <c r="B476" s="131"/>
      <c r="C476" s="132"/>
      <c r="D476" s="132"/>
      <c r="E476" s="132"/>
      <c r="F476" s="132"/>
      <c r="G476" s="132"/>
      <c r="H476" s="202">
        <f>IF($S$9&lt;&gt;"yes",IF(AND(E476&lt;=0,F476&lt;=0),0,IF(E476&gt;0,VLOOKUP(C476,'SNSA Max amounts'!$B$9:$D$12,3,FALSE),VLOOKUP(C476,'SNSA Max amounts'!$H$9:$J$12,3,FALSE))),G476)</f>
        <v>0</v>
      </c>
      <c r="I476" s="139">
        <f t="shared" si="15"/>
        <v>0</v>
      </c>
      <c r="J476" s="152"/>
      <c r="K476" s="132"/>
      <c r="L476" s="131"/>
      <c r="M476" s="132"/>
      <c r="N476" s="132"/>
      <c r="O476" s="132"/>
      <c r="P476" s="132"/>
      <c r="Q476" s="132"/>
      <c r="R476" s="139">
        <f>IF($S$9&lt;&gt;"yes",IF(AND(O476&lt;=0,P476&lt;=0),0,IF(O476&gt;0,VLOOKUP(M476,'SNSA Max amounts'!$B$9:$D$12,3,FALSE),VLOOKUP(M476,'SNSA Max amounts'!$H$9:$J$12,3,FALSE))),Q476)</f>
        <v>0</v>
      </c>
      <c r="S476" s="139">
        <f t="shared" si="16"/>
        <v>0</v>
      </c>
    </row>
    <row r="477" spans="1:19" ht="15">
      <c r="A477" s="132"/>
      <c r="B477" s="131"/>
      <c r="C477" s="132"/>
      <c r="D477" s="132"/>
      <c r="E477" s="132"/>
      <c r="F477" s="132"/>
      <c r="G477" s="132"/>
      <c r="H477" s="202">
        <f>IF($S$9&lt;&gt;"yes",IF(AND(E477&lt;=0,F477&lt;=0),0,IF(E477&gt;0,VLOOKUP(C477,'SNSA Max amounts'!$B$9:$D$12,3,FALSE),VLOOKUP(C477,'SNSA Max amounts'!$H$9:$J$12,3,FALSE))),G477)</f>
        <v>0</v>
      </c>
      <c r="I477" s="139">
        <f t="shared" si="15"/>
        <v>0</v>
      </c>
      <c r="J477" s="152"/>
      <c r="K477" s="132"/>
      <c r="L477" s="131"/>
      <c r="M477" s="132"/>
      <c r="N477" s="132"/>
      <c r="O477" s="132"/>
      <c r="P477" s="132"/>
      <c r="Q477" s="132"/>
      <c r="R477" s="139">
        <f>IF($S$9&lt;&gt;"yes",IF(AND(O477&lt;=0,P477&lt;=0),0,IF(O477&gt;0,VLOOKUP(M477,'SNSA Max amounts'!$B$9:$D$12,3,FALSE),VLOOKUP(M477,'SNSA Max amounts'!$H$9:$J$12,3,FALSE))),Q477)</f>
        <v>0</v>
      </c>
      <c r="S477" s="139">
        <f t="shared" si="16"/>
        <v>0</v>
      </c>
    </row>
    <row r="478" spans="1:19" ht="15">
      <c r="A478" s="132"/>
      <c r="B478" s="131"/>
      <c r="C478" s="132"/>
      <c r="D478" s="132"/>
      <c r="E478" s="132"/>
      <c r="F478" s="132"/>
      <c r="G478" s="132"/>
      <c r="H478" s="202">
        <f>IF($S$9&lt;&gt;"yes",IF(AND(E478&lt;=0,F478&lt;=0),0,IF(E478&gt;0,VLOOKUP(C478,'SNSA Max amounts'!$B$9:$D$12,3,FALSE),VLOOKUP(C478,'SNSA Max amounts'!$H$9:$J$12,3,FALSE))),G478)</f>
        <v>0</v>
      </c>
      <c r="I478" s="139">
        <f t="shared" si="15"/>
        <v>0</v>
      </c>
      <c r="J478" s="152"/>
      <c r="K478" s="132"/>
      <c r="L478" s="131"/>
      <c r="M478" s="132"/>
      <c r="N478" s="132"/>
      <c r="O478" s="132"/>
      <c r="P478" s="132"/>
      <c r="Q478" s="132"/>
      <c r="R478" s="139">
        <f>IF($S$9&lt;&gt;"yes",IF(AND(O478&lt;=0,P478&lt;=0),0,IF(O478&gt;0,VLOOKUP(M478,'SNSA Max amounts'!$B$9:$D$12,3,FALSE),VLOOKUP(M478,'SNSA Max amounts'!$H$9:$J$12,3,FALSE))),Q478)</f>
        <v>0</v>
      </c>
      <c r="S478" s="139">
        <f t="shared" si="16"/>
        <v>0</v>
      </c>
    </row>
    <row r="479" spans="1:19" ht="15">
      <c r="A479" s="132"/>
      <c r="B479" s="131"/>
      <c r="C479" s="132"/>
      <c r="D479" s="132"/>
      <c r="E479" s="132"/>
      <c r="F479" s="132"/>
      <c r="G479" s="132"/>
      <c r="H479" s="202">
        <f>IF($S$9&lt;&gt;"yes",IF(AND(E479&lt;=0,F479&lt;=0),0,IF(E479&gt;0,VLOOKUP(C479,'SNSA Max amounts'!$B$9:$D$12,3,FALSE),VLOOKUP(C479,'SNSA Max amounts'!$H$9:$J$12,3,FALSE))),G479)</f>
        <v>0</v>
      </c>
      <c r="I479" s="139">
        <f t="shared" si="15"/>
        <v>0</v>
      </c>
      <c r="J479" s="152"/>
      <c r="K479" s="132"/>
      <c r="L479" s="131"/>
      <c r="M479" s="132"/>
      <c r="N479" s="132"/>
      <c r="O479" s="132"/>
      <c r="P479" s="132"/>
      <c r="Q479" s="132"/>
      <c r="R479" s="139">
        <f>IF($S$9&lt;&gt;"yes",IF(AND(O479&lt;=0,P479&lt;=0),0,IF(O479&gt;0,VLOOKUP(M479,'SNSA Max amounts'!$B$9:$D$12,3,FALSE),VLOOKUP(M479,'SNSA Max amounts'!$H$9:$J$12,3,FALSE))),Q479)</f>
        <v>0</v>
      </c>
      <c r="S479" s="139">
        <f t="shared" si="16"/>
        <v>0</v>
      </c>
    </row>
    <row r="480" spans="1:19" ht="15">
      <c r="A480" s="132"/>
      <c r="B480" s="131"/>
      <c r="C480" s="132"/>
      <c r="D480" s="132"/>
      <c r="E480" s="132"/>
      <c r="F480" s="132"/>
      <c r="G480" s="132"/>
      <c r="H480" s="202">
        <f>IF($S$9&lt;&gt;"yes",IF(AND(E480&lt;=0,F480&lt;=0),0,IF(E480&gt;0,VLOOKUP(C480,'SNSA Max amounts'!$B$9:$D$12,3,FALSE),VLOOKUP(C480,'SNSA Max amounts'!$H$9:$J$12,3,FALSE))),G480)</f>
        <v>0</v>
      </c>
      <c r="I480" s="139">
        <f t="shared" si="15"/>
        <v>0</v>
      </c>
      <c r="J480" s="152"/>
      <c r="K480" s="132"/>
      <c r="L480" s="131"/>
      <c r="M480" s="132"/>
      <c r="N480" s="132"/>
      <c r="O480" s="132"/>
      <c r="P480" s="132"/>
      <c r="Q480" s="132"/>
      <c r="R480" s="139">
        <f>IF($S$9&lt;&gt;"yes",IF(AND(O480&lt;=0,P480&lt;=0),0,IF(O480&gt;0,VLOOKUP(M480,'SNSA Max amounts'!$B$9:$D$12,3,FALSE),VLOOKUP(M480,'SNSA Max amounts'!$H$9:$J$12,3,FALSE))),Q480)</f>
        <v>0</v>
      </c>
      <c r="S480" s="139">
        <f t="shared" si="16"/>
        <v>0</v>
      </c>
    </row>
    <row r="481" spans="1:19" ht="15">
      <c r="A481" s="132"/>
      <c r="B481" s="131"/>
      <c r="C481" s="132"/>
      <c r="D481" s="132"/>
      <c r="E481" s="132"/>
      <c r="F481" s="132"/>
      <c r="G481" s="132"/>
      <c r="H481" s="202">
        <f>IF($S$9&lt;&gt;"yes",IF(AND(E481&lt;=0,F481&lt;=0),0,IF(E481&gt;0,VLOOKUP(C481,'SNSA Max amounts'!$B$9:$D$12,3,FALSE),VLOOKUP(C481,'SNSA Max amounts'!$H$9:$J$12,3,FALSE))),G481)</f>
        <v>0</v>
      </c>
      <c r="I481" s="139">
        <f t="shared" si="15"/>
        <v>0</v>
      </c>
      <c r="J481" s="152"/>
      <c r="K481" s="132"/>
      <c r="L481" s="131"/>
      <c r="M481" s="132"/>
      <c r="N481" s="132"/>
      <c r="O481" s="132"/>
      <c r="P481" s="132"/>
      <c r="Q481" s="132"/>
      <c r="R481" s="139">
        <f>IF($S$9&lt;&gt;"yes",IF(AND(O481&lt;=0,P481&lt;=0),0,IF(O481&gt;0,VLOOKUP(M481,'SNSA Max amounts'!$B$9:$D$12,3,FALSE),VLOOKUP(M481,'SNSA Max amounts'!$H$9:$J$12,3,FALSE))),Q481)</f>
        <v>0</v>
      </c>
      <c r="S481" s="139">
        <f t="shared" si="16"/>
        <v>0</v>
      </c>
    </row>
    <row r="482" spans="1:19" ht="15">
      <c r="A482" s="132"/>
      <c r="B482" s="131"/>
      <c r="C482" s="132"/>
      <c r="D482" s="132"/>
      <c r="E482" s="132"/>
      <c r="F482" s="132"/>
      <c r="G482" s="132"/>
      <c r="H482" s="202">
        <f>IF($S$9&lt;&gt;"yes",IF(AND(E482&lt;=0,F482&lt;=0),0,IF(E482&gt;0,VLOOKUP(C482,'SNSA Max amounts'!$B$9:$D$12,3,FALSE),VLOOKUP(C482,'SNSA Max amounts'!$H$9:$J$12,3,FALSE))),G482)</f>
        <v>0</v>
      </c>
      <c r="I482" s="139">
        <f t="shared" si="15"/>
        <v>0</v>
      </c>
      <c r="J482" s="152"/>
      <c r="K482" s="132"/>
      <c r="L482" s="131"/>
      <c r="M482" s="132"/>
      <c r="N482" s="132"/>
      <c r="O482" s="132"/>
      <c r="P482" s="132"/>
      <c r="Q482" s="132"/>
      <c r="R482" s="139">
        <f>IF($S$9&lt;&gt;"yes",IF(AND(O482&lt;=0,P482&lt;=0),0,IF(O482&gt;0,VLOOKUP(M482,'SNSA Max amounts'!$B$9:$D$12,3,FALSE),VLOOKUP(M482,'SNSA Max amounts'!$H$9:$J$12,3,FALSE))),Q482)</f>
        <v>0</v>
      </c>
      <c r="S482" s="139">
        <f t="shared" si="16"/>
        <v>0</v>
      </c>
    </row>
    <row r="483" spans="1:19" ht="15">
      <c r="A483" s="132"/>
      <c r="B483" s="131"/>
      <c r="C483" s="132"/>
      <c r="D483" s="132"/>
      <c r="E483" s="132"/>
      <c r="F483" s="132"/>
      <c r="G483" s="132"/>
      <c r="H483" s="202">
        <f>IF($S$9&lt;&gt;"yes",IF(AND(E483&lt;=0,F483&lt;=0),0,IF(E483&gt;0,VLOOKUP(C483,'SNSA Max amounts'!$B$9:$D$12,3,FALSE),VLOOKUP(C483,'SNSA Max amounts'!$H$9:$J$12,3,FALSE))),G483)</f>
        <v>0</v>
      </c>
      <c r="I483" s="139">
        <f t="shared" si="15"/>
        <v>0</v>
      </c>
      <c r="J483" s="152"/>
      <c r="K483" s="132"/>
      <c r="L483" s="131"/>
      <c r="M483" s="132"/>
      <c r="N483" s="132"/>
      <c r="O483" s="132"/>
      <c r="P483" s="132"/>
      <c r="Q483" s="132"/>
      <c r="R483" s="139">
        <f>IF($S$9&lt;&gt;"yes",IF(AND(O483&lt;=0,P483&lt;=0),0,IF(O483&gt;0,VLOOKUP(M483,'SNSA Max amounts'!$B$9:$D$12,3,FALSE),VLOOKUP(M483,'SNSA Max amounts'!$H$9:$J$12,3,FALSE))),Q483)</f>
        <v>0</v>
      </c>
      <c r="S483" s="139">
        <f t="shared" si="16"/>
        <v>0</v>
      </c>
    </row>
    <row r="484" spans="1:19" ht="15">
      <c r="A484" s="132"/>
      <c r="B484" s="131"/>
      <c r="C484" s="132"/>
      <c r="D484" s="132"/>
      <c r="E484" s="132"/>
      <c r="F484" s="132"/>
      <c r="G484" s="132"/>
      <c r="H484" s="202">
        <f>IF($S$9&lt;&gt;"yes",IF(AND(E484&lt;=0,F484&lt;=0),0,IF(E484&gt;0,VLOOKUP(C484,'SNSA Max amounts'!$B$9:$D$12,3,FALSE),VLOOKUP(C484,'SNSA Max amounts'!$H$9:$J$12,3,FALSE))),G484)</f>
        <v>0</v>
      </c>
      <c r="I484" s="139">
        <f t="shared" si="15"/>
        <v>0</v>
      </c>
      <c r="J484" s="152"/>
      <c r="K484" s="132"/>
      <c r="L484" s="131"/>
      <c r="M484" s="132"/>
      <c r="N484" s="132"/>
      <c r="O484" s="132"/>
      <c r="P484" s="132"/>
      <c r="Q484" s="132"/>
      <c r="R484" s="139">
        <f>IF($S$9&lt;&gt;"yes",IF(AND(O484&lt;=0,P484&lt;=0),0,IF(O484&gt;0,VLOOKUP(M484,'SNSA Max amounts'!$B$9:$D$12,3,FALSE),VLOOKUP(M484,'SNSA Max amounts'!$H$9:$J$12,3,FALSE))),Q484)</f>
        <v>0</v>
      </c>
      <c r="S484" s="139">
        <f t="shared" si="16"/>
        <v>0</v>
      </c>
    </row>
    <row r="485" spans="1:19" ht="15">
      <c r="A485" s="132"/>
      <c r="B485" s="131"/>
      <c r="C485" s="132"/>
      <c r="D485" s="132"/>
      <c r="E485" s="132"/>
      <c r="F485" s="132"/>
      <c r="G485" s="132"/>
      <c r="H485" s="202">
        <f>IF($S$9&lt;&gt;"yes",IF(AND(E485&lt;=0,F485&lt;=0),0,IF(E485&gt;0,VLOOKUP(C485,'SNSA Max amounts'!$B$9:$D$12,3,FALSE),VLOOKUP(C485,'SNSA Max amounts'!$H$9:$J$12,3,FALSE))),G485)</f>
        <v>0</v>
      </c>
      <c r="I485" s="139">
        <f t="shared" si="15"/>
        <v>0</v>
      </c>
      <c r="J485" s="152"/>
      <c r="K485" s="132"/>
      <c r="L485" s="131"/>
      <c r="M485" s="132"/>
      <c r="N485" s="132"/>
      <c r="O485" s="132"/>
      <c r="P485" s="132"/>
      <c r="Q485" s="132"/>
      <c r="R485" s="139">
        <f>IF($S$9&lt;&gt;"yes",IF(AND(O485&lt;=0,P485&lt;=0),0,IF(O485&gt;0,VLOOKUP(M485,'SNSA Max amounts'!$B$9:$D$12,3,FALSE),VLOOKUP(M485,'SNSA Max amounts'!$H$9:$J$12,3,FALSE))),Q485)</f>
        <v>0</v>
      </c>
      <c r="S485" s="139">
        <f t="shared" si="16"/>
        <v>0</v>
      </c>
    </row>
    <row r="486" spans="1:19" ht="15">
      <c r="A486" s="132"/>
      <c r="B486" s="131"/>
      <c r="C486" s="132"/>
      <c r="D486" s="132"/>
      <c r="E486" s="132"/>
      <c r="F486" s="132"/>
      <c r="G486" s="132"/>
      <c r="H486" s="202">
        <f>IF($S$9&lt;&gt;"yes",IF(AND(E486&lt;=0,F486&lt;=0),0,IF(E486&gt;0,VLOOKUP(C486,'SNSA Max amounts'!$B$9:$D$12,3,FALSE),VLOOKUP(C486,'SNSA Max amounts'!$H$9:$J$12,3,FALSE))),G486)</f>
        <v>0</v>
      </c>
      <c r="I486" s="139">
        <f t="shared" si="15"/>
        <v>0</v>
      </c>
      <c r="J486" s="152"/>
      <c r="K486" s="132"/>
      <c r="L486" s="131"/>
      <c r="M486" s="132"/>
      <c r="N486" s="132"/>
      <c r="O486" s="132"/>
      <c r="P486" s="132"/>
      <c r="Q486" s="132"/>
      <c r="R486" s="139">
        <f>IF($S$9&lt;&gt;"yes",IF(AND(O486&lt;=0,P486&lt;=0),0,IF(O486&gt;0,VLOOKUP(M486,'SNSA Max amounts'!$B$9:$D$12,3,FALSE),VLOOKUP(M486,'SNSA Max amounts'!$H$9:$J$12,3,FALSE))),Q486)</f>
        <v>0</v>
      </c>
      <c r="S486" s="139">
        <f t="shared" si="16"/>
        <v>0</v>
      </c>
    </row>
    <row r="487" spans="1:19" ht="15">
      <c r="A487" s="132"/>
      <c r="B487" s="131"/>
      <c r="C487" s="132"/>
      <c r="D487" s="132"/>
      <c r="E487" s="132"/>
      <c r="F487" s="132"/>
      <c r="G487" s="132"/>
      <c r="H487" s="202">
        <f>IF($S$9&lt;&gt;"yes",IF(AND(E487&lt;=0,F487&lt;=0),0,IF(E487&gt;0,VLOOKUP(C487,'SNSA Max amounts'!$B$9:$D$12,3,FALSE),VLOOKUP(C487,'SNSA Max amounts'!$H$9:$J$12,3,FALSE))),G487)</f>
        <v>0</v>
      </c>
      <c r="I487" s="139">
        <f t="shared" ref="I487:I501" si="17">MIN(G487,H487)*(E487+F487)</f>
        <v>0</v>
      </c>
      <c r="J487" s="152"/>
      <c r="K487" s="132"/>
      <c r="L487" s="131"/>
      <c r="M487" s="132"/>
      <c r="N487" s="132"/>
      <c r="O487" s="132"/>
      <c r="P487" s="132"/>
      <c r="Q487" s="132"/>
      <c r="R487" s="139">
        <f>IF($S$9&lt;&gt;"yes",IF(AND(O487&lt;=0,P487&lt;=0),0,IF(O487&gt;0,VLOOKUP(M487,'SNSA Max amounts'!$B$9:$D$12,3,FALSE),VLOOKUP(M487,'SNSA Max amounts'!$H$9:$J$12,3,FALSE))),Q487)</f>
        <v>0</v>
      </c>
      <c r="S487" s="139">
        <f t="shared" ref="S487:S501" si="18">MIN(Q487,R487)*(O487+P487)</f>
        <v>0</v>
      </c>
    </row>
    <row r="488" spans="1:19" ht="15">
      <c r="A488" s="132"/>
      <c r="B488" s="131"/>
      <c r="C488" s="132"/>
      <c r="D488" s="132"/>
      <c r="E488" s="132"/>
      <c r="F488" s="132"/>
      <c r="G488" s="132"/>
      <c r="H488" s="202">
        <f>IF($S$9&lt;&gt;"yes",IF(AND(E488&lt;=0,F488&lt;=0),0,IF(E488&gt;0,VLOOKUP(C488,'SNSA Max amounts'!$B$9:$D$12,3,FALSE),VLOOKUP(C488,'SNSA Max amounts'!$H$9:$J$12,3,FALSE))),G488)</f>
        <v>0</v>
      </c>
      <c r="I488" s="139">
        <f t="shared" si="17"/>
        <v>0</v>
      </c>
      <c r="J488" s="152"/>
      <c r="K488" s="132"/>
      <c r="L488" s="131"/>
      <c r="M488" s="132"/>
      <c r="N488" s="132"/>
      <c r="O488" s="132"/>
      <c r="P488" s="132"/>
      <c r="Q488" s="132"/>
      <c r="R488" s="139">
        <f>IF($S$9&lt;&gt;"yes",IF(AND(O488&lt;=0,P488&lt;=0),0,IF(O488&gt;0,VLOOKUP(M488,'SNSA Max amounts'!$B$9:$D$12,3,FALSE),VLOOKUP(M488,'SNSA Max amounts'!$H$9:$J$12,3,FALSE))),Q488)</f>
        <v>0</v>
      </c>
      <c r="S488" s="139">
        <f t="shared" si="18"/>
        <v>0</v>
      </c>
    </row>
    <row r="489" spans="1:19" ht="15">
      <c r="A489" s="132"/>
      <c r="B489" s="131"/>
      <c r="C489" s="132"/>
      <c r="D489" s="132"/>
      <c r="E489" s="132"/>
      <c r="F489" s="132"/>
      <c r="G489" s="132"/>
      <c r="H489" s="202">
        <f>IF($S$9&lt;&gt;"yes",IF(AND(E489&lt;=0,F489&lt;=0),0,IF(E489&gt;0,VLOOKUP(C489,'SNSA Max amounts'!$B$9:$D$12,3,FALSE),VLOOKUP(C489,'SNSA Max amounts'!$H$9:$J$12,3,FALSE))),G489)</f>
        <v>0</v>
      </c>
      <c r="I489" s="139">
        <f t="shared" si="17"/>
        <v>0</v>
      </c>
      <c r="J489" s="152"/>
      <c r="K489" s="132"/>
      <c r="L489" s="131"/>
      <c r="M489" s="132"/>
      <c r="N489" s="132"/>
      <c r="O489" s="132"/>
      <c r="P489" s="132"/>
      <c r="Q489" s="132"/>
      <c r="R489" s="139">
        <f>IF($S$9&lt;&gt;"yes",IF(AND(O489&lt;=0,P489&lt;=0),0,IF(O489&gt;0,VLOOKUP(M489,'SNSA Max amounts'!$B$9:$D$12,3,FALSE),VLOOKUP(M489,'SNSA Max amounts'!$H$9:$J$12,3,FALSE))),Q489)</f>
        <v>0</v>
      </c>
      <c r="S489" s="139">
        <f t="shared" si="18"/>
        <v>0</v>
      </c>
    </row>
    <row r="490" spans="1:19" ht="15">
      <c r="A490" s="132"/>
      <c r="B490" s="131"/>
      <c r="C490" s="132"/>
      <c r="D490" s="132"/>
      <c r="E490" s="132"/>
      <c r="F490" s="132"/>
      <c r="G490" s="132"/>
      <c r="H490" s="202">
        <f>IF($S$9&lt;&gt;"yes",IF(AND(E490&lt;=0,F490&lt;=0),0,IF(E490&gt;0,VLOOKUP(C490,'SNSA Max amounts'!$B$9:$D$12,3,FALSE),VLOOKUP(C490,'SNSA Max amounts'!$H$9:$J$12,3,FALSE))),G490)</f>
        <v>0</v>
      </c>
      <c r="I490" s="139">
        <f t="shared" si="17"/>
        <v>0</v>
      </c>
      <c r="J490" s="152"/>
      <c r="K490" s="132"/>
      <c r="L490" s="131"/>
      <c r="M490" s="132"/>
      <c r="N490" s="132"/>
      <c r="O490" s="132"/>
      <c r="P490" s="132"/>
      <c r="Q490" s="132"/>
      <c r="R490" s="139">
        <f>IF($S$9&lt;&gt;"yes",IF(AND(O490&lt;=0,P490&lt;=0),0,IF(O490&gt;0,VLOOKUP(M490,'SNSA Max amounts'!$B$9:$D$12,3,FALSE),VLOOKUP(M490,'SNSA Max amounts'!$H$9:$J$12,3,FALSE))),Q490)</f>
        <v>0</v>
      </c>
      <c r="S490" s="139">
        <f t="shared" si="18"/>
        <v>0</v>
      </c>
    </row>
    <row r="491" spans="1:19" ht="15">
      <c r="A491" s="132"/>
      <c r="B491" s="131"/>
      <c r="C491" s="132"/>
      <c r="D491" s="132"/>
      <c r="E491" s="132"/>
      <c r="F491" s="132"/>
      <c r="G491" s="132"/>
      <c r="H491" s="202">
        <f>IF($S$9&lt;&gt;"yes",IF(AND(E491&lt;=0,F491&lt;=0),0,IF(E491&gt;0,VLOOKUP(C491,'SNSA Max amounts'!$B$9:$D$12,3,FALSE),VLOOKUP(C491,'SNSA Max amounts'!$H$9:$J$12,3,FALSE))),G491)</f>
        <v>0</v>
      </c>
      <c r="I491" s="139">
        <f t="shared" si="17"/>
        <v>0</v>
      </c>
      <c r="J491" s="152"/>
      <c r="K491" s="132"/>
      <c r="L491" s="131"/>
      <c r="M491" s="132"/>
      <c r="N491" s="132"/>
      <c r="O491" s="132"/>
      <c r="P491" s="132"/>
      <c r="Q491" s="132"/>
      <c r="R491" s="139">
        <f>IF($S$9&lt;&gt;"yes",IF(AND(O491&lt;=0,P491&lt;=0),0,IF(O491&gt;0,VLOOKUP(M491,'SNSA Max amounts'!$B$9:$D$12,3,FALSE),VLOOKUP(M491,'SNSA Max amounts'!$H$9:$J$12,3,FALSE))),Q491)</f>
        <v>0</v>
      </c>
      <c r="S491" s="139">
        <f t="shared" si="18"/>
        <v>0</v>
      </c>
    </row>
    <row r="492" spans="1:19" ht="15">
      <c r="A492" s="132"/>
      <c r="B492" s="131"/>
      <c r="C492" s="132"/>
      <c r="D492" s="132"/>
      <c r="E492" s="132"/>
      <c r="F492" s="132"/>
      <c r="G492" s="132"/>
      <c r="H492" s="202">
        <f>IF($S$9&lt;&gt;"yes",IF(AND(E492&lt;=0,F492&lt;=0),0,IF(E492&gt;0,VLOOKUP(C492,'SNSA Max amounts'!$B$9:$D$12,3,FALSE),VLOOKUP(C492,'SNSA Max amounts'!$H$9:$J$12,3,FALSE))),G492)</f>
        <v>0</v>
      </c>
      <c r="I492" s="139">
        <f t="shared" si="17"/>
        <v>0</v>
      </c>
      <c r="J492" s="152"/>
      <c r="K492" s="132"/>
      <c r="L492" s="131"/>
      <c r="M492" s="132"/>
      <c r="N492" s="132"/>
      <c r="O492" s="132"/>
      <c r="P492" s="132"/>
      <c r="Q492" s="132"/>
      <c r="R492" s="139">
        <f>IF($S$9&lt;&gt;"yes",IF(AND(O492&lt;=0,P492&lt;=0),0,IF(O492&gt;0,VLOOKUP(M492,'SNSA Max amounts'!$B$9:$D$12,3,FALSE),VLOOKUP(M492,'SNSA Max amounts'!$H$9:$J$12,3,FALSE))),Q492)</f>
        <v>0</v>
      </c>
      <c r="S492" s="139">
        <f t="shared" si="18"/>
        <v>0</v>
      </c>
    </row>
    <row r="493" spans="1:19" ht="15">
      <c r="A493" s="132"/>
      <c r="B493" s="131"/>
      <c r="C493" s="132"/>
      <c r="D493" s="132"/>
      <c r="E493" s="132"/>
      <c r="F493" s="132"/>
      <c r="G493" s="132"/>
      <c r="H493" s="202">
        <f>IF($S$9&lt;&gt;"yes",IF(AND(E493&lt;=0,F493&lt;=0),0,IF(E493&gt;0,VLOOKUP(C493,'SNSA Max amounts'!$B$9:$D$12,3,FALSE),VLOOKUP(C493,'SNSA Max amounts'!$H$9:$J$12,3,FALSE))),G493)</f>
        <v>0</v>
      </c>
      <c r="I493" s="139">
        <f t="shared" si="17"/>
        <v>0</v>
      </c>
      <c r="J493" s="152"/>
      <c r="K493" s="132"/>
      <c r="L493" s="131"/>
      <c r="M493" s="132"/>
      <c r="N493" s="132"/>
      <c r="O493" s="132"/>
      <c r="P493" s="132"/>
      <c r="Q493" s="132"/>
      <c r="R493" s="139">
        <f>IF($S$9&lt;&gt;"yes",IF(AND(O493&lt;=0,P493&lt;=0),0,IF(O493&gt;0,VLOOKUP(M493,'SNSA Max amounts'!$B$9:$D$12,3,FALSE),VLOOKUP(M493,'SNSA Max amounts'!$H$9:$J$12,3,FALSE))),Q493)</f>
        <v>0</v>
      </c>
      <c r="S493" s="139">
        <f t="shared" si="18"/>
        <v>0</v>
      </c>
    </row>
    <row r="494" spans="1:19" ht="15">
      <c r="A494" s="132"/>
      <c r="B494" s="131"/>
      <c r="C494" s="132"/>
      <c r="D494" s="132"/>
      <c r="E494" s="132"/>
      <c r="F494" s="132"/>
      <c r="G494" s="132"/>
      <c r="H494" s="202">
        <f>IF($S$9&lt;&gt;"yes",IF(AND(E494&lt;=0,F494&lt;=0),0,IF(E494&gt;0,VLOOKUP(C494,'SNSA Max amounts'!$B$9:$D$12,3,FALSE),VLOOKUP(C494,'SNSA Max amounts'!$H$9:$J$12,3,FALSE))),G494)</f>
        <v>0</v>
      </c>
      <c r="I494" s="139">
        <f t="shared" si="17"/>
        <v>0</v>
      </c>
      <c r="J494" s="152"/>
      <c r="K494" s="132"/>
      <c r="L494" s="131"/>
      <c r="M494" s="132"/>
      <c r="N494" s="132"/>
      <c r="O494" s="132"/>
      <c r="P494" s="132"/>
      <c r="Q494" s="132"/>
      <c r="R494" s="139">
        <f>IF($S$9&lt;&gt;"yes",IF(AND(O494&lt;=0,P494&lt;=0),0,IF(O494&gt;0,VLOOKUP(M494,'SNSA Max amounts'!$B$9:$D$12,3,FALSE),VLOOKUP(M494,'SNSA Max amounts'!$H$9:$J$12,3,FALSE))),Q494)</f>
        <v>0</v>
      </c>
      <c r="S494" s="139">
        <f t="shared" si="18"/>
        <v>0</v>
      </c>
    </row>
    <row r="495" spans="1:19" ht="15">
      <c r="A495" s="132"/>
      <c r="B495" s="131"/>
      <c r="C495" s="132"/>
      <c r="D495" s="132"/>
      <c r="E495" s="132"/>
      <c r="F495" s="132"/>
      <c r="G495" s="132"/>
      <c r="H495" s="202">
        <f>IF($S$9&lt;&gt;"yes",IF(AND(E495&lt;=0,F495&lt;=0),0,IF(E495&gt;0,VLOOKUP(C495,'SNSA Max amounts'!$B$9:$D$12,3,FALSE),VLOOKUP(C495,'SNSA Max amounts'!$H$9:$J$12,3,FALSE))),G495)</f>
        <v>0</v>
      </c>
      <c r="I495" s="139">
        <f t="shared" si="17"/>
        <v>0</v>
      </c>
      <c r="J495" s="152"/>
      <c r="K495" s="132"/>
      <c r="L495" s="131"/>
      <c r="M495" s="132"/>
      <c r="N495" s="132"/>
      <c r="O495" s="132"/>
      <c r="P495" s="132"/>
      <c r="Q495" s="132"/>
      <c r="R495" s="139">
        <f>IF($S$9&lt;&gt;"yes",IF(AND(O495&lt;=0,P495&lt;=0),0,IF(O495&gt;0,VLOOKUP(M495,'SNSA Max amounts'!$B$9:$D$12,3,FALSE),VLOOKUP(M495,'SNSA Max amounts'!$H$9:$J$12,3,FALSE))),Q495)</f>
        <v>0</v>
      </c>
      <c r="S495" s="139">
        <f t="shared" si="18"/>
        <v>0</v>
      </c>
    </row>
    <row r="496" spans="1:19" ht="15">
      <c r="A496" s="132"/>
      <c r="B496" s="131"/>
      <c r="C496" s="132"/>
      <c r="D496" s="132"/>
      <c r="E496" s="132"/>
      <c r="F496" s="132"/>
      <c r="G496" s="132"/>
      <c r="H496" s="202">
        <f>IF($S$9&lt;&gt;"yes",IF(AND(E496&lt;=0,F496&lt;=0),0,IF(E496&gt;0,VLOOKUP(C496,'SNSA Max amounts'!$B$9:$D$12,3,FALSE),VLOOKUP(C496,'SNSA Max amounts'!$H$9:$J$12,3,FALSE))),G496)</f>
        <v>0</v>
      </c>
      <c r="I496" s="139">
        <f t="shared" si="17"/>
        <v>0</v>
      </c>
      <c r="J496" s="152"/>
      <c r="K496" s="132"/>
      <c r="L496" s="131"/>
      <c r="M496" s="132"/>
      <c r="N496" s="132"/>
      <c r="O496" s="132"/>
      <c r="P496" s="132"/>
      <c r="Q496" s="132"/>
      <c r="R496" s="139">
        <f>IF($S$9&lt;&gt;"yes",IF(AND(O496&lt;=0,P496&lt;=0),0,IF(O496&gt;0,VLOOKUP(M496,'SNSA Max amounts'!$B$9:$D$12,3,FALSE),VLOOKUP(M496,'SNSA Max amounts'!$H$9:$J$12,3,FALSE))),Q496)</f>
        <v>0</v>
      </c>
      <c r="S496" s="139">
        <f t="shared" si="18"/>
        <v>0</v>
      </c>
    </row>
    <row r="497" spans="1:19" ht="15">
      <c r="A497" s="132"/>
      <c r="B497" s="131"/>
      <c r="C497" s="132"/>
      <c r="D497" s="132"/>
      <c r="E497" s="132"/>
      <c r="F497" s="132"/>
      <c r="G497" s="132"/>
      <c r="H497" s="202">
        <f>IF($S$9&lt;&gt;"yes",IF(AND(E497&lt;=0,F497&lt;=0),0,IF(E497&gt;0,VLOOKUP(C497,'SNSA Max amounts'!$B$9:$D$12,3,FALSE),VLOOKUP(C497,'SNSA Max amounts'!$H$9:$J$12,3,FALSE))),G497)</f>
        <v>0</v>
      </c>
      <c r="I497" s="139">
        <f t="shared" si="17"/>
        <v>0</v>
      </c>
      <c r="J497" s="152"/>
      <c r="K497" s="132"/>
      <c r="L497" s="131"/>
      <c r="M497" s="132"/>
      <c r="N497" s="132"/>
      <c r="O497" s="132"/>
      <c r="P497" s="132"/>
      <c r="Q497" s="132"/>
      <c r="R497" s="139">
        <f>IF($S$9&lt;&gt;"yes",IF(AND(O497&lt;=0,P497&lt;=0),0,IF(O497&gt;0,VLOOKUP(M497,'SNSA Max amounts'!$B$9:$D$12,3,FALSE),VLOOKUP(M497,'SNSA Max amounts'!$H$9:$J$12,3,FALSE))),Q497)</f>
        <v>0</v>
      </c>
      <c r="S497" s="139">
        <f t="shared" si="18"/>
        <v>0</v>
      </c>
    </row>
    <row r="498" spans="1:19" ht="15">
      <c r="A498" s="132"/>
      <c r="B498" s="131"/>
      <c r="C498" s="132"/>
      <c r="D498" s="132"/>
      <c r="E498" s="132"/>
      <c r="F498" s="132"/>
      <c r="G498" s="132"/>
      <c r="H498" s="202">
        <f>IF($S$9&lt;&gt;"yes",IF(AND(E498&lt;=0,F498&lt;=0),0,IF(E498&gt;0,VLOOKUP(C498,'SNSA Max amounts'!$B$9:$D$12,3,FALSE),VLOOKUP(C498,'SNSA Max amounts'!$H$9:$J$12,3,FALSE))),G498)</f>
        <v>0</v>
      </c>
      <c r="I498" s="139">
        <f t="shared" si="17"/>
        <v>0</v>
      </c>
      <c r="J498" s="152"/>
      <c r="K498" s="132"/>
      <c r="L498" s="131"/>
      <c r="M498" s="132"/>
      <c r="N498" s="132"/>
      <c r="O498" s="132"/>
      <c r="P498" s="132"/>
      <c r="Q498" s="132"/>
      <c r="R498" s="139">
        <f>IF($S$9&lt;&gt;"yes",IF(AND(O498&lt;=0,P498&lt;=0),0,IF(O498&gt;0,VLOOKUP(M498,'SNSA Max amounts'!$B$9:$D$12,3,FALSE),VLOOKUP(M498,'SNSA Max amounts'!$H$9:$J$12,3,FALSE))),Q498)</f>
        <v>0</v>
      </c>
      <c r="S498" s="139">
        <f t="shared" si="18"/>
        <v>0</v>
      </c>
    </row>
    <row r="499" spans="1:19" ht="15">
      <c r="A499" s="132"/>
      <c r="B499" s="131"/>
      <c r="C499" s="132"/>
      <c r="D499" s="132"/>
      <c r="E499" s="132"/>
      <c r="F499" s="132"/>
      <c r="G499" s="132"/>
      <c r="H499" s="202">
        <f>IF($S$9&lt;&gt;"yes",IF(AND(E499&lt;=0,F499&lt;=0),0,IF(E499&gt;0,VLOOKUP(C499,'SNSA Max amounts'!$B$9:$D$12,3,FALSE),VLOOKUP(C499,'SNSA Max amounts'!$H$9:$J$12,3,FALSE))),G499)</f>
        <v>0</v>
      </c>
      <c r="I499" s="139">
        <f t="shared" si="17"/>
        <v>0</v>
      </c>
      <c r="J499" s="152"/>
      <c r="K499" s="132"/>
      <c r="L499" s="131"/>
      <c r="M499" s="132"/>
      <c r="N499" s="132"/>
      <c r="O499" s="132"/>
      <c r="P499" s="132"/>
      <c r="Q499" s="132"/>
      <c r="R499" s="139">
        <f>IF($S$9&lt;&gt;"yes",IF(AND(O499&lt;=0,P499&lt;=0),0,IF(O499&gt;0,VLOOKUP(M499,'SNSA Max amounts'!$B$9:$D$12,3,FALSE),VLOOKUP(M499,'SNSA Max amounts'!$H$9:$J$12,3,FALSE))),Q499)</f>
        <v>0</v>
      </c>
      <c r="S499" s="139">
        <f t="shared" si="18"/>
        <v>0</v>
      </c>
    </row>
    <row r="500" spans="1:19" ht="15">
      <c r="A500" s="132"/>
      <c r="B500" s="131"/>
      <c r="C500" s="132"/>
      <c r="D500" s="132"/>
      <c r="E500" s="132"/>
      <c r="F500" s="132"/>
      <c r="G500" s="132"/>
      <c r="H500" s="202">
        <f>IF($S$9&lt;&gt;"yes",IF(AND(E500&lt;=0,F500&lt;=0),0,IF(E500&gt;0,VLOOKUP(C500,'SNSA Max amounts'!$B$9:$D$12,3,FALSE),VLOOKUP(C500,'SNSA Max amounts'!$H$9:$J$12,3,FALSE))),G500)</f>
        <v>0</v>
      </c>
      <c r="I500" s="139">
        <f t="shared" si="17"/>
        <v>0</v>
      </c>
      <c r="J500" s="152"/>
      <c r="K500" s="132"/>
      <c r="L500" s="131"/>
      <c r="M500" s="132"/>
      <c r="N500" s="132"/>
      <c r="O500" s="132"/>
      <c r="P500" s="132"/>
      <c r="Q500" s="132"/>
      <c r="R500" s="139">
        <f>IF($S$9&lt;&gt;"yes",IF(AND(O500&lt;=0,P500&lt;=0),0,IF(O500&gt;0,VLOOKUP(M500,'SNSA Max amounts'!$B$9:$D$12,3,FALSE),VLOOKUP(M500,'SNSA Max amounts'!$H$9:$J$12,3,FALSE))),Q500)</f>
        <v>0</v>
      </c>
      <c r="S500" s="139">
        <f t="shared" si="18"/>
        <v>0</v>
      </c>
    </row>
    <row r="501" spans="1:19" ht="15">
      <c r="A501" s="132"/>
      <c r="B501" s="131"/>
      <c r="C501" s="132"/>
      <c r="D501" s="132"/>
      <c r="E501" s="132"/>
      <c r="F501" s="132"/>
      <c r="G501" s="132"/>
      <c r="H501" s="202">
        <f>IF($S$9&lt;&gt;"yes",IF(AND(E501&lt;=0,F501&lt;=0),0,IF(E501&gt;0,VLOOKUP(C501,'SNSA Max amounts'!$B$9:$D$12,3,FALSE),VLOOKUP(C501,'SNSA Max amounts'!$H$9:$J$12,3,FALSE))),G501)</f>
        <v>0</v>
      </c>
      <c r="I501" s="139">
        <f t="shared" si="17"/>
        <v>0</v>
      </c>
      <c r="J501" s="152"/>
      <c r="K501" s="132"/>
      <c r="L501" s="131"/>
      <c r="M501" s="132"/>
      <c r="N501" s="132"/>
      <c r="O501" s="132"/>
      <c r="P501" s="132"/>
      <c r="Q501" s="132"/>
      <c r="R501" s="139">
        <f>IF($S$9&lt;&gt;"yes",IF(AND(O501&lt;=0,P501&lt;=0),0,IF(O501&gt;0,VLOOKUP(M501,'SNSA Max amounts'!$B$9:$D$12,3,FALSE),VLOOKUP(M501,'SNSA Max amounts'!$H$9:$J$12,3,FALSE))),Q501)</f>
        <v>0</v>
      </c>
      <c r="S501" s="139">
        <f t="shared" si="18"/>
        <v>0</v>
      </c>
    </row>
  </sheetData>
  <sheetProtection password="8E62" sheet="1" objects="1" scenarios="1"/>
  <dataValidations count="9">
    <dataValidation type="decimal" operator="greaterThanOrEqual" allowBlank="1" showInputMessage="1" showErrorMessage="1" errorTitle="Number" error="Cannot enter negative amount!" sqref="E16:G501 O16:Q501">
      <formula1>0</formula1>
    </dataValidation>
    <dataValidation type="date" operator="greaterThanOrEqual" allowBlank="1" showInputMessage="1" showErrorMessage="1" error="The requested period FROM date must be on or after March 12th, 2020 and a minimum of 13 days before the requested period TO date. " sqref="L13">
      <formula1>43902</formula1>
    </dataValidation>
    <dataValidation type="date" allowBlank="1" showInputMessage="1" showErrorMessage="1" errorTitle="From" error="The base period TO date cannot be after March 11th, 2020 and must be a minimum of 13 days after the base period FROM date." sqref="C13">
      <formula1>B13+13</formula1>
      <formula2>43902</formula2>
    </dataValidation>
    <dataValidation type="date" allowBlank="1" showInputMessage="1" showErrorMessage="1" errorTitle="From" error="The based period FROM date must be on or after January 1, 2020 and at least 13 days before the base period TO date." sqref="B13">
      <formula1>43831</formula1>
      <formula2>43888</formula2>
    </dataValidation>
    <dataValidation type="date" operator="greaterThan" allowBlank="1" showInputMessage="1" showErrorMessage="1" errorTitle="To" error="The requested period TO date must be after March 12th, 2020 and a minimum of 13 days after the requested period FROM date." sqref="M13">
      <formula1>L13+13</formula1>
    </dataValidation>
    <dataValidation allowBlank="1" errorTitle="Copy Only" error="Can only copy and paste formula From G15!" promptTitle="Copy Only" prompt="Can only copy and paste formula From G15!" sqref="H1:H1048576"/>
    <dataValidation allowBlank="1" showInputMessage="1" showErrorMessage="1" errorTitle="Position" error="Please input from this list of positions:_x000a_RN_x000a_LPN_x000a_CNA_x000a_TMA" promptTitle="Position" prompt="Please input from this list of positions:_x000a_RN_x000a_LPN_x000a_CNA_x000a_TMA" sqref="D1:D14 D502:D1048576"/>
    <dataValidation type="decimal" operator="greaterThanOrEqual" allowBlank="1" errorTitle="Position" error="Please input from this list of positions:_x000a_RN_x000a_LPN_x000a_CNA_x000a_TMA" promptTitle="Position" prompt="Please input from this list of positions:_x000a_RN_x000a_LPN_x000a_CNA_x000a_TMA" sqref="D15:D501">
      <formula1>0</formula1>
    </dataValidation>
    <dataValidation type="decimal" operator="greaterThanOrEqual" allowBlank="1" errorTitle="Position" error="Please input from this list of positions:_x000a_RN_x000a_LPN_x000a_CNA_x000a_TMA" promptTitle="Position" prompt="Please input from this list of positions:_x000a_RN_x000a_LPN_x000a_CNA_x000a_TMA" sqref="N15:N501">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errorTitle="Yes no" error="Must select yes or no or leave blank!">
          <x14:formula1>
            <xm:f>'SNSA Max amounts'!$N$2:$N$3</xm:f>
          </x14:formula1>
          <xm:sqref>S9</xm:sqref>
        </x14:dataValidation>
        <x14:dataValidation type="list" allowBlank="1" showInputMessage="1" showErrorMessage="1" errorTitle="Position" error="Please input from this list of positions:_x000a_RN_x000a_LPN_x000a_CNA_x000a_TMA" promptTitle="Position" prompt="Please input from this list of positions:_x000a_RN_x000a_LPN_x000a_CNA_x000a_TMA">
          <x14:formula1>
            <xm:f>'SNSA Max amounts'!$B$9:$B$12</xm:f>
          </x14:formula1>
          <xm:sqref>C16:C501 M16:M501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35"/>
  <sheetViews>
    <sheetView workbookViewId="0">
      <selection activeCell="G25" sqref="G25"/>
    </sheetView>
  </sheetViews>
  <sheetFormatPr defaultColWidth="9.140625" defaultRowHeight="12.75"/>
  <cols>
    <col min="1" max="1" width="70.140625" style="41" customWidth="1"/>
    <col min="2" max="3" width="12.7109375" style="41" customWidth="1"/>
    <col min="4" max="16384" width="9.140625" style="42"/>
  </cols>
  <sheetData>
    <row r="1" spans="1:10" s="4" customFormat="1" ht="15">
      <c r="A1" s="61" t="s">
        <v>67</v>
      </c>
      <c r="B1" s="62"/>
      <c r="C1" s="62"/>
      <c r="J1" s="20"/>
    </row>
    <row r="2" spans="1:10" s="7" customFormat="1" ht="15">
      <c r="A2" s="62" t="s">
        <v>66</v>
      </c>
      <c r="B2" s="62"/>
      <c r="C2" s="62"/>
    </row>
    <row r="3" spans="1:10" s="7" customFormat="1" ht="15">
      <c r="A3" s="62" t="s">
        <v>64</v>
      </c>
      <c r="B3" s="62"/>
      <c r="C3" s="62"/>
    </row>
    <row r="4" spans="1:10">
      <c r="A4" s="63"/>
      <c r="B4" s="63"/>
      <c r="C4" s="63"/>
    </row>
    <row r="5" spans="1:10" ht="15">
      <c r="A5" s="62" t="s">
        <v>48</v>
      </c>
      <c r="B5" s="64" t="s">
        <v>65</v>
      </c>
      <c r="C5" s="64" t="s">
        <v>5</v>
      </c>
    </row>
    <row r="6" spans="1:10" ht="15">
      <c r="A6" s="195"/>
      <c r="B6" s="196"/>
      <c r="C6" s="197">
        <v>0</v>
      </c>
    </row>
    <row r="7" spans="1:10" ht="15">
      <c r="A7" s="195"/>
      <c r="B7" s="196"/>
      <c r="C7" s="198">
        <v>0</v>
      </c>
    </row>
    <row r="8" spans="1:10" ht="15">
      <c r="A8" s="195"/>
      <c r="B8" s="196"/>
      <c r="C8" s="198">
        <v>0</v>
      </c>
    </row>
    <row r="9" spans="1:10" ht="15">
      <c r="A9" s="195"/>
      <c r="B9" s="196"/>
      <c r="C9" s="198">
        <v>0</v>
      </c>
    </row>
    <row r="10" spans="1:10" ht="15">
      <c r="A10" s="195"/>
      <c r="B10" s="196"/>
      <c r="C10" s="198">
        <v>0</v>
      </c>
    </row>
    <row r="11" spans="1:10" ht="15">
      <c r="A11" s="195"/>
      <c r="B11" s="196"/>
      <c r="C11" s="198">
        <v>0</v>
      </c>
    </row>
    <row r="12" spans="1:10" ht="15">
      <c r="A12" s="195"/>
      <c r="B12" s="196"/>
      <c r="C12" s="198">
        <v>0</v>
      </c>
    </row>
    <row r="13" spans="1:10" ht="15">
      <c r="A13" s="195"/>
      <c r="B13" s="196"/>
      <c r="C13" s="198">
        <v>0</v>
      </c>
    </row>
    <row r="14" spans="1:10" ht="15">
      <c r="A14" s="195"/>
      <c r="B14" s="196"/>
      <c r="C14" s="198">
        <v>0</v>
      </c>
    </row>
    <row r="15" spans="1:10" ht="15">
      <c r="A15" s="195"/>
      <c r="B15" s="196"/>
      <c r="C15" s="198">
        <v>0</v>
      </c>
    </row>
    <row r="16" spans="1:10" ht="15">
      <c r="A16" s="195"/>
      <c r="B16" s="196"/>
      <c r="C16" s="198">
        <v>0</v>
      </c>
    </row>
    <row r="17" spans="1:3" ht="15">
      <c r="A17" s="195"/>
      <c r="B17" s="196"/>
      <c r="C17" s="198">
        <v>0</v>
      </c>
    </row>
    <row r="18" spans="1:3" ht="15">
      <c r="A18" s="195"/>
      <c r="B18" s="196"/>
      <c r="C18" s="198">
        <v>0</v>
      </c>
    </row>
    <row r="19" spans="1:3" ht="15">
      <c r="A19" s="195"/>
      <c r="B19" s="196"/>
      <c r="C19" s="198">
        <v>0</v>
      </c>
    </row>
    <row r="20" spans="1:3" ht="15">
      <c r="A20" s="195"/>
      <c r="B20" s="196"/>
      <c r="C20" s="198">
        <v>0</v>
      </c>
    </row>
    <row r="21" spans="1:3" ht="15">
      <c r="A21" s="195"/>
      <c r="B21" s="196"/>
      <c r="C21" s="198">
        <v>0</v>
      </c>
    </row>
    <row r="22" spans="1:3" ht="15">
      <c r="A22" s="195"/>
      <c r="B22" s="196"/>
      <c r="C22" s="198">
        <v>0</v>
      </c>
    </row>
    <row r="23" spans="1:3" ht="15">
      <c r="A23" s="195"/>
      <c r="B23" s="196"/>
      <c r="C23" s="198">
        <v>0</v>
      </c>
    </row>
    <row r="24" spans="1:3" ht="15">
      <c r="A24" s="195"/>
      <c r="B24" s="196"/>
      <c r="C24" s="198">
        <v>0</v>
      </c>
    </row>
    <row r="25" spans="1:3" ht="15">
      <c r="A25" s="195"/>
      <c r="B25" s="196"/>
      <c r="C25" s="198">
        <v>0</v>
      </c>
    </row>
    <row r="26" spans="1:3" ht="15">
      <c r="A26" s="195"/>
      <c r="B26" s="196"/>
      <c r="C26" s="198">
        <v>0</v>
      </c>
    </row>
    <row r="27" spans="1:3" ht="15">
      <c r="A27" s="195"/>
      <c r="B27" s="196"/>
      <c r="C27" s="198">
        <v>0</v>
      </c>
    </row>
    <row r="28" spans="1:3" ht="15">
      <c r="A28" s="195"/>
      <c r="B28" s="196"/>
      <c r="C28" s="198">
        <v>0</v>
      </c>
    </row>
    <row r="29" spans="1:3" ht="15">
      <c r="A29" s="195"/>
      <c r="B29" s="196"/>
      <c r="C29" s="198">
        <v>0</v>
      </c>
    </row>
    <row r="30" spans="1:3" ht="15">
      <c r="A30" s="195"/>
      <c r="B30" s="196"/>
      <c r="C30" s="198">
        <v>0</v>
      </c>
    </row>
    <row r="31" spans="1:3" ht="15">
      <c r="A31" s="195"/>
      <c r="B31" s="196"/>
      <c r="C31" s="198">
        <v>0</v>
      </c>
    </row>
    <row r="32" spans="1:3" ht="15">
      <c r="A32" s="195"/>
      <c r="B32" s="196"/>
      <c r="C32" s="198">
        <v>0</v>
      </c>
    </row>
    <row r="33" spans="1:3" ht="15">
      <c r="A33" s="195"/>
      <c r="B33" s="196"/>
      <c r="C33" s="198">
        <v>0</v>
      </c>
    </row>
    <row r="34" spans="1:3" ht="15">
      <c r="A34" s="195"/>
      <c r="B34" s="196"/>
      <c r="C34" s="198">
        <v>0</v>
      </c>
    </row>
    <row r="35" spans="1:3" ht="15">
      <c r="A35" s="195"/>
      <c r="B35" s="196"/>
      <c r="C35" s="198">
        <v>0</v>
      </c>
    </row>
  </sheetData>
  <sheetProtection password="8E62" sheet="1" objects="1" scenarios="1" formatCells="0"/>
  <pageMargins left="0.7" right="0.7" top="0.75" bottom="0.75" header="0.3" footer="0.3"/>
  <pageSetup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J35"/>
  <sheetViews>
    <sheetView workbookViewId="0">
      <selection activeCell="A38" sqref="A38"/>
    </sheetView>
  </sheetViews>
  <sheetFormatPr defaultColWidth="9.140625" defaultRowHeight="12.75"/>
  <cols>
    <col min="1" max="1" width="70.140625" style="41" customWidth="1"/>
    <col min="2" max="3" width="12.7109375" style="41" customWidth="1"/>
    <col min="4" max="16384" width="9.140625" style="42"/>
  </cols>
  <sheetData>
    <row r="1" spans="1:10" s="4" customFormat="1" ht="15">
      <c r="A1" s="61" t="s">
        <v>69</v>
      </c>
      <c r="B1" s="62"/>
      <c r="C1" s="62"/>
      <c r="J1" s="20"/>
    </row>
    <row r="2" spans="1:10" s="7" customFormat="1" ht="15">
      <c r="A2" s="62" t="s">
        <v>66</v>
      </c>
      <c r="B2" s="62"/>
      <c r="C2" s="62"/>
    </row>
    <row r="3" spans="1:10" s="7" customFormat="1" ht="15">
      <c r="A3" s="62" t="s">
        <v>64</v>
      </c>
      <c r="B3" s="62"/>
      <c r="C3" s="62"/>
    </row>
    <row r="4" spans="1:10">
      <c r="A4" s="63"/>
      <c r="B4" s="63"/>
      <c r="C4" s="63"/>
    </row>
    <row r="5" spans="1:10" ht="15">
      <c r="A5" s="62" t="s">
        <v>48</v>
      </c>
      <c r="B5" s="64" t="s">
        <v>65</v>
      </c>
      <c r="C5" s="64" t="s">
        <v>5</v>
      </c>
    </row>
    <row r="6" spans="1:10" ht="15">
      <c r="A6" s="195"/>
      <c r="B6" s="196"/>
      <c r="C6" s="197">
        <v>0</v>
      </c>
    </row>
    <row r="7" spans="1:10" ht="15">
      <c r="A7" s="195"/>
      <c r="B7" s="196"/>
      <c r="C7" s="198">
        <v>0</v>
      </c>
    </row>
    <row r="8" spans="1:10" ht="15">
      <c r="A8" s="195"/>
      <c r="B8" s="196"/>
      <c r="C8" s="198">
        <v>0</v>
      </c>
    </row>
    <row r="9" spans="1:10" ht="15">
      <c r="A9" s="195"/>
      <c r="B9" s="196"/>
      <c r="C9" s="198">
        <v>0</v>
      </c>
    </row>
    <row r="10" spans="1:10" ht="15">
      <c r="A10" s="195"/>
      <c r="B10" s="196"/>
      <c r="C10" s="198">
        <v>0</v>
      </c>
    </row>
    <row r="11" spans="1:10" ht="15">
      <c r="A11" s="195"/>
      <c r="B11" s="196"/>
      <c r="C11" s="198">
        <v>0</v>
      </c>
    </row>
    <row r="12" spans="1:10" ht="15">
      <c r="A12" s="195"/>
      <c r="B12" s="196"/>
      <c r="C12" s="198">
        <v>0</v>
      </c>
    </row>
    <row r="13" spans="1:10" ht="15">
      <c r="A13" s="195"/>
      <c r="B13" s="196"/>
      <c r="C13" s="198">
        <v>0</v>
      </c>
    </row>
    <row r="14" spans="1:10" ht="15">
      <c r="A14" s="195"/>
      <c r="B14" s="196"/>
      <c r="C14" s="198">
        <v>0</v>
      </c>
    </row>
    <row r="15" spans="1:10" ht="15">
      <c r="A15" s="195"/>
      <c r="B15" s="196"/>
      <c r="C15" s="198">
        <v>0</v>
      </c>
    </row>
    <row r="16" spans="1:10" ht="15">
      <c r="A16" s="195"/>
      <c r="B16" s="196"/>
      <c r="C16" s="198">
        <v>0</v>
      </c>
    </row>
    <row r="17" spans="1:3" ht="15">
      <c r="A17" s="195"/>
      <c r="B17" s="196"/>
      <c r="C17" s="198">
        <v>0</v>
      </c>
    </row>
    <row r="18" spans="1:3" ht="15">
      <c r="A18" s="195"/>
      <c r="B18" s="196"/>
      <c r="C18" s="198">
        <v>0</v>
      </c>
    </row>
    <row r="19" spans="1:3" ht="15">
      <c r="A19" s="195"/>
      <c r="B19" s="196"/>
      <c r="C19" s="198">
        <v>0</v>
      </c>
    </row>
    <row r="20" spans="1:3" ht="15">
      <c r="A20" s="195"/>
      <c r="B20" s="196"/>
      <c r="C20" s="198">
        <v>0</v>
      </c>
    </row>
    <row r="21" spans="1:3" ht="15">
      <c r="A21" s="195"/>
      <c r="B21" s="196"/>
      <c r="C21" s="198">
        <v>0</v>
      </c>
    </row>
    <row r="22" spans="1:3" ht="15">
      <c r="A22" s="195"/>
      <c r="B22" s="196"/>
      <c r="C22" s="198">
        <v>0</v>
      </c>
    </row>
    <row r="23" spans="1:3" ht="15">
      <c r="A23" s="195"/>
      <c r="B23" s="196"/>
      <c r="C23" s="198">
        <v>0</v>
      </c>
    </row>
    <row r="24" spans="1:3" ht="15">
      <c r="A24" s="195"/>
      <c r="B24" s="196"/>
      <c r="C24" s="198">
        <v>0</v>
      </c>
    </row>
    <row r="25" spans="1:3" ht="15">
      <c r="A25" s="195"/>
      <c r="B25" s="196"/>
      <c r="C25" s="198">
        <v>0</v>
      </c>
    </row>
    <row r="26" spans="1:3" ht="15">
      <c r="A26" s="195"/>
      <c r="B26" s="196"/>
      <c r="C26" s="198">
        <v>0</v>
      </c>
    </row>
    <row r="27" spans="1:3" ht="15">
      <c r="A27" s="195"/>
      <c r="B27" s="196"/>
      <c r="C27" s="198">
        <v>0</v>
      </c>
    </row>
    <row r="28" spans="1:3" ht="15">
      <c r="A28" s="195"/>
      <c r="B28" s="196"/>
      <c r="C28" s="198">
        <v>0</v>
      </c>
    </row>
    <row r="29" spans="1:3" ht="15">
      <c r="A29" s="195"/>
      <c r="B29" s="196"/>
      <c r="C29" s="198">
        <v>0</v>
      </c>
    </row>
    <row r="30" spans="1:3" ht="15">
      <c r="A30" s="195"/>
      <c r="B30" s="196"/>
      <c r="C30" s="198">
        <v>0</v>
      </c>
    </row>
    <row r="31" spans="1:3" ht="15">
      <c r="A31" s="195"/>
      <c r="B31" s="196"/>
      <c r="C31" s="198">
        <v>0</v>
      </c>
    </row>
    <row r="32" spans="1:3" ht="15">
      <c r="A32" s="195"/>
      <c r="B32" s="196"/>
      <c r="C32" s="198">
        <v>0</v>
      </c>
    </row>
    <row r="33" spans="1:3" ht="15">
      <c r="A33" s="195"/>
      <c r="B33" s="196"/>
      <c r="C33" s="198">
        <v>0</v>
      </c>
    </row>
    <row r="34" spans="1:3" ht="15">
      <c r="A34" s="195"/>
      <c r="B34" s="196"/>
      <c r="C34" s="198">
        <v>0</v>
      </c>
    </row>
    <row r="35" spans="1:3" ht="15">
      <c r="A35" s="195"/>
      <c r="B35" s="196"/>
      <c r="C35" s="198">
        <v>0</v>
      </c>
    </row>
  </sheetData>
  <sheetProtection password="8E62" sheet="1" objects="1" scenarios="1" formatCells="0"/>
  <pageMargins left="0.7" right="0.7" top="0.75" bottom="0.75" header="0.3" footer="0.3"/>
  <pageSetup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35"/>
  <sheetViews>
    <sheetView workbookViewId="0">
      <selection activeCell="A36" sqref="A36"/>
    </sheetView>
  </sheetViews>
  <sheetFormatPr defaultColWidth="9.140625" defaultRowHeight="12.75"/>
  <cols>
    <col min="1" max="1" width="70.140625" style="41" customWidth="1"/>
    <col min="2" max="3" width="12.7109375" style="41" customWidth="1"/>
    <col min="4" max="16384" width="9.140625" style="42"/>
  </cols>
  <sheetData>
    <row r="1" spans="1:10" s="4" customFormat="1" ht="15">
      <c r="A1" s="61" t="s">
        <v>70</v>
      </c>
      <c r="B1" s="62"/>
      <c r="C1" s="62"/>
      <c r="J1" s="20"/>
    </row>
    <row r="2" spans="1:10" s="7" customFormat="1" ht="15">
      <c r="A2" s="62" t="s">
        <v>66</v>
      </c>
      <c r="B2" s="62"/>
      <c r="C2" s="62"/>
    </row>
    <row r="3" spans="1:10" s="7" customFormat="1" ht="15">
      <c r="A3" s="62" t="s">
        <v>64</v>
      </c>
      <c r="B3" s="62"/>
      <c r="C3" s="62"/>
    </row>
    <row r="4" spans="1:10">
      <c r="A4" s="63"/>
      <c r="B4" s="63"/>
      <c r="C4" s="63"/>
    </row>
    <row r="5" spans="1:10" ht="15">
      <c r="A5" s="62" t="s">
        <v>48</v>
      </c>
      <c r="B5" s="64" t="s">
        <v>65</v>
      </c>
      <c r="C5" s="64" t="s">
        <v>5</v>
      </c>
    </row>
    <row r="6" spans="1:10" ht="15">
      <c r="A6" s="195"/>
      <c r="B6" s="196"/>
      <c r="C6" s="197">
        <v>0</v>
      </c>
    </row>
    <row r="7" spans="1:10" ht="15">
      <c r="A7" s="195"/>
      <c r="B7" s="196"/>
      <c r="C7" s="198">
        <v>0</v>
      </c>
    </row>
    <row r="8" spans="1:10" ht="15">
      <c r="A8" s="195"/>
      <c r="B8" s="196"/>
      <c r="C8" s="198">
        <v>0</v>
      </c>
    </row>
    <row r="9" spans="1:10" ht="15">
      <c r="A9" s="195"/>
      <c r="B9" s="196"/>
      <c r="C9" s="198">
        <v>0</v>
      </c>
    </row>
    <row r="10" spans="1:10" ht="15">
      <c r="A10" s="195"/>
      <c r="B10" s="196"/>
      <c r="C10" s="198">
        <v>0</v>
      </c>
    </row>
    <row r="11" spans="1:10" ht="15">
      <c r="A11" s="195"/>
      <c r="B11" s="196"/>
      <c r="C11" s="198">
        <v>0</v>
      </c>
    </row>
    <row r="12" spans="1:10" ht="15">
      <c r="A12" s="195"/>
      <c r="B12" s="196"/>
      <c r="C12" s="198">
        <v>0</v>
      </c>
    </row>
    <row r="13" spans="1:10" ht="15">
      <c r="A13" s="195"/>
      <c r="B13" s="196"/>
      <c r="C13" s="198">
        <v>0</v>
      </c>
    </row>
    <row r="14" spans="1:10" ht="15">
      <c r="A14" s="195"/>
      <c r="B14" s="196"/>
      <c r="C14" s="198">
        <v>0</v>
      </c>
    </row>
    <row r="15" spans="1:10" ht="15">
      <c r="A15" s="195"/>
      <c r="B15" s="196"/>
      <c r="C15" s="198">
        <v>0</v>
      </c>
    </row>
    <row r="16" spans="1:10" ht="15">
      <c r="A16" s="195"/>
      <c r="B16" s="196"/>
      <c r="C16" s="198">
        <v>0</v>
      </c>
    </row>
    <row r="17" spans="1:3" ht="15">
      <c r="A17" s="195"/>
      <c r="B17" s="196"/>
      <c r="C17" s="198">
        <v>0</v>
      </c>
    </row>
    <row r="18" spans="1:3" ht="15">
      <c r="A18" s="195"/>
      <c r="B18" s="196"/>
      <c r="C18" s="198">
        <v>0</v>
      </c>
    </row>
    <row r="19" spans="1:3" ht="15">
      <c r="A19" s="195"/>
      <c r="B19" s="196"/>
      <c r="C19" s="198">
        <v>0</v>
      </c>
    </row>
    <row r="20" spans="1:3" ht="15">
      <c r="A20" s="195"/>
      <c r="B20" s="196"/>
      <c r="C20" s="198">
        <v>0</v>
      </c>
    </row>
    <row r="21" spans="1:3" ht="15">
      <c r="A21" s="195"/>
      <c r="B21" s="196"/>
      <c r="C21" s="198">
        <v>0</v>
      </c>
    </row>
    <row r="22" spans="1:3" ht="15">
      <c r="A22" s="195"/>
      <c r="B22" s="196"/>
      <c r="C22" s="198">
        <v>0</v>
      </c>
    </row>
    <row r="23" spans="1:3" ht="15">
      <c r="A23" s="195"/>
      <c r="B23" s="196"/>
      <c r="C23" s="198">
        <v>0</v>
      </c>
    </row>
    <row r="24" spans="1:3" ht="15">
      <c r="A24" s="195"/>
      <c r="B24" s="196"/>
      <c r="C24" s="198">
        <v>0</v>
      </c>
    </row>
    <row r="25" spans="1:3" ht="15">
      <c r="A25" s="195"/>
      <c r="B25" s="196"/>
      <c r="C25" s="198">
        <v>0</v>
      </c>
    </row>
    <row r="26" spans="1:3" ht="15">
      <c r="A26" s="195"/>
      <c r="B26" s="196"/>
      <c r="C26" s="198">
        <v>0</v>
      </c>
    </row>
    <row r="27" spans="1:3" ht="15">
      <c r="A27" s="195"/>
      <c r="B27" s="196"/>
      <c r="C27" s="198">
        <v>0</v>
      </c>
    </row>
    <row r="28" spans="1:3" ht="15">
      <c r="A28" s="195"/>
      <c r="B28" s="196"/>
      <c r="C28" s="198">
        <v>0</v>
      </c>
    </row>
    <row r="29" spans="1:3" ht="15">
      <c r="A29" s="195"/>
      <c r="B29" s="196"/>
      <c r="C29" s="198">
        <v>0</v>
      </c>
    </row>
    <row r="30" spans="1:3" ht="15">
      <c r="A30" s="195"/>
      <c r="B30" s="196"/>
      <c r="C30" s="198">
        <v>0</v>
      </c>
    </row>
    <row r="31" spans="1:3" ht="15">
      <c r="A31" s="195"/>
      <c r="B31" s="196"/>
      <c r="C31" s="198">
        <v>0</v>
      </c>
    </row>
    <row r="32" spans="1:3" ht="15">
      <c r="A32" s="195"/>
      <c r="B32" s="196"/>
      <c r="C32" s="198">
        <v>0</v>
      </c>
    </row>
    <row r="33" spans="1:3" ht="15">
      <c r="A33" s="195"/>
      <c r="B33" s="196"/>
      <c r="C33" s="198">
        <v>0</v>
      </c>
    </row>
    <row r="34" spans="1:3" ht="15">
      <c r="A34" s="195"/>
      <c r="B34" s="196"/>
      <c r="C34" s="198">
        <v>0</v>
      </c>
    </row>
    <row r="35" spans="1:3" ht="15">
      <c r="A35" s="195"/>
      <c r="B35" s="196"/>
      <c r="C35" s="198">
        <v>0</v>
      </c>
    </row>
  </sheetData>
  <sheetProtection password="8E62" sheet="1" objects="1" scenarios="1" formatCells="0"/>
  <pageMargins left="0.7" right="0.7" top="0.75" bottom="0.75" header="0.3" footer="0.3"/>
  <pageSetup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35"/>
  <sheetViews>
    <sheetView workbookViewId="0">
      <selection activeCell="A6" sqref="A6:C35"/>
    </sheetView>
  </sheetViews>
  <sheetFormatPr defaultColWidth="9.140625" defaultRowHeight="12.75"/>
  <cols>
    <col min="1" max="1" width="70.140625" style="41" customWidth="1"/>
    <col min="2" max="3" width="12.7109375" style="41" customWidth="1"/>
    <col min="4" max="16384" width="9.140625" style="42"/>
  </cols>
  <sheetData>
    <row r="1" spans="1:10" s="4" customFormat="1" ht="15">
      <c r="A1" s="61" t="s">
        <v>71</v>
      </c>
      <c r="B1" s="62"/>
      <c r="C1" s="62"/>
      <c r="J1" s="20"/>
    </row>
    <row r="2" spans="1:10" s="7" customFormat="1" ht="15">
      <c r="A2" s="62" t="s">
        <v>66</v>
      </c>
      <c r="B2" s="62"/>
      <c r="C2" s="62"/>
    </row>
    <row r="3" spans="1:10" s="7" customFormat="1" ht="15">
      <c r="A3" s="62" t="s">
        <v>64</v>
      </c>
      <c r="B3" s="62"/>
      <c r="C3" s="62"/>
    </row>
    <row r="4" spans="1:10">
      <c r="A4" s="63"/>
      <c r="B4" s="63"/>
      <c r="C4" s="63"/>
    </row>
    <row r="5" spans="1:10" ht="15">
      <c r="A5" s="62" t="s">
        <v>48</v>
      </c>
      <c r="B5" s="64" t="s">
        <v>65</v>
      </c>
      <c r="C5" s="64" t="s">
        <v>5</v>
      </c>
    </row>
    <row r="6" spans="1:10" ht="15">
      <c r="A6" s="195"/>
      <c r="B6" s="196"/>
      <c r="C6" s="197">
        <v>0</v>
      </c>
    </row>
    <row r="7" spans="1:10" ht="15">
      <c r="A7" s="195"/>
      <c r="B7" s="196"/>
      <c r="C7" s="198">
        <v>0</v>
      </c>
    </row>
    <row r="8" spans="1:10" ht="15">
      <c r="A8" s="195"/>
      <c r="B8" s="196"/>
      <c r="C8" s="198">
        <v>0</v>
      </c>
    </row>
    <row r="9" spans="1:10" ht="15">
      <c r="A9" s="195"/>
      <c r="B9" s="196"/>
      <c r="C9" s="198">
        <v>0</v>
      </c>
    </row>
    <row r="10" spans="1:10" ht="15">
      <c r="A10" s="195"/>
      <c r="B10" s="196"/>
      <c r="C10" s="198">
        <v>0</v>
      </c>
    </row>
    <row r="11" spans="1:10" ht="15">
      <c r="A11" s="195"/>
      <c r="B11" s="196"/>
      <c r="C11" s="198">
        <v>0</v>
      </c>
    </row>
    <row r="12" spans="1:10" ht="15">
      <c r="A12" s="195"/>
      <c r="B12" s="196"/>
      <c r="C12" s="198">
        <v>0</v>
      </c>
    </row>
    <row r="13" spans="1:10" ht="15">
      <c r="A13" s="195"/>
      <c r="B13" s="196"/>
      <c r="C13" s="198">
        <v>0</v>
      </c>
    </row>
    <row r="14" spans="1:10" ht="15">
      <c r="A14" s="195"/>
      <c r="B14" s="196"/>
      <c r="C14" s="198">
        <v>0</v>
      </c>
    </row>
    <row r="15" spans="1:10" ht="15">
      <c r="A15" s="195"/>
      <c r="B15" s="196"/>
      <c r="C15" s="198">
        <v>0</v>
      </c>
    </row>
    <row r="16" spans="1:10" ht="15">
      <c r="A16" s="195"/>
      <c r="B16" s="196"/>
      <c r="C16" s="198">
        <v>0</v>
      </c>
    </row>
    <row r="17" spans="1:3" ht="15">
      <c r="A17" s="195"/>
      <c r="B17" s="196"/>
      <c r="C17" s="198">
        <v>0</v>
      </c>
    </row>
    <row r="18" spans="1:3" ht="15">
      <c r="A18" s="195"/>
      <c r="B18" s="196"/>
      <c r="C18" s="198">
        <v>0</v>
      </c>
    </row>
    <row r="19" spans="1:3" ht="15">
      <c r="A19" s="195"/>
      <c r="B19" s="196"/>
      <c r="C19" s="198">
        <v>0</v>
      </c>
    </row>
    <row r="20" spans="1:3" ht="15">
      <c r="A20" s="195"/>
      <c r="B20" s="196"/>
      <c r="C20" s="198">
        <v>0</v>
      </c>
    </row>
    <row r="21" spans="1:3" ht="15">
      <c r="A21" s="195"/>
      <c r="B21" s="196"/>
      <c r="C21" s="198">
        <v>0</v>
      </c>
    </row>
    <row r="22" spans="1:3" ht="15">
      <c r="A22" s="195"/>
      <c r="B22" s="196"/>
      <c r="C22" s="198">
        <v>0</v>
      </c>
    </row>
    <row r="23" spans="1:3" ht="15">
      <c r="A23" s="195"/>
      <c r="B23" s="196"/>
      <c r="C23" s="198">
        <v>0</v>
      </c>
    </row>
    <row r="24" spans="1:3" ht="15">
      <c r="A24" s="195"/>
      <c r="B24" s="196"/>
      <c r="C24" s="198">
        <v>0</v>
      </c>
    </row>
    <row r="25" spans="1:3" ht="15">
      <c r="A25" s="195"/>
      <c r="B25" s="196"/>
      <c r="C25" s="198">
        <v>0</v>
      </c>
    </row>
    <row r="26" spans="1:3" ht="15">
      <c r="A26" s="195"/>
      <c r="B26" s="196"/>
      <c r="C26" s="198">
        <v>0</v>
      </c>
    </row>
    <row r="27" spans="1:3" ht="15">
      <c r="A27" s="195"/>
      <c r="B27" s="196"/>
      <c r="C27" s="198">
        <v>0</v>
      </c>
    </row>
    <row r="28" spans="1:3" ht="15">
      <c r="A28" s="195"/>
      <c r="B28" s="196"/>
      <c r="C28" s="198">
        <v>0</v>
      </c>
    </row>
    <row r="29" spans="1:3" ht="15">
      <c r="A29" s="195"/>
      <c r="B29" s="196"/>
      <c r="C29" s="198">
        <v>0</v>
      </c>
    </row>
    <row r="30" spans="1:3" ht="15">
      <c r="A30" s="195"/>
      <c r="B30" s="196"/>
      <c r="C30" s="198">
        <v>0</v>
      </c>
    </row>
    <row r="31" spans="1:3" ht="15">
      <c r="A31" s="195"/>
      <c r="B31" s="196"/>
      <c r="C31" s="198">
        <v>0</v>
      </c>
    </row>
    <row r="32" spans="1:3" ht="15">
      <c r="A32" s="195"/>
      <c r="B32" s="196"/>
      <c r="C32" s="198">
        <v>0</v>
      </c>
    </row>
    <row r="33" spans="1:3" ht="15">
      <c r="A33" s="195"/>
      <c r="B33" s="196"/>
      <c r="C33" s="198">
        <v>0</v>
      </c>
    </row>
    <row r="34" spans="1:3" ht="15">
      <c r="A34" s="195"/>
      <c r="B34" s="196"/>
      <c r="C34" s="198">
        <v>0</v>
      </c>
    </row>
    <row r="35" spans="1:3" ht="15">
      <c r="A35" s="195"/>
      <c r="B35" s="196"/>
      <c r="C35" s="198">
        <v>0</v>
      </c>
    </row>
  </sheetData>
  <sheetProtection password="8E62" sheet="1" objects="1" scenarios="1" formatCells="0"/>
  <pageMargins left="0.7" right="0.7" top="0.75" bottom="0.75" header="0.3" footer="0.3"/>
  <pageSetup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35"/>
  <sheetViews>
    <sheetView workbookViewId="0">
      <selection activeCell="A6" sqref="A6:C35"/>
    </sheetView>
  </sheetViews>
  <sheetFormatPr defaultColWidth="9.140625" defaultRowHeight="12.75"/>
  <cols>
    <col min="1" max="1" width="70.140625" style="41" customWidth="1"/>
    <col min="2" max="3" width="12.7109375" style="41" customWidth="1"/>
    <col min="4" max="16384" width="9.140625" style="42"/>
  </cols>
  <sheetData>
    <row r="1" spans="1:10" s="4" customFormat="1" ht="15">
      <c r="A1" s="61" t="s">
        <v>87</v>
      </c>
      <c r="B1" s="62"/>
      <c r="C1" s="62"/>
      <c r="J1" s="20"/>
    </row>
    <row r="2" spans="1:10" s="7" customFormat="1" ht="15">
      <c r="A2" s="62" t="s">
        <v>66</v>
      </c>
      <c r="B2" s="62"/>
      <c r="C2" s="62"/>
    </row>
    <row r="3" spans="1:10" s="7" customFormat="1" ht="15">
      <c r="A3" s="62" t="s">
        <v>64</v>
      </c>
      <c r="B3" s="62"/>
      <c r="C3" s="62"/>
    </row>
    <row r="4" spans="1:10">
      <c r="A4" s="63"/>
      <c r="B4" s="63"/>
      <c r="C4" s="63"/>
    </row>
    <row r="5" spans="1:10" ht="15">
      <c r="A5" s="62" t="s">
        <v>48</v>
      </c>
      <c r="B5" s="64" t="s">
        <v>65</v>
      </c>
      <c r="C5" s="64" t="s">
        <v>5</v>
      </c>
    </row>
    <row r="6" spans="1:10" ht="15">
      <c r="A6" s="195"/>
      <c r="B6" s="196"/>
      <c r="C6" s="197">
        <v>0</v>
      </c>
    </row>
    <row r="7" spans="1:10" ht="15">
      <c r="A7" s="195"/>
      <c r="B7" s="196"/>
      <c r="C7" s="198">
        <v>0</v>
      </c>
    </row>
    <row r="8" spans="1:10" ht="15">
      <c r="A8" s="195"/>
      <c r="B8" s="196"/>
      <c r="C8" s="198">
        <v>0</v>
      </c>
    </row>
    <row r="9" spans="1:10" ht="15">
      <c r="A9" s="195"/>
      <c r="B9" s="196"/>
      <c r="C9" s="198">
        <v>0</v>
      </c>
    </row>
    <row r="10" spans="1:10" ht="15">
      <c r="A10" s="195"/>
      <c r="B10" s="196"/>
      <c r="C10" s="198">
        <v>0</v>
      </c>
    </row>
    <row r="11" spans="1:10" ht="15">
      <c r="A11" s="195"/>
      <c r="B11" s="196"/>
      <c r="C11" s="198">
        <v>0</v>
      </c>
    </row>
    <row r="12" spans="1:10" ht="15">
      <c r="A12" s="195"/>
      <c r="B12" s="196"/>
      <c r="C12" s="198">
        <v>0</v>
      </c>
    </row>
    <row r="13" spans="1:10" ht="15">
      <c r="A13" s="195"/>
      <c r="B13" s="196"/>
      <c r="C13" s="198">
        <v>0</v>
      </c>
    </row>
    <row r="14" spans="1:10" ht="15">
      <c r="A14" s="195"/>
      <c r="B14" s="196"/>
      <c r="C14" s="198">
        <v>0</v>
      </c>
    </row>
    <row r="15" spans="1:10" ht="15">
      <c r="A15" s="195"/>
      <c r="B15" s="196"/>
      <c r="C15" s="198">
        <v>0</v>
      </c>
    </row>
    <row r="16" spans="1:10" ht="15">
      <c r="A16" s="195"/>
      <c r="B16" s="196"/>
      <c r="C16" s="198">
        <v>0</v>
      </c>
    </row>
    <row r="17" spans="1:3" ht="15">
      <c r="A17" s="195"/>
      <c r="B17" s="196"/>
      <c r="C17" s="198">
        <v>0</v>
      </c>
    </row>
    <row r="18" spans="1:3" ht="15">
      <c r="A18" s="195"/>
      <c r="B18" s="196"/>
      <c r="C18" s="198">
        <v>0</v>
      </c>
    </row>
    <row r="19" spans="1:3" ht="15">
      <c r="A19" s="195"/>
      <c r="B19" s="196"/>
      <c r="C19" s="198">
        <v>0</v>
      </c>
    </row>
    <row r="20" spans="1:3" ht="15">
      <c r="A20" s="195"/>
      <c r="B20" s="196"/>
      <c r="C20" s="198">
        <v>0</v>
      </c>
    </row>
    <row r="21" spans="1:3" ht="15">
      <c r="A21" s="195"/>
      <c r="B21" s="196"/>
      <c r="C21" s="198">
        <v>0</v>
      </c>
    </row>
    <row r="22" spans="1:3" ht="15">
      <c r="A22" s="195"/>
      <c r="B22" s="196"/>
      <c r="C22" s="198">
        <v>0</v>
      </c>
    </row>
    <row r="23" spans="1:3" ht="15">
      <c r="A23" s="195"/>
      <c r="B23" s="196"/>
      <c r="C23" s="198">
        <v>0</v>
      </c>
    </row>
    <row r="24" spans="1:3" ht="15">
      <c r="A24" s="195"/>
      <c r="B24" s="196"/>
      <c r="C24" s="198">
        <v>0</v>
      </c>
    </row>
    <row r="25" spans="1:3" ht="15">
      <c r="A25" s="195"/>
      <c r="B25" s="196"/>
      <c r="C25" s="198">
        <v>0</v>
      </c>
    </row>
    <row r="26" spans="1:3" ht="15">
      <c r="A26" s="195"/>
      <c r="B26" s="196"/>
      <c r="C26" s="198">
        <v>0</v>
      </c>
    </row>
    <row r="27" spans="1:3" ht="15">
      <c r="A27" s="195"/>
      <c r="B27" s="196"/>
      <c r="C27" s="198">
        <v>0</v>
      </c>
    </row>
    <row r="28" spans="1:3" ht="15">
      <c r="A28" s="195"/>
      <c r="B28" s="196"/>
      <c r="C28" s="198">
        <v>0</v>
      </c>
    </row>
    <row r="29" spans="1:3" ht="15">
      <c r="A29" s="195"/>
      <c r="B29" s="196"/>
      <c r="C29" s="198">
        <v>0</v>
      </c>
    </row>
    <row r="30" spans="1:3" ht="15">
      <c r="A30" s="195"/>
      <c r="B30" s="196"/>
      <c r="C30" s="198">
        <v>0</v>
      </c>
    </row>
    <row r="31" spans="1:3" ht="15">
      <c r="A31" s="195"/>
      <c r="B31" s="196"/>
      <c r="C31" s="198">
        <v>0</v>
      </c>
    </row>
    <row r="32" spans="1:3" ht="15">
      <c r="A32" s="195"/>
      <c r="B32" s="196"/>
      <c r="C32" s="198">
        <v>0</v>
      </c>
    </row>
    <row r="33" spans="1:3" ht="15">
      <c r="A33" s="195"/>
      <c r="B33" s="196"/>
      <c r="C33" s="198">
        <v>0</v>
      </c>
    </row>
    <row r="34" spans="1:3" ht="15">
      <c r="A34" s="195"/>
      <c r="B34" s="196"/>
      <c r="C34" s="198">
        <v>0</v>
      </c>
    </row>
    <row r="35" spans="1:3" ht="15">
      <c r="A35" s="195"/>
      <c r="B35" s="196"/>
      <c r="C35" s="198">
        <v>0</v>
      </c>
    </row>
  </sheetData>
  <sheetProtection password="8E62" sheet="1" objects="1" scenarios="1" formatCells="0"/>
  <pageMargins left="0.7" right="0.7" top="0.75" bottom="0.75" header="0.3" footer="0.3"/>
  <pageSetup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Instructions</vt:lpstr>
      <vt:lpstr>Form A</vt:lpstr>
      <vt:lpstr>Sec III-Nursing</vt:lpstr>
      <vt:lpstr>Sec III-SNSA</vt:lpstr>
      <vt:lpstr>Sec III-Care Related</vt:lpstr>
      <vt:lpstr>Sec III-Dietary</vt:lpstr>
      <vt:lpstr>Sec III-Laundry</vt:lpstr>
      <vt:lpstr>Sec III-Hskping</vt:lpstr>
      <vt:lpstr>Sec III-Plant</vt:lpstr>
      <vt:lpstr>Sec III - COVID-19 Test</vt:lpstr>
      <vt:lpstr>SNSA Max amounts</vt:lpstr>
      <vt:lpstr>COVID-19 Test description</vt:lpstr>
      <vt:lpstr>'Form A'!Print_Area</vt:lpstr>
      <vt:lpstr>Instructions!Print_Area</vt:lpstr>
    </vt:vector>
  </TitlesOfParts>
  <Company>DHS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PWSXB10</dc:creator>
  <cp:lastModifiedBy>Harrington, Alicia</cp:lastModifiedBy>
  <cp:lastPrinted>2020-04-13T20:02:12Z</cp:lastPrinted>
  <dcterms:created xsi:type="dcterms:W3CDTF">2007-09-26T13:08:51Z</dcterms:created>
  <dcterms:modified xsi:type="dcterms:W3CDTF">2020-09-14T16:21:47Z</dcterms:modified>
</cp:coreProperties>
</file>