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CCE\PIPP Year 11\PIPP Calculator Data\"/>
    </mc:Choice>
  </mc:AlternateContent>
  <bookViews>
    <workbookView xWindow="-195" yWindow="1800" windowWidth="15135" windowHeight="6825"/>
  </bookViews>
  <sheets>
    <sheet name="Costs" sheetId="1" r:id="rId1"/>
    <sheet name="Operating rates" sheetId="2" state="hidden" r:id="rId2"/>
    <sheet name="Days" sheetId="11" state="hidden" r:id="rId3"/>
  </sheets>
  <definedNames>
    <definedName name="operating_rates_for_100107" localSheetId="1">'Operating rates'!$A$4:$C$1172</definedName>
  </definedNames>
  <calcPr calcId="152511"/>
</workbook>
</file>

<file path=xl/calcChain.xml><?xml version="1.0" encoding="utf-8"?>
<calcChain xmlns="http://schemas.openxmlformats.org/spreadsheetml/2006/main">
  <c r="H10" i="1" l="1"/>
  <c r="H27" i="1" l="1"/>
  <c r="E26" i="1"/>
  <c r="F24" i="1"/>
  <c r="C4" i="1" l="1"/>
  <c r="M469" i="11" l="1"/>
  <c r="D368" i="11" l="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E103" i="11" s="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C371" i="11"/>
  <c r="B371" i="11"/>
  <c r="E14" i="11" l="1"/>
  <c r="E21" i="11"/>
  <c r="E25" i="11"/>
  <c r="E33" i="11"/>
  <c r="E45" i="11"/>
  <c r="E53" i="11"/>
  <c r="E57" i="11"/>
  <c r="E65" i="11"/>
  <c r="E73" i="11"/>
  <c r="E81" i="11"/>
  <c r="E89" i="11"/>
  <c r="E97" i="11"/>
  <c r="E105" i="11"/>
  <c r="E113" i="11"/>
  <c r="E121" i="11"/>
  <c r="E129" i="11"/>
  <c r="E137" i="11"/>
  <c r="E145" i="11"/>
  <c r="E153" i="11"/>
  <c r="E161" i="11"/>
  <c r="E169" i="11"/>
  <c r="E177" i="11"/>
  <c r="E185" i="11"/>
  <c r="E193" i="11"/>
  <c r="E201" i="11"/>
  <c r="E209" i="11"/>
  <c r="E217" i="11"/>
  <c r="E225" i="11"/>
  <c r="E237" i="11"/>
  <c r="E257" i="11"/>
  <c r="E11" i="11"/>
  <c r="E19" i="11"/>
  <c r="E26" i="11"/>
  <c r="E34" i="11"/>
  <c r="E42" i="11"/>
  <c r="E50" i="11"/>
  <c r="E58" i="11"/>
  <c r="E66" i="11"/>
  <c r="E70" i="11"/>
  <c r="E78" i="11"/>
  <c r="E86" i="11"/>
  <c r="E90" i="11"/>
  <c r="E102" i="11"/>
  <c r="E110" i="11"/>
  <c r="E118" i="11"/>
  <c r="E126" i="11"/>
  <c r="E134" i="11"/>
  <c r="E142" i="11"/>
  <c r="E154" i="11"/>
  <c r="E162" i="11"/>
  <c r="E166" i="11"/>
  <c r="E174" i="11"/>
  <c r="E182" i="11"/>
  <c r="E190" i="11"/>
  <c r="E198" i="11"/>
  <c r="E206" i="11"/>
  <c r="E214" i="11"/>
  <c r="E222" i="11"/>
  <c r="E230" i="11"/>
  <c r="E238" i="11"/>
  <c r="E250" i="11"/>
  <c r="E254" i="11"/>
  <c r="E262" i="11"/>
  <c r="E270" i="11"/>
  <c r="E274" i="11"/>
  <c r="E282" i="11"/>
  <c r="E290" i="11"/>
  <c r="E298" i="11"/>
  <c r="E310" i="11"/>
  <c r="E318" i="11"/>
  <c r="E326" i="11"/>
  <c r="E334" i="11"/>
  <c r="E338" i="11"/>
  <c r="E346" i="11"/>
  <c r="E358" i="11"/>
  <c r="E362" i="11"/>
  <c r="E4" i="11"/>
  <c r="E8" i="11"/>
  <c r="E12" i="11"/>
  <c r="E16" i="11"/>
  <c r="E23" i="11"/>
  <c r="E27" i="11"/>
  <c r="E31" i="11"/>
  <c r="E35" i="11"/>
  <c r="E39" i="11"/>
  <c r="E43" i="11"/>
  <c r="E47" i="11"/>
  <c r="E51" i="11"/>
  <c r="E55" i="11"/>
  <c r="E59" i="11"/>
  <c r="E63" i="11"/>
  <c r="E67" i="11"/>
  <c r="E71" i="11"/>
  <c r="E75" i="11"/>
  <c r="E79" i="11"/>
  <c r="E83" i="11"/>
  <c r="E87" i="11"/>
  <c r="E91" i="11"/>
  <c r="E95" i="11"/>
  <c r="E99" i="11"/>
  <c r="E107" i="11"/>
  <c r="E111" i="11"/>
  <c r="E115" i="11"/>
  <c r="E119" i="11"/>
  <c r="E123" i="11"/>
  <c r="E127" i="11"/>
  <c r="E131" i="11"/>
  <c r="E135" i="11"/>
  <c r="E139" i="11"/>
  <c r="E143" i="11"/>
  <c r="E147" i="11"/>
  <c r="E151" i="11"/>
  <c r="E155" i="11"/>
  <c r="E159" i="11"/>
  <c r="E163" i="11"/>
  <c r="E167" i="11"/>
  <c r="E171" i="11"/>
  <c r="E175" i="11"/>
  <c r="E179" i="11"/>
  <c r="E183" i="11"/>
  <c r="E187" i="11"/>
  <c r="E191" i="11"/>
  <c r="E195" i="11"/>
  <c r="E199" i="11"/>
  <c r="E207" i="11"/>
  <c r="E211" i="11"/>
  <c r="E215" i="11"/>
  <c r="E219" i="11"/>
  <c r="E223" i="11"/>
  <c r="E227" i="11"/>
  <c r="E231" i="11"/>
  <c r="E235" i="11"/>
  <c r="E239" i="11"/>
  <c r="E243" i="11"/>
  <c r="E247" i="11"/>
  <c r="E251" i="11"/>
  <c r="E255" i="11"/>
  <c r="E259" i="11"/>
  <c r="E263" i="11"/>
  <c r="E267" i="11"/>
  <c r="E271" i="11"/>
  <c r="E275" i="11"/>
  <c r="E279" i="11"/>
  <c r="E283" i="11"/>
  <c r="E287" i="11"/>
  <c r="E291" i="11"/>
  <c r="E295" i="11"/>
  <c r="E299" i="11"/>
  <c r="E303" i="11"/>
  <c r="E307" i="11"/>
  <c r="E311" i="11"/>
  <c r="E315" i="11"/>
  <c r="E319" i="11"/>
  <c r="E323" i="11"/>
  <c r="E327" i="11"/>
  <c r="E331" i="11"/>
  <c r="E335" i="11"/>
  <c r="E339" i="11"/>
  <c r="E343" i="11"/>
  <c r="E347" i="11"/>
  <c r="E351" i="11"/>
  <c r="E355" i="11"/>
  <c r="E359" i="11"/>
  <c r="E363" i="11"/>
  <c r="E367" i="11"/>
  <c r="E6" i="11"/>
  <c r="E10" i="11"/>
  <c r="E18" i="11"/>
  <c r="E29" i="11"/>
  <c r="E37" i="11"/>
  <c r="E41" i="11"/>
  <c r="E49" i="11"/>
  <c r="E61" i="11"/>
  <c r="E69" i="11"/>
  <c r="E77" i="11"/>
  <c r="E85" i="11"/>
  <c r="E93" i="11"/>
  <c r="E101" i="11"/>
  <c r="E109" i="11"/>
  <c r="E117" i="11"/>
  <c r="E125" i="11"/>
  <c r="E133" i="11"/>
  <c r="E141" i="11"/>
  <c r="E149" i="11"/>
  <c r="E157" i="11"/>
  <c r="E165" i="11"/>
  <c r="E173" i="11"/>
  <c r="E181" i="11"/>
  <c r="E189" i="11"/>
  <c r="E197" i="11"/>
  <c r="E205" i="11"/>
  <c r="E213" i="11"/>
  <c r="E221" i="11"/>
  <c r="E229" i="11"/>
  <c r="E233" i="11"/>
  <c r="E241" i="11"/>
  <c r="E245" i="11"/>
  <c r="E249" i="11"/>
  <c r="E253" i="11"/>
  <c r="E261" i="11"/>
  <c r="E265" i="11"/>
  <c r="E269" i="11"/>
  <c r="E273" i="11"/>
  <c r="E277" i="11"/>
  <c r="E281" i="11"/>
  <c r="E285" i="11"/>
  <c r="E289" i="11"/>
  <c r="E293" i="11"/>
  <c r="E297" i="11"/>
  <c r="E301" i="11"/>
  <c r="E305" i="11"/>
  <c r="E309" i="11"/>
  <c r="E313" i="11"/>
  <c r="E317" i="11"/>
  <c r="E321" i="11"/>
  <c r="E325" i="11"/>
  <c r="E329" i="11"/>
  <c r="E333" i="11"/>
  <c r="E337" i="11"/>
  <c r="E341" i="11"/>
  <c r="E345" i="11"/>
  <c r="E349" i="11"/>
  <c r="E353" i="11"/>
  <c r="E357" i="11"/>
  <c r="E361" i="11"/>
  <c r="E365" i="11"/>
  <c r="E7" i="11"/>
  <c r="E15" i="11"/>
  <c r="E22" i="11"/>
  <c r="E30" i="11"/>
  <c r="E38" i="11"/>
  <c r="E46" i="11"/>
  <c r="E54" i="11"/>
  <c r="E62" i="11"/>
  <c r="E74" i="11"/>
  <c r="E82" i="11"/>
  <c r="E94" i="11"/>
  <c r="E98" i="11"/>
  <c r="E106" i="11"/>
  <c r="E114" i="11"/>
  <c r="E122" i="11"/>
  <c r="E130" i="11"/>
  <c r="E138" i="11"/>
  <c r="E146" i="11"/>
  <c r="E150" i="11"/>
  <c r="E158" i="11"/>
  <c r="E170" i="11"/>
  <c r="E178" i="11"/>
  <c r="E186" i="11"/>
  <c r="E194" i="11"/>
  <c r="E202" i="11"/>
  <c r="E210" i="11"/>
  <c r="E218" i="11"/>
  <c r="E226" i="11"/>
  <c r="E234" i="11"/>
  <c r="E242" i="11"/>
  <c r="E246" i="11"/>
  <c r="E258" i="11"/>
  <c r="E266" i="11"/>
  <c r="E278" i="11"/>
  <c r="E286" i="11"/>
  <c r="E294" i="11"/>
  <c r="E302" i="11"/>
  <c r="E306" i="11"/>
  <c r="E314" i="11"/>
  <c r="E322" i="11"/>
  <c r="E330" i="11"/>
  <c r="E342" i="11"/>
  <c r="E350" i="11"/>
  <c r="E354" i="11"/>
  <c r="E366" i="11"/>
  <c r="E5" i="11"/>
  <c r="E9" i="11"/>
  <c r="E13" i="11"/>
  <c r="E17" i="11"/>
  <c r="E20" i="11"/>
  <c r="E24" i="11"/>
  <c r="E28" i="11"/>
  <c r="E32" i="11"/>
  <c r="E36" i="11"/>
  <c r="E40" i="11"/>
  <c r="E44" i="11"/>
  <c r="E48" i="11"/>
  <c r="E52" i="11"/>
  <c r="E56" i="11"/>
  <c r="E60" i="11"/>
  <c r="E64" i="11"/>
  <c r="E68" i="11"/>
  <c r="E72" i="11"/>
  <c r="E76" i="11"/>
  <c r="E80" i="11"/>
  <c r="E84" i="11"/>
  <c r="E88" i="11"/>
  <c r="E92" i="11"/>
  <c r="E96" i="11"/>
  <c r="E100" i="11"/>
  <c r="E104" i="11"/>
  <c r="E108" i="11"/>
  <c r="E112" i="11"/>
  <c r="E116" i="11"/>
  <c r="E120" i="11"/>
  <c r="E124" i="11"/>
  <c r="E128" i="11"/>
  <c r="E132" i="11"/>
  <c r="E136" i="11"/>
  <c r="E140" i="11"/>
  <c r="E144" i="11"/>
  <c r="E148" i="11"/>
  <c r="E152" i="11"/>
  <c r="E156" i="11"/>
  <c r="E160" i="11"/>
  <c r="E164" i="11"/>
  <c r="E168" i="11"/>
  <c r="E172" i="11"/>
  <c r="E176" i="11"/>
  <c r="E180" i="11"/>
  <c r="E184" i="11"/>
  <c r="E188" i="11"/>
  <c r="E192" i="11"/>
  <c r="E196" i="11"/>
  <c r="E200" i="11"/>
  <c r="E204" i="11"/>
  <c r="E208" i="11"/>
  <c r="E212" i="11"/>
  <c r="E216" i="11"/>
  <c r="E220" i="11"/>
  <c r="E224" i="11"/>
  <c r="E228" i="11"/>
  <c r="E232" i="11"/>
  <c r="E236" i="11"/>
  <c r="E240" i="11"/>
  <c r="E244" i="11"/>
  <c r="E248" i="11"/>
  <c r="E252" i="11"/>
  <c r="E256" i="11"/>
  <c r="E260" i="11"/>
  <c r="E264" i="11"/>
  <c r="E268" i="11"/>
  <c r="E272" i="11"/>
  <c r="E276" i="11"/>
  <c r="E280" i="11"/>
  <c r="E284" i="11"/>
  <c r="E288" i="11"/>
  <c r="E292" i="11"/>
  <c r="E296" i="11"/>
  <c r="E300" i="11"/>
  <c r="E304" i="11"/>
  <c r="E308" i="11"/>
  <c r="E312" i="11"/>
  <c r="E316" i="11"/>
  <c r="E320" i="11"/>
  <c r="E324" i="11"/>
  <c r="E328" i="11"/>
  <c r="E332" i="11"/>
  <c r="E336" i="11"/>
  <c r="E340" i="11"/>
  <c r="E344" i="11"/>
  <c r="E348" i="11"/>
  <c r="E352" i="11"/>
  <c r="E356" i="11"/>
  <c r="E360" i="11"/>
  <c r="E364" i="11"/>
  <c r="E368" i="11"/>
  <c r="E203" i="11"/>
  <c r="H15" i="1"/>
  <c r="H17" i="1" s="1"/>
  <c r="D371" i="11"/>
  <c r="F32" i="1" l="1"/>
  <c r="H36" i="1" s="1"/>
  <c r="C372" i="11"/>
  <c r="B372" i="11"/>
  <c r="D372" i="11" l="1"/>
  <c r="F34" i="1" l="1"/>
  <c r="B13" i="1" l="1"/>
  <c r="H29" i="1" l="1"/>
  <c r="H38" i="1" s="1"/>
</calcChain>
</file>

<file path=xl/sharedStrings.xml><?xml version="1.0" encoding="utf-8"?>
<sst xmlns="http://schemas.openxmlformats.org/spreadsheetml/2006/main" count="416" uniqueCount="410">
  <si>
    <t>Facility Name</t>
  </si>
  <si>
    <t>Facility Contact</t>
  </si>
  <si>
    <t>Total estimated State Share costs of your proposal:</t>
  </si>
  <si>
    <t>IID</t>
  </si>
  <si>
    <t>Name</t>
  </si>
  <si>
    <t>Percentage change in occupancy</t>
  </si>
  <si>
    <t>New number of beds</t>
  </si>
  <si>
    <t>Beds</t>
  </si>
  <si>
    <t>Date of bed change</t>
  </si>
  <si>
    <t>State share costs of your proposal</t>
  </si>
  <si>
    <t>Effect of bed closures</t>
  </si>
  <si>
    <t>Total dollars available for your proposed project</t>
  </si>
  <si>
    <t>MA resident days as a percent of MA and PP combined</t>
  </si>
  <si>
    <t>State Share of MA NF expenses</t>
  </si>
  <si>
    <t>Combined percentages</t>
  </si>
  <si>
    <r>
      <t xml:space="preserve">Enter Information in </t>
    </r>
    <r>
      <rPr>
        <b/>
        <sz val="9"/>
        <color indexed="15"/>
        <rFont val="Arial"/>
        <family val="2"/>
      </rPr>
      <t>Blue Areas Only</t>
    </r>
    <r>
      <rPr>
        <b/>
        <sz val="9"/>
        <rFont val="Arial"/>
        <family val="2"/>
      </rPr>
      <t xml:space="preserve"> </t>
    </r>
  </si>
  <si>
    <t>This section is to be used if your facility changed or will be changing the number of beds</t>
  </si>
  <si>
    <t>days. (NOTE: A closure of vacant beds will not change billable resident days.)</t>
  </si>
  <si>
    <t>Weighted average rate mulitplied by MA and PP days equals DOLLARS AVAILABLE</t>
  </si>
  <si>
    <t>DOLLARS AVAILABLE after considering bed changes</t>
  </si>
  <si>
    <t>Percentage cannot be greater than 5%.</t>
  </si>
  <si>
    <t>Neilson Place</t>
  </si>
  <si>
    <t>Pathstone Living</t>
  </si>
  <si>
    <t>Evansville Care Center</t>
  </si>
  <si>
    <t>Thief River Care Center</t>
  </si>
  <si>
    <t>Oak Terrace Health Care Center</t>
  </si>
  <si>
    <t>Version 1.0</t>
  </si>
  <si>
    <t>Resident days by payer source</t>
  </si>
  <si>
    <t>MA occup.</t>
  </si>
  <si>
    <t>Medicaid</t>
  </si>
  <si>
    <t>Private</t>
  </si>
  <si>
    <t>Total</t>
  </si>
  <si>
    <t>of MA &amp; PP</t>
  </si>
  <si>
    <t>Days</t>
  </si>
  <si>
    <t>PP/MA</t>
  </si>
  <si>
    <t xml:space="preserve">Days </t>
  </si>
  <si>
    <t>Essentia Health Oak Crossing</t>
  </si>
  <si>
    <t>Harmony River Living Center</t>
  </si>
  <si>
    <t>Carondelet Village Care Center</t>
  </si>
  <si>
    <t>Boundary Waters Care Center</t>
  </si>
  <si>
    <t>The Gables of Boutwells Landing</t>
  </si>
  <si>
    <t>Facility IID</t>
  </si>
  <si>
    <t>located in the upper right corner of your rate notice.</t>
  </si>
  <si>
    <t>Enter the Facility IID number in Cell C6. This is the 5 digit number</t>
  </si>
  <si>
    <t>Rice Care Center</t>
  </si>
  <si>
    <t>Madison Lutheran Home</t>
  </si>
  <si>
    <t>Little Falls Care Center</t>
  </si>
  <si>
    <t>Lakeside Medical Center</t>
  </si>
  <si>
    <t>Meadows on Fairview</t>
  </si>
  <si>
    <t>Interlude Restorative Suites - Plymouth</t>
  </si>
  <si>
    <t>Weighted</t>
  </si>
  <si>
    <t>Min Wage Adj. in initial Operating Rates</t>
  </si>
  <si>
    <t>Data from the S:\Nsghome\Data\January 1, 2017\resident days for 2015 by payer and class.</t>
  </si>
  <si>
    <t>Alicia says the 9/30/15 cost report is the source to use.</t>
  </si>
  <si>
    <t>Weighted Average MA/PP Rates</t>
  </si>
  <si>
    <t>Aitkin Health Center</t>
  </si>
  <si>
    <t>Aicota Health Care Center</t>
  </si>
  <si>
    <t>Crest View Lutheran Home</t>
  </si>
  <si>
    <t>Anoka Rehab &amp; Living Center</t>
  </si>
  <si>
    <t>Camilia Rose Care Center LLC</t>
  </si>
  <si>
    <t>Golden Livingcenter Lynwood</t>
  </si>
  <si>
    <t>Golden Livingcenter Twin River</t>
  </si>
  <si>
    <t>Park River Estates Care Center</t>
  </si>
  <si>
    <t>Sunnyside Care Center</t>
  </si>
  <si>
    <t>Frazee Care Center</t>
  </si>
  <si>
    <t>Emmanuel Nursing Home</t>
  </si>
  <si>
    <t>Good Sam Society Blackduck</t>
  </si>
  <si>
    <t>Havenwood Care Center</t>
  </si>
  <si>
    <t>Foley Nursing Center</t>
  </si>
  <si>
    <t>Country Manor Hlth &amp; Rehab Ctr</t>
  </si>
  <si>
    <t>Good Shepherd Lutheran Home</t>
  </si>
  <si>
    <t>Essentia Health Grace Home</t>
  </si>
  <si>
    <t>Northridge Residence</t>
  </si>
  <si>
    <t>Hillcrest Health Care Center</t>
  </si>
  <si>
    <t>Mapleton Community Home</t>
  </si>
  <si>
    <t>Oaklawn Health Care Center</t>
  </si>
  <si>
    <t>Laurels Peak Rehab Center</t>
  </si>
  <si>
    <t>Oak Hills Living Center</t>
  </si>
  <si>
    <t>St John Lutheran Home</t>
  </si>
  <si>
    <t>Divine Providence Comm Home</t>
  </si>
  <si>
    <t>Sleepy Eye Care Center</t>
  </si>
  <si>
    <t>Community Memorial Hospital</t>
  </si>
  <si>
    <t>Augustana Mercy Care Ctr</t>
  </si>
  <si>
    <t>Interfaith Care Center</t>
  </si>
  <si>
    <t>Auburn Home In Waconia</t>
  </si>
  <si>
    <t>Good Sam Society Waconia</t>
  </si>
  <si>
    <t>Auburn Manor</t>
  </si>
  <si>
    <t>Elim Home Watertown</t>
  </si>
  <si>
    <t>Good Sam Society Pine River</t>
  </si>
  <si>
    <t>Golden Livingcenter Walker</t>
  </si>
  <si>
    <t>Clara City Care Center</t>
  </si>
  <si>
    <t>Luther Haven</t>
  </si>
  <si>
    <t>Golden Livingcenter Rush City</t>
  </si>
  <si>
    <t>The Margaret S Parmly Res</t>
  </si>
  <si>
    <t>Ecumen North Branch</t>
  </si>
  <si>
    <t>Viking Manor Nursing Home</t>
  </si>
  <si>
    <t>Valley Care and Rehab, LLC</t>
  </si>
  <si>
    <t>Golden Livingcenter Moorhead</t>
  </si>
  <si>
    <t>Eventide Lutheran Home</t>
  </si>
  <si>
    <t>Good Sam Society Clearbrook</t>
  </si>
  <si>
    <t>Cornerstone Nsg &amp; Rehab Center</t>
  </si>
  <si>
    <t>Cook Co Northshore Hosp &amp;c Ctr</t>
  </si>
  <si>
    <t>Good Sam Society Mt Lake</t>
  </si>
  <si>
    <t>Good Sam Society Westbrook</t>
  </si>
  <si>
    <t>Good Sam Society Windom</t>
  </si>
  <si>
    <t>Good Sam Society Bethany</t>
  </si>
  <si>
    <t>Cuyuna Regional Medical Center</t>
  </si>
  <si>
    <t>Good Sam Society Woodland</t>
  </si>
  <si>
    <t>Ebenezer Ridges Geriatric CC</t>
  </si>
  <si>
    <t>Southview Acres Hlth Care Ctr</t>
  </si>
  <si>
    <t>Trinity Care Center</t>
  </si>
  <si>
    <t>Woodlyn Heights Healthcare Ctr</t>
  </si>
  <si>
    <t>Augustana HCC Of Apple Valley</t>
  </si>
  <si>
    <t>Regina Senior Living</t>
  </si>
  <si>
    <t>Good Sam Society Inver Gr Hgts</t>
  </si>
  <si>
    <t>Augustana HCC Of Hastings</t>
  </si>
  <si>
    <t>Northfield City Hospital &amp; Nsg</t>
  </si>
  <si>
    <t>Fairview Care Center</t>
  </si>
  <si>
    <t>Field Crest Care Center</t>
  </si>
  <si>
    <t>Knute Nelson</t>
  </si>
  <si>
    <t>Bethany Home</t>
  </si>
  <si>
    <t>Community Memorial Home</t>
  </si>
  <si>
    <t>St Lukes Lutheran Care Center</t>
  </si>
  <si>
    <t>Parkview Care Ctr Wells Inc</t>
  </si>
  <si>
    <t>Harmony Community Healthcare</t>
  </si>
  <si>
    <t>Chosen Valley Care Center</t>
  </si>
  <si>
    <t>Spring Valley Care Center</t>
  </si>
  <si>
    <t>Green Lea Manor</t>
  </si>
  <si>
    <t>Ostrander Care And Rehab</t>
  </si>
  <si>
    <t>Good Sam Society Albert Lea</t>
  </si>
  <si>
    <t>St Johns Lutheran Home</t>
  </si>
  <si>
    <t>Thorne Crest Ret Center</t>
  </si>
  <si>
    <t>Red Wing Health Center</t>
  </si>
  <si>
    <t>Mayo Clinic Health Sys L C</t>
  </si>
  <si>
    <t>Zumbrota Care Center</t>
  </si>
  <si>
    <t>Angels Care Center</t>
  </si>
  <si>
    <t>Seminary Home</t>
  </si>
  <si>
    <t>Pine Haven Care Center Inc</t>
  </si>
  <si>
    <t>Kenyon Sunset Home</t>
  </si>
  <si>
    <t>Barrett Care Center Inc</t>
  </si>
  <si>
    <t>Grand Ave Rest Home</t>
  </si>
  <si>
    <t>Edina Care &amp; Rehab Center</t>
  </si>
  <si>
    <t>Golden Livingcenter Bloomingtn</t>
  </si>
  <si>
    <t>Martin Luther Care Center</t>
  </si>
  <si>
    <t>Southside Care Center</t>
  </si>
  <si>
    <t>St Therese Home</t>
  </si>
  <si>
    <t>Golden Livingcntr St Louis Pk</t>
  </si>
  <si>
    <t>Golden Livingcenter Excelsior</t>
  </si>
  <si>
    <t>Birchwood Care Home</t>
  </si>
  <si>
    <t>Bethany Care Center</t>
  </si>
  <si>
    <t>Courage Kenny Rehab Institute</t>
  </si>
  <si>
    <t>Redeemer Residence Inc</t>
  </si>
  <si>
    <t>Fairview University Trans Serv</t>
  </si>
  <si>
    <t>Providence Place</t>
  </si>
  <si>
    <t>Jones Harrison Residence</t>
  </si>
  <si>
    <t>Augustana Chapel View Care Ctr</t>
  </si>
  <si>
    <t>Richfield Health Center</t>
  </si>
  <si>
    <t>The Villa At Bryn Mawr</t>
  </si>
  <si>
    <t>Good Sam Society Ambassador</t>
  </si>
  <si>
    <t>Elliot Care Home Inc</t>
  </si>
  <si>
    <t>Camden Care Center</t>
  </si>
  <si>
    <t>Park Health and Rehabilitation</t>
  </si>
  <si>
    <t>Good Sam Socty Spec Care Comm</t>
  </si>
  <si>
    <t>Haven Homes Of Maple Plain</t>
  </si>
  <si>
    <t>Benedictine Health Ctr Of Mpls</t>
  </si>
  <si>
    <t>Mission Nursing Home</t>
  </si>
  <si>
    <t>Sholom Home West</t>
  </si>
  <si>
    <t>Augustana Hcc Of Mpls</t>
  </si>
  <si>
    <t>Bywood East Health Care</t>
  </si>
  <si>
    <t>Lake Minnetonka Shores</t>
  </si>
  <si>
    <t>Andrew Residence</t>
  </si>
  <si>
    <t>Walker Methodist Health Ctr</t>
  </si>
  <si>
    <t>Castle Ridge Care Center</t>
  </si>
  <si>
    <t>Texas Terrace Care Center</t>
  </si>
  <si>
    <t>Golden Valley Rehab And Cc</t>
  </si>
  <si>
    <t>Golden Livingcenter Chateau</t>
  </si>
  <si>
    <t>The Villa At St Louis Park</t>
  </si>
  <si>
    <t>Catholic Eldercare On Main</t>
  </si>
  <si>
    <t>The Villa Of Osseo</t>
  </si>
  <si>
    <t>Presb Homes Of Bloomington</t>
  </si>
  <si>
    <t>Mount Olivet Home</t>
  </si>
  <si>
    <t>Golden Livingcenter Hopkins</t>
  </si>
  <si>
    <t>Minnesota Masonic Home Care Ct</t>
  </si>
  <si>
    <t>Robbinsdale Rehab &amp; Care Ctr</t>
  </si>
  <si>
    <t>Lake Minnetonka Care Center</t>
  </si>
  <si>
    <t>North Ridge Health And Rehab</t>
  </si>
  <si>
    <t>Mount Olivet Careview Home</t>
  </si>
  <si>
    <t>Maranatha Care Center</t>
  </si>
  <si>
    <t>Ebenezer Care Center</t>
  </si>
  <si>
    <t>Crystal Care Center</t>
  </si>
  <si>
    <t>St Therese at Oxbow Lake</t>
  </si>
  <si>
    <t>Valley View Healthcare &amp; Rehab</t>
  </si>
  <si>
    <t>Caledonia Care And Rehab</t>
  </si>
  <si>
    <t>Golden Livingcenter Lacrescent</t>
  </si>
  <si>
    <t>Tweeten Lutheran Health C C</t>
  </si>
  <si>
    <t>Heritage Living Center</t>
  </si>
  <si>
    <t>Gracepointe Cross Gables West</t>
  </si>
  <si>
    <t>Gracepointe Cross Gables East</t>
  </si>
  <si>
    <t>Deer River Health Care Center</t>
  </si>
  <si>
    <t>Bigfork Valley Communities</t>
  </si>
  <si>
    <t>Evergreen Terrace</t>
  </si>
  <si>
    <t>Grand Village</t>
  </si>
  <si>
    <t>Colonial Manor Nursing Home</t>
  </si>
  <si>
    <t>Good Sam Society Jackson</t>
  </si>
  <si>
    <t>St Clare Living Community Of Mora</t>
  </si>
  <si>
    <t>Bethesda NH Pleasantview</t>
  </si>
  <si>
    <t>Benedictine Lng Com New London</t>
  </si>
  <si>
    <t>Bethesda Heritage Center</t>
  </si>
  <si>
    <t>Kittson Memorial Hospital</t>
  </si>
  <si>
    <t>Karlstad Healthcare Ctr Inc</t>
  </si>
  <si>
    <t>Good Sam Society Intl Falls</t>
  </si>
  <si>
    <t>Littlefork Medical Center</t>
  </si>
  <si>
    <t>Johnson Memorial Hosp &amp; Home</t>
  </si>
  <si>
    <t>Ecumen Scenic Shores</t>
  </si>
  <si>
    <t>Lakewood Care Center</t>
  </si>
  <si>
    <t>Minnesota Valley Hlth Ctr Inc</t>
  </si>
  <si>
    <t>Central Health Care</t>
  </si>
  <si>
    <t>Divine Providence Health Center</t>
  </si>
  <si>
    <t>Hendricks Comm Hosp</t>
  </si>
  <si>
    <t>Tyler Healthcare Center Inc</t>
  </si>
  <si>
    <t>Prairie View Senior Living</t>
  </si>
  <si>
    <t>Minneota Manor HCC</t>
  </si>
  <si>
    <t>Colonial Manor Of Balaton</t>
  </si>
  <si>
    <t>Avera Marshall Reg Med Center</t>
  </si>
  <si>
    <t>Benedictine Lvg Comm Winsted</t>
  </si>
  <si>
    <t>Glencoe Regional Health Srvcs</t>
  </si>
  <si>
    <t>Mahnomen Health Center</t>
  </si>
  <si>
    <t>Good Sam Society Warren</t>
  </si>
  <si>
    <t>Mayo Clinic Health Sys Fairmont</t>
  </si>
  <si>
    <t>Lakeview Methodist HCC</t>
  </si>
  <si>
    <t>Truman Senior Living</t>
  </si>
  <si>
    <t>Trimont Health Care Center</t>
  </si>
  <si>
    <t>Emmanuel Home</t>
  </si>
  <si>
    <t>Hilltop Health Care Center</t>
  </si>
  <si>
    <t>Lakeside Health Care Center</t>
  </si>
  <si>
    <t>Elim Home - Milaca</t>
  </si>
  <si>
    <t>Elim Home</t>
  </si>
  <si>
    <t>Mille Lacs Health System</t>
  </si>
  <si>
    <t>St Ottos Care Center</t>
  </si>
  <si>
    <t>Pierz Villa Inc</t>
  </si>
  <si>
    <t>Sacred Heart Care Center Inc</t>
  </si>
  <si>
    <t>Adams Health Care Center</t>
  </si>
  <si>
    <t>St Marks Lutheran Home</t>
  </si>
  <si>
    <t>Meadow Manor</t>
  </si>
  <si>
    <t>Good Sam Society Comforcare</t>
  </si>
  <si>
    <t>Golden Livingcenter Slayton</t>
  </si>
  <si>
    <t>Maple Lawn Nursing Home</t>
  </si>
  <si>
    <t>Benedictine Living Community</t>
  </si>
  <si>
    <t>Crossroads Care Center</t>
  </si>
  <si>
    <t>South Shore Care Center</t>
  </si>
  <si>
    <t>Parkview Manor Nursing Home</t>
  </si>
  <si>
    <t>Halstad Living Center</t>
  </si>
  <si>
    <t>Benedictine Care Community</t>
  </si>
  <si>
    <t>Twin Valley Living Center</t>
  </si>
  <si>
    <t>Golden Livingcenter Rochester West</t>
  </si>
  <si>
    <t>Golden Livingcenter Rochester East</t>
  </si>
  <si>
    <t>Madonna Towers Of Rochester Inc</t>
  </si>
  <si>
    <t>Stewartville Care Center</t>
  </si>
  <si>
    <t>Maple Manor Healthcare &amp; Rehab</t>
  </si>
  <si>
    <t>Samaritan Bethany Home On Eighth</t>
  </si>
  <si>
    <t>Rochester Rehab and Living Center</t>
  </si>
  <si>
    <t>Perham Living</t>
  </si>
  <si>
    <t>Pioneer Care Center</t>
  </si>
  <si>
    <t>Good Sam Society Battle Lake</t>
  </si>
  <si>
    <t>Golden Livingcenter Henning</t>
  </si>
  <si>
    <t>Elders Home Inc</t>
  </si>
  <si>
    <t>Broen Memorial Home</t>
  </si>
  <si>
    <t>Pelican Valley Health Center</t>
  </si>
  <si>
    <t>St Williams Living Center</t>
  </si>
  <si>
    <t>Oakland Park Communities Inc</t>
  </si>
  <si>
    <t>Essentia Health - Sandstone</t>
  </si>
  <si>
    <t>Good Sam Society Pipestone</t>
  </si>
  <si>
    <t>Edgebrook Care Center</t>
  </si>
  <si>
    <t>Fair Meadow Nursing Home</t>
  </si>
  <si>
    <t>Riverview Hospital &amp; Nsg Home</t>
  </si>
  <si>
    <t>Villa St Vincent</t>
  </si>
  <si>
    <t>Mcintosh Senior Living</t>
  </si>
  <si>
    <t>Pioneer Memorial Care Center</t>
  </si>
  <si>
    <t>Essentia Health Fosston</t>
  </si>
  <si>
    <t>Minnewaska Community Hlth Serv</t>
  </si>
  <si>
    <t>Glenwood Village Care Center</t>
  </si>
  <si>
    <t>Ramsey County Care Center</t>
  </si>
  <si>
    <t>Little Sisters Of The Poor</t>
  </si>
  <si>
    <t>Golden Livingcenter Lynnhurst</t>
  </si>
  <si>
    <t>New Brighton Care Center</t>
  </si>
  <si>
    <t>Galtier Health Center</t>
  </si>
  <si>
    <t>Good Sam Society Maplewood</t>
  </si>
  <si>
    <t>Bethel Care Center</t>
  </si>
  <si>
    <t>Episcopal Church Home Of MN</t>
  </si>
  <si>
    <t>St Anthony Park Home</t>
  </si>
  <si>
    <t>Hayes Residence</t>
  </si>
  <si>
    <t>St Anthony Health Center</t>
  </si>
  <si>
    <t>Presby Homes Of Arden Hills</t>
  </si>
  <si>
    <t>Lyngblomsten Care Center</t>
  </si>
  <si>
    <t>Cerenity Care Ctr On Humboldt</t>
  </si>
  <si>
    <t>Maplewood Care Center</t>
  </si>
  <si>
    <t>Rose Of Sharon Manor</t>
  </si>
  <si>
    <t>Benedictine Hlth Ctr Innsbruck</t>
  </si>
  <si>
    <t>Cerenity Care Center White Bear Lake</t>
  </si>
  <si>
    <t>Golden Livingcenter Lake Ridge</t>
  </si>
  <si>
    <t>Health and Rehab New Brighton</t>
  </si>
  <si>
    <t>New Harmony Care Center</t>
  </si>
  <si>
    <t>Shirley Chapman Sholom Hm East</t>
  </si>
  <si>
    <t>Cerenity Care Ctr Marian</t>
  </si>
  <si>
    <t>Highland Chateau HCC</t>
  </si>
  <si>
    <t>Presbyterian Homes North Oaks</t>
  </si>
  <si>
    <t>Episcopal Church Home Gardens</t>
  </si>
  <si>
    <t>Golden Livingcenter Wabasso</t>
  </si>
  <si>
    <t>Gil-Mor Manor</t>
  </si>
  <si>
    <t>Parkview Home</t>
  </si>
  <si>
    <t>Good Sam Society Redwood Falls</t>
  </si>
  <si>
    <t>Valley View Manor</t>
  </si>
  <si>
    <t>Wood Dale Home Inc</t>
  </si>
  <si>
    <t>Renvilla Health Center</t>
  </si>
  <si>
    <t>Golden Livingcenter Olivia</t>
  </si>
  <si>
    <t>Golden Livingcenter Franklin</t>
  </si>
  <si>
    <t>Buffalo Lake Healthcare Ctr</t>
  </si>
  <si>
    <t>Fairfax Community Home</t>
  </si>
  <si>
    <t>Three Links Care Center</t>
  </si>
  <si>
    <t>St Lucas Care Center</t>
  </si>
  <si>
    <t>Northfield Care Center Inc</t>
  </si>
  <si>
    <t>Pleasant Manor Inc</t>
  </si>
  <si>
    <t>Good Sam Society Mary Jane Brown</t>
  </si>
  <si>
    <t>Tuff Memorial Home</t>
  </si>
  <si>
    <t>Lifecare Greenbush Manor</t>
  </si>
  <si>
    <t>Lifecare Medical Center</t>
  </si>
  <si>
    <t>Warroad Care Center Inc</t>
  </si>
  <si>
    <t>Guardian Angels Health &amp; Rehab</t>
  </si>
  <si>
    <t>Chris Jensen Hlth &amp; Rehab Ctr</t>
  </si>
  <si>
    <t>St Michaels Hlth &amp; Rehab Ctr</t>
  </si>
  <si>
    <t>Essentia Health Northern Pines</t>
  </si>
  <si>
    <t>Lakeshore Inc</t>
  </si>
  <si>
    <t>Bayshore Residence &amp; Rehab Ctr</t>
  </si>
  <si>
    <t>St Eligius Health Center</t>
  </si>
  <si>
    <t>Cornerstone Villa</t>
  </si>
  <si>
    <t>Franciscan Health Center</t>
  </si>
  <si>
    <t>St Raphaels Health &amp; Rehab Ctr</t>
  </si>
  <si>
    <t>Fitzgerald NH and Rehab</t>
  </si>
  <si>
    <t>Heritage Manor</t>
  </si>
  <si>
    <t>Essentia Health Virginia</t>
  </si>
  <si>
    <t>Viewcrest Health Center</t>
  </si>
  <si>
    <t>Benedictine Health Center</t>
  </si>
  <si>
    <t>Aftenro Home</t>
  </si>
  <si>
    <t>Cook Hospital</t>
  </si>
  <si>
    <t>Lutheran Home</t>
  </si>
  <si>
    <t>Mala Strana Health Care Ctr</t>
  </si>
  <si>
    <t>St Gertrudes Hlth &amp; Rehab Ctr</t>
  </si>
  <si>
    <t>Shakopee Friendship Manor</t>
  </si>
  <si>
    <t>Guardian Angels Care Center</t>
  </si>
  <si>
    <t>Talahi Nursing &amp; Rehab Center</t>
  </si>
  <si>
    <t>St Benedicts Senior Community</t>
  </si>
  <si>
    <t>Good Sam Society Winthrop</t>
  </si>
  <si>
    <t>Good Sam Society Arlington</t>
  </si>
  <si>
    <t>Belgrade Nursing Home</t>
  </si>
  <si>
    <t>Assumption Home</t>
  </si>
  <si>
    <t>Mother Of Mercy Campus Of Care</t>
  </si>
  <si>
    <t>Centracare Health System</t>
  </si>
  <si>
    <t>Centracare Health Sys Melrose</t>
  </si>
  <si>
    <t>Sterling Park HCC</t>
  </si>
  <si>
    <t>Centracare Health Paynesville</t>
  </si>
  <si>
    <t>Prairie Manor Care Center</t>
  </si>
  <si>
    <t>Koda Living Community</t>
  </si>
  <si>
    <t>West Wind Village</t>
  </si>
  <si>
    <t>Appleton Municipal Hospital</t>
  </si>
  <si>
    <t>Golden Livingcenter Meadow Ln</t>
  </si>
  <si>
    <t>Centracare Health System-Long</t>
  </si>
  <si>
    <t>Central Todd Co Care Center</t>
  </si>
  <si>
    <t>Browns Valley Health Center</t>
  </si>
  <si>
    <t>Traverse Care Center</t>
  </si>
  <si>
    <t>St Isidore Hlth Ctr Of Grwd Pr</t>
  </si>
  <si>
    <t>St Elizabeths Medical Center</t>
  </si>
  <si>
    <t>Lakewood Health System</t>
  </si>
  <si>
    <t>Green Pine Acres Nursing Home</t>
  </si>
  <si>
    <t>Fair Oaks Lodge</t>
  </si>
  <si>
    <t>Lake Shore Inn Nursing Home</t>
  </si>
  <si>
    <t>Janesville Nursing Home</t>
  </si>
  <si>
    <t>New Richland Care Ctr</t>
  </si>
  <si>
    <t>Golden Livingcenter Greeley</t>
  </si>
  <si>
    <t>Golden Livingcenter Linden</t>
  </si>
  <si>
    <t>Good Sam Society Stillwater</t>
  </si>
  <si>
    <t>Birchwood Health Care Center</t>
  </si>
  <si>
    <t>Woodbury Health Care Center</t>
  </si>
  <si>
    <t>Good Sam Society St James</t>
  </si>
  <si>
    <t>Luther Memorial Home</t>
  </si>
  <si>
    <t>St Francis Home</t>
  </si>
  <si>
    <t>Sauer Health Care</t>
  </si>
  <si>
    <t>Lake Winona Manor</t>
  </si>
  <si>
    <t>Saint Anne Extended Healthcare</t>
  </si>
  <si>
    <t>Golden Livingcenter Whitewater</t>
  </si>
  <si>
    <t>Good Sam Society Howard Lake</t>
  </si>
  <si>
    <t>Centracare Health - Monticello</t>
  </si>
  <si>
    <t>Park View Care Center</t>
  </si>
  <si>
    <t>Annandale Care Center</t>
  </si>
  <si>
    <t>Golden Livingcenter Delano</t>
  </si>
  <si>
    <t>Lake Ridge Care Ctr Of Buffalo</t>
  </si>
  <si>
    <t>Cokato Manor</t>
  </si>
  <si>
    <t>Clarkfield Care Center</t>
  </si>
  <si>
    <t>Sanford Canby Medical Center</t>
  </si>
  <si>
    <t>Municipal Hosp &amp; Granite Manor</t>
  </si>
  <si>
    <t>Data from:  Cost Report Data on SAS Web Studio</t>
  </si>
  <si>
    <t>Using Total Resident Days</t>
  </si>
  <si>
    <t>Initial Weighted Average MA/PP Operating Rates: S:\Nsghome\Data\January 1 2017\Weighted Average File RY010117</t>
  </si>
  <si>
    <t>On 2/9/17, I used SAS to get the Operating rates to calculate the Weighted Average MA/PP Operating Rates</t>
  </si>
  <si>
    <t>Average Operating Rate 1/1/17</t>
  </si>
  <si>
    <t>Ties to 2015 Cost report.</t>
  </si>
  <si>
    <t xml:space="preserve"> Performance Incentive Payment Calculations - 2017</t>
  </si>
  <si>
    <r>
      <t>Weighted average operating rate for the January 1, 2017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rate year.</t>
    </r>
  </si>
  <si>
    <r>
      <t>Medicaid (MA) and Private-pay (PP) resident days in the 2015</t>
    </r>
    <r>
      <rPr>
        <b/>
        <sz val="9"/>
        <rFont val="Arial"/>
        <family val="2"/>
      </rPr>
      <t xml:space="preserve"> report year.</t>
    </r>
  </si>
  <si>
    <r>
      <t>since the end of the September 30, 2015</t>
    </r>
    <r>
      <rPr>
        <b/>
        <sz val="9"/>
        <rFont val="Arial"/>
        <family val="2"/>
      </rPr>
      <t>, reporting year, that will affect billable resident</t>
    </r>
  </si>
  <si>
    <r>
      <t>Beds as of September 30, 2015</t>
    </r>
    <r>
      <rPr>
        <b/>
        <sz val="9"/>
        <color rgb="FFFF000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</si>
</sst>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mm/dd/yy;@"/>
    <numFmt numFmtId="167" formatCode="0.0%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indexed="15"/>
      <name val="Arial"/>
      <family val="2"/>
    </font>
    <font>
      <b/>
      <sz val="9"/>
      <color indexed="9"/>
      <name val="Arial"/>
      <family val="2"/>
    </font>
    <font>
      <sz val="12"/>
      <name val="Palatino Linotype"/>
      <family val="1"/>
    </font>
    <font>
      <sz val="12"/>
      <name val="Palatino Linotype"/>
      <family val="1"/>
    </font>
    <font>
      <sz val="10"/>
      <name val="Arial"/>
      <family val="2"/>
    </font>
    <font>
      <sz val="20"/>
      <color theme="4"/>
      <name val="Arial"/>
      <family val="2"/>
    </font>
    <font>
      <sz val="12"/>
      <name val="Palatino Linotype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0"/>
      <name val="Arial"/>
      <family val="2"/>
    </font>
    <font>
      <sz val="12"/>
      <name val="Palatino Linotype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Palatino Linotype"/>
      <family val="1"/>
    </font>
    <font>
      <sz val="12"/>
      <color rgb="FF000000"/>
      <name val="Palatino Linotype"/>
      <family val="1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2"/>
      <color rgb="FF006100"/>
      <name val="Palatino Linotype"/>
      <family val="2"/>
    </font>
    <font>
      <sz val="12"/>
      <color rgb="FF9C0006"/>
      <name val="Palatino Linotype"/>
      <family val="2"/>
    </font>
    <font>
      <sz val="12"/>
      <color rgb="FF9C6500"/>
      <name val="Palatino Linotype"/>
      <family val="2"/>
    </font>
    <font>
      <sz val="12"/>
      <color rgb="FF3F3F76"/>
      <name val="Palatino Linotype"/>
      <family val="2"/>
    </font>
    <font>
      <b/>
      <sz val="12"/>
      <color rgb="FF3F3F3F"/>
      <name val="Palatino Linotype"/>
      <family val="2"/>
    </font>
    <font>
      <b/>
      <sz val="12"/>
      <color rgb="FFFA7D00"/>
      <name val="Palatino Linotype"/>
      <family val="2"/>
    </font>
    <font>
      <sz val="12"/>
      <color rgb="FFFA7D00"/>
      <name val="Palatino Linotype"/>
      <family val="2"/>
    </font>
    <font>
      <b/>
      <sz val="12"/>
      <color theme="0"/>
      <name val="Palatino Linotype"/>
      <family val="2"/>
    </font>
    <font>
      <sz val="12"/>
      <color rgb="FFFF0000"/>
      <name val="Palatino Linotype"/>
      <family val="2"/>
    </font>
    <font>
      <i/>
      <sz val="12"/>
      <color rgb="FF7F7F7F"/>
      <name val="Palatino Linotype"/>
      <family val="2"/>
    </font>
    <font>
      <b/>
      <sz val="12"/>
      <color theme="1"/>
      <name val="Palatino Linotype"/>
      <family val="2"/>
    </font>
    <font>
      <sz val="12"/>
      <color theme="0"/>
      <name val="Palatino Linotype"/>
      <family val="2"/>
    </font>
    <font>
      <u/>
      <sz val="12"/>
      <color theme="1"/>
      <name val="Palatino Linotype"/>
      <family val="1"/>
    </font>
    <font>
      <b/>
      <sz val="11"/>
      <color rgb="FF000000"/>
      <name val="Calibri"/>
      <family val="2"/>
      <scheme val="minor"/>
    </font>
    <font>
      <sz val="12"/>
      <name val="Palatino Linotype"/>
      <family val="1"/>
    </font>
    <font>
      <b/>
      <u/>
      <sz val="14"/>
      <color rgb="FFFF0000"/>
      <name val="Arial"/>
      <family val="2"/>
    </font>
    <font>
      <b/>
      <sz val="9"/>
      <color rgb="FFFF0000"/>
      <name val="Arial"/>
      <family val="2"/>
    </font>
    <font>
      <sz val="12"/>
      <color rgb="FF000000"/>
      <name val="Times New Roman"/>
      <family val="1"/>
    </font>
    <font>
      <sz val="10"/>
      <name val="Arial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u/>
      <sz val="12"/>
      <color theme="0"/>
      <name val="Cambria"/>
      <family val="1"/>
    </font>
    <font>
      <sz val="12"/>
      <color theme="0"/>
      <name val="Palatino Linotype"/>
      <family val="1"/>
    </font>
    <font>
      <b/>
      <u/>
      <sz val="10"/>
      <color theme="0"/>
      <name val="Cambria"/>
      <family val="1"/>
    </font>
    <font>
      <sz val="10"/>
      <color theme="0"/>
      <name val="Cambria"/>
      <family val="1"/>
    </font>
    <font>
      <b/>
      <sz val="10"/>
      <color theme="0"/>
      <name val="Cambria"/>
      <family val="1"/>
    </font>
    <font>
      <b/>
      <sz val="11"/>
      <color theme="0"/>
      <name val="Cambria"/>
      <family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52">
    <xf numFmtId="0" fontId="0" fillId="0" borderId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11" fillId="0" borderId="0"/>
    <xf numFmtId="0" fontId="25" fillId="0" borderId="0"/>
    <xf numFmtId="43" fontId="25" fillId="0" borderId="0" applyFont="0" applyFill="0" applyBorder="0" applyAlignment="0" applyProtection="0"/>
    <xf numFmtId="0" fontId="12" fillId="0" borderId="0"/>
    <xf numFmtId="0" fontId="23" fillId="0" borderId="0"/>
    <xf numFmtId="43" fontId="12" fillId="0" borderId="0" applyFont="0" applyFill="0" applyBorder="0" applyAlignment="0" applyProtection="0"/>
    <xf numFmtId="0" fontId="10" fillId="0" borderId="0"/>
    <xf numFmtId="0" fontId="27" fillId="0" borderId="0"/>
    <xf numFmtId="44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14" applyNumberFormat="0" applyAlignment="0" applyProtection="0"/>
    <xf numFmtId="0" fontId="36" fillId="8" borderId="15" applyNumberFormat="0" applyAlignment="0" applyProtection="0"/>
    <xf numFmtId="0" fontId="37" fillId="8" borderId="14" applyNumberFormat="0" applyAlignment="0" applyProtection="0"/>
    <xf numFmtId="0" fontId="38" fillId="0" borderId="16" applyNumberFormat="0" applyFill="0" applyAlignment="0" applyProtection="0"/>
    <xf numFmtId="0" fontId="39" fillId="9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9" fillId="0" borderId="0"/>
    <xf numFmtId="0" fontId="9" fillId="10" borderId="18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0"/>
    <xf numFmtId="0" fontId="8" fillId="0" borderId="0"/>
    <xf numFmtId="0" fontId="44" fillId="0" borderId="0"/>
    <xf numFmtId="0" fontId="7" fillId="0" borderId="0"/>
    <xf numFmtId="0" fontId="7" fillId="10" borderId="1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10" borderId="18" applyNumberFormat="0" applyFont="0" applyAlignment="0" applyProtection="0"/>
    <xf numFmtId="0" fontId="7" fillId="0" borderId="0"/>
    <xf numFmtId="0" fontId="7" fillId="0" borderId="0"/>
    <xf numFmtId="0" fontId="7" fillId="0" borderId="0"/>
    <xf numFmtId="9" fontId="45" fillId="0" borderId="0" applyFont="0" applyFill="0" applyBorder="0" applyAlignment="0" applyProtection="0"/>
    <xf numFmtId="0" fontId="4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1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0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0" fontId="23" fillId="0" borderId="0"/>
    <xf numFmtId="43" fontId="49" fillId="0" borderId="0" applyFont="0" applyFill="0" applyBorder="0" applyAlignment="0" applyProtection="0"/>
    <xf numFmtId="0" fontId="5" fillId="0" borderId="0"/>
    <xf numFmtId="0" fontId="5" fillId="10" borderId="1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9" fontId="5" fillId="0" borderId="0" applyFont="0" applyFill="0" applyBorder="0" applyAlignment="0" applyProtection="0"/>
    <xf numFmtId="0" fontId="50" fillId="0" borderId="0"/>
    <xf numFmtId="0" fontId="44" fillId="0" borderId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55" fillId="4" borderId="0" applyNumberFormat="0" applyBorder="0" applyAlignment="0" applyProtection="0"/>
    <xf numFmtId="0" fontId="56" fillId="5" borderId="0" applyNumberFormat="0" applyBorder="0" applyAlignment="0" applyProtection="0"/>
    <xf numFmtId="0" fontId="57" fillId="6" borderId="0" applyNumberFormat="0" applyBorder="0" applyAlignment="0" applyProtection="0"/>
    <xf numFmtId="0" fontId="58" fillId="7" borderId="14" applyNumberFormat="0" applyAlignment="0" applyProtection="0"/>
    <xf numFmtId="0" fontId="59" fillId="8" borderId="15" applyNumberFormat="0" applyAlignment="0" applyProtection="0"/>
    <xf numFmtId="0" fontId="60" fillId="8" borderId="14" applyNumberFormat="0" applyAlignment="0" applyProtection="0"/>
    <xf numFmtId="0" fontId="61" fillId="0" borderId="16" applyNumberFormat="0" applyFill="0" applyAlignment="0" applyProtection="0"/>
    <xf numFmtId="0" fontId="62" fillId="9" borderId="17" applyNumberFormat="0" applyAlignment="0" applyProtection="0"/>
    <xf numFmtId="0" fontId="63" fillId="0" borderId="0" applyNumberFormat="0" applyFill="0" applyBorder="0" applyAlignment="0" applyProtection="0"/>
    <xf numFmtId="0" fontId="44" fillId="10" borderId="18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19" applyNumberFormat="0" applyFill="0" applyAlignment="0" applyProtection="0"/>
    <xf numFmtId="0" fontId="66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66" fillId="34" borderId="0" applyNumberFormat="0" applyBorder="0" applyAlignment="0" applyProtection="0"/>
    <xf numFmtId="0" fontId="5" fillId="0" borderId="0"/>
    <xf numFmtId="0" fontId="12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10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1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0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12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1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0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1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1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9" fontId="23" fillId="0" borderId="0" applyFont="0" applyFill="0" applyBorder="0" applyAlignment="0" applyProtection="0"/>
    <xf numFmtId="0" fontId="23" fillId="0" borderId="0"/>
    <xf numFmtId="0" fontId="69" fillId="0" borderId="0"/>
    <xf numFmtId="0" fontId="3" fillId="0" borderId="0"/>
    <xf numFmtId="0" fontId="2" fillId="0" borderId="0"/>
    <xf numFmtId="0" fontId="2" fillId="0" borderId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14" applyNumberFormat="0" applyAlignment="0" applyProtection="0"/>
    <xf numFmtId="0" fontId="36" fillId="8" borderId="15" applyNumberFormat="0" applyAlignment="0" applyProtection="0"/>
    <xf numFmtId="0" fontId="37" fillId="8" borderId="14" applyNumberFormat="0" applyAlignment="0" applyProtection="0"/>
    <xf numFmtId="0" fontId="38" fillId="0" borderId="16" applyNumberFormat="0" applyFill="0" applyAlignment="0" applyProtection="0"/>
    <xf numFmtId="0" fontId="39" fillId="9" borderId="17" applyNumberFormat="0" applyAlignment="0" applyProtection="0"/>
    <xf numFmtId="0" fontId="40" fillId="0" borderId="0" applyNumberFormat="0" applyFill="0" applyBorder="0" applyAlignment="0" applyProtection="0"/>
    <xf numFmtId="0" fontId="2" fillId="1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3" fillId="34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4" fontId="73" fillId="0" borderId="0" applyFont="0" applyFill="0" applyBorder="0" applyAlignment="0" applyProtection="0"/>
  </cellStyleXfs>
  <cellXfs count="155">
    <xf numFmtId="0" fontId="0" fillId="0" borderId="0" xfId="0"/>
    <xf numFmtId="0" fontId="19" fillId="0" borderId="0" xfId="0" applyFont="1"/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/>
    <xf numFmtId="0" fontId="17" fillId="2" borderId="0" xfId="0" applyFont="1" applyFill="1"/>
    <xf numFmtId="165" fontId="19" fillId="2" borderId="0" xfId="0" applyNumberFormat="1" applyFont="1" applyFill="1"/>
    <xf numFmtId="0" fontId="17" fillId="2" borderId="0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15" fontId="17" fillId="2" borderId="0" xfId="0" applyNumberFormat="1" applyFont="1" applyFill="1" applyAlignment="1">
      <alignment horizontal="center"/>
    </xf>
    <xf numFmtId="15" fontId="17" fillId="2" borderId="0" xfId="0" quotePrefix="1" applyNumberFormat="1" applyFont="1" applyFill="1" applyAlignment="1">
      <alignment horizontal="center"/>
    </xf>
    <xf numFmtId="0" fontId="19" fillId="2" borderId="0" xfId="0" quotePrefix="1" applyFont="1" applyFill="1" applyBorder="1"/>
    <xf numFmtId="0" fontId="0" fillId="0" borderId="0" xfId="0" applyNumberFormat="1"/>
    <xf numFmtId="0" fontId="17" fillId="2" borderId="0" xfId="0" applyFont="1" applyFill="1" applyAlignment="1">
      <alignment horizontal="right"/>
    </xf>
    <xf numFmtId="166" fontId="0" fillId="0" borderId="0" xfId="0" applyNumberFormat="1"/>
    <xf numFmtId="0" fontId="19" fillId="2" borderId="0" xfId="0" applyFont="1" applyFill="1" applyAlignment="1"/>
    <xf numFmtId="0" fontId="17" fillId="2" borderId="0" xfId="0" applyFont="1" applyFill="1" applyAlignment="1"/>
    <xf numFmtId="165" fontId="17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>
      <alignment horizontal="left" vertical="center"/>
    </xf>
    <xf numFmtId="10" fontId="19" fillId="3" borderId="3" xfId="0" applyNumberFormat="1" applyFont="1" applyFill="1" applyBorder="1" applyAlignment="1" applyProtection="1">
      <alignment horizontal="center" vertical="center"/>
      <protection locked="0"/>
    </xf>
    <xf numFmtId="6" fontId="19" fillId="2" borderId="3" xfId="0" applyNumberFormat="1" applyFont="1" applyFill="1" applyBorder="1" applyAlignment="1" applyProtection="1">
      <alignment horizontal="center" vertical="center"/>
    </xf>
    <xf numFmtId="167" fontId="19" fillId="2" borderId="3" xfId="0" applyNumberFormat="1" applyFont="1" applyFill="1" applyBorder="1" applyAlignment="1" applyProtection="1">
      <alignment horizontal="center"/>
    </xf>
    <xf numFmtId="14" fontId="19" fillId="3" borderId="5" xfId="0" applyNumberFormat="1" applyFont="1" applyFill="1" applyBorder="1" applyAlignment="1" applyProtection="1">
      <alignment horizontal="center"/>
      <protection locked="0"/>
    </xf>
    <xf numFmtId="10" fontId="19" fillId="2" borderId="7" xfId="0" applyNumberFormat="1" applyFont="1" applyFill="1" applyBorder="1" applyAlignment="1" applyProtection="1">
      <alignment horizontal="center" vertical="center"/>
    </xf>
    <xf numFmtId="10" fontId="17" fillId="2" borderId="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center"/>
    </xf>
    <xf numFmtId="1" fontId="19" fillId="3" borderId="6" xfId="0" applyNumberFormat="1" applyFont="1" applyFill="1" applyBorder="1" applyAlignment="1" applyProtection="1">
      <alignment horizontal="center"/>
      <protection locked="0"/>
    </xf>
    <xf numFmtId="0" fontId="26" fillId="2" borderId="0" xfId="0" applyFont="1" applyFill="1" applyAlignment="1">
      <alignment horizontal="left"/>
    </xf>
    <xf numFmtId="0" fontId="12" fillId="0" borderId="0" xfId="0" applyFont="1" applyFill="1"/>
    <xf numFmtId="0" fontId="47" fillId="0" borderId="0" xfId="0" applyFont="1" applyFill="1"/>
    <xf numFmtId="0" fontId="12" fillId="0" borderId="0" xfId="0" applyFont="1" applyFill="1" applyAlignment="1">
      <alignment horizontal="center"/>
    </xf>
    <xf numFmtId="38" fontId="51" fillId="37" borderId="0" xfId="61" applyNumberFormat="1" applyFont="1" applyFill="1" applyAlignment="1">
      <alignment readingOrder="1"/>
    </xf>
    <xf numFmtId="49" fontId="67" fillId="35" borderId="0" xfId="61" applyNumberFormat="1" applyFont="1" applyFill="1" applyBorder="1" applyAlignment="1">
      <alignment horizontal="right"/>
    </xf>
    <xf numFmtId="0" fontId="23" fillId="0" borderId="0" xfId="128"/>
    <xf numFmtId="167" fontId="23" fillId="0" borderId="0" xfId="128" applyNumberFormat="1"/>
    <xf numFmtId="0" fontId="47" fillId="0" borderId="0" xfId="8" applyFont="1" applyFill="1"/>
    <xf numFmtId="38" fontId="68" fillId="37" borderId="20" xfId="61" applyNumberFormat="1" applyFont="1" applyFill="1" applyBorder="1" applyAlignment="1">
      <alignment readingOrder="1"/>
    </xf>
    <xf numFmtId="0" fontId="48" fillId="0" borderId="21" xfId="0" applyFont="1" applyFill="1" applyBorder="1"/>
    <xf numFmtId="38" fontId="51" fillId="37" borderId="21" xfId="61" applyNumberFormat="1" applyFont="1" applyFill="1" applyBorder="1" applyAlignment="1">
      <alignment readingOrder="1"/>
    </xf>
    <xf numFmtId="40" fontId="51" fillId="0" borderId="0" xfId="146" applyNumberFormat="1" applyFont="1" applyFill="1" applyAlignment="1">
      <alignment horizontal="right" wrapText="1"/>
    </xf>
    <xf numFmtId="0" fontId="12" fillId="0" borderId="0" xfId="0" applyFont="1" applyFill="1" applyBorder="1"/>
    <xf numFmtId="38" fontId="51" fillId="37" borderId="0" xfId="61" applyNumberFormat="1" applyFont="1" applyFill="1" applyAlignment="1">
      <alignment readingOrder="1"/>
    </xf>
    <xf numFmtId="38" fontId="23" fillId="0" borderId="0" xfId="128" applyNumberFormat="1"/>
    <xf numFmtId="167" fontId="23" fillId="0" borderId="0" xfId="128" applyNumberFormat="1"/>
    <xf numFmtId="164" fontId="23" fillId="0" borderId="0" xfId="128" applyNumberFormat="1"/>
    <xf numFmtId="0" fontId="48" fillId="0" borderId="22" xfId="60" applyFont="1" applyBorder="1"/>
    <xf numFmtId="0" fontId="12" fillId="0" borderId="0" xfId="0" applyFont="1" applyBorder="1"/>
    <xf numFmtId="0" fontId="20" fillId="36" borderId="28" xfId="0" applyFont="1" applyFill="1" applyBorder="1" applyAlignment="1">
      <alignment horizontal="left"/>
    </xf>
    <xf numFmtId="0" fontId="20" fillId="36" borderId="0" xfId="0" applyFont="1" applyFill="1" applyBorder="1" applyAlignment="1">
      <alignment horizontal="center"/>
    </xf>
    <xf numFmtId="0" fontId="20" fillId="36" borderId="24" xfId="0" applyFont="1" applyFill="1" applyBorder="1" applyAlignment="1">
      <alignment horizontal="center"/>
    </xf>
    <xf numFmtId="0" fontId="20" fillId="36" borderId="25" xfId="0" applyFont="1" applyFill="1" applyBorder="1" applyAlignment="1">
      <alignment horizontal="left"/>
    </xf>
    <xf numFmtId="0" fontId="20" fillId="36" borderId="26" xfId="0" applyFont="1" applyFill="1" applyBorder="1" applyAlignment="1">
      <alignment horizontal="center"/>
    </xf>
    <xf numFmtId="0" fontId="20" fillId="36" borderId="27" xfId="0" applyFont="1" applyFill="1" applyBorder="1" applyAlignment="1">
      <alignment horizontal="center"/>
    </xf>
    <xf numFmtId="0" fontId="70" fillId="2" borderId="0" xfId="0" applyFont="1" applyFill="1" applyAlignment="1">
      <alignment horizontal="center"/>
    </xf>
    <xf numFmtId="38" fontId="0" fillId="0" borderId="0" xfId="0" applyNumberFormat="1"/>
    <xf numFmtId="0" fontId="19" fillId="0" borderId="4" xfId="129" applyNumberFormat="1" applyFont="1" applyFill="1" applyBorder="1" applyAlignment="1" applyProtection="1">
      <alignment horizontal="center"/>
    </xf>
    <xf numFmtId="167" fontId="19" fillId="0" borderId="3" xfId="85" applyNumberFormat="1" applyFont="1" applyFill="1" applyBorder="1" applyAlignment="1" applyProtection="1">
      <alignment horizontal="center"/>
    </xf>
    <xf numFmtId="38" fontId="19" fillId="0" borderId="3" xfId="0" applyNumberFormat="1" applyFont="1" applyFill="1" applyBorder="1" applyAlignment="1" applyProtection="1">
      <alignment horizontal="center" vertical="center"/>
    </xf>
    <xf numFmtId="10" fontId="19" fillId="0" borderId="3" xfId="0" quotePrefix="1" applyNumberFormat="1" applyFont="1" applyFill="1" applyBorder="1" applyAlignment="1" applyProtection="1">
      <alignment horizontal="center"/>
    </xf>
    <xf numFmtId="164" fontId="51" fillId="37" borderId="0" xfId="0" applyNumberFormat="1" applyFont="1" applyFill="1" applyAlignment="1">
      <alignment horizontal="right" wrapText="1"/>
    </xf>
    <xf numFmtId="164" fontId="12" fillId="0" borderId="0" xfId="0" applyNumberFormat="1" applyFont="1" applyFill="1"/>
    <xf numFmtId="165" fontId="19" fillId="0" borderId="3" xfId="0" applyNumberFormat="1" applyFont="1" applyFill="1" applyBorder="1" applyAlignment="1" applyProtection="1">
      <alignment horizontal="center" vertical="center"/>
    </xf>
    <xf numFmtId="0" fontId="20" fillId="0" borderId="0" xfId="76" applyFont="1" applyFill="1" applyBorder="1"/>
    <xf numFmtId="0" fontId="17" fillId="2" borderId="0" xfId="0" applyFont="1" applyFill="1" applyAlignment="1">
      <alignment horizontal="left" vertical="center"/>
    </xf>
    <xf numFmtId="0" fontId="0" fillId="0" borderId="0" xfId="0" applyFill="1" applyBorder="1"/>
    <xf numFmtId="0" fontId="20" fillId="0" borderId="0" xfId="0" applyFont="1" applyFill="1" applyBorder="1" applyAlignment="1">
      <alignment horizontal="left" wrapText="1"/>
    </xf>
    <xf numFmtId="167" fontId="19" fillId="0" borderId="3" xfId="0" applyNumberFormat="1" applyFont="1" applyFill="1" applyBorder="1" applyAlignment="1" applyProtection="1">
      <alignment horizontal="center"/>
    </xf>
    <xf numFmtId="164" fontId="51" fillId="37" borderId="0" xfId="61" applyNumberFormat="1" applyFont="1" applyFill="1" applyAlignment="1">
      <alignment readingOrder="1"/>
    </xf>
    <xf numFmtId="1" fontId="72" fillId="37" borderId="0" xfId="0" applyNumberFormat="1" applyFont="1" applyFill="1" applyAlignment="1">
      <alignment horizontal="center" wrapText="1"/>
    </xf>
    <xf numFmtId="38" fontId="51" fillId="36" borderId="0" xfId="61" applyNumberFormat="1" applyFont="1" applyFill="1" applyAlignment="1">
      <alignment readingOrder="1"/>
    </xf>
    <xf numFmtId="0" fontId="0" fillId="36" borderId="0" xfId="0" applyFill="1"/>
    <xf numFmtId="0" fontId="48" fillId="0" borderId="2" xfId="60" applyFont="1" applyFill="1" applyBorder="1"/>
    <xf numFmtId="38" fontId="51" fillId="0" borderId="2" xfId="61" applyNumberFormat="1" applyFont="1" applyFill="1" applyBorder="1" applyAlignment="1">
      <alignment readingOrder="1"/>
    </xf>
    <xf numFmtId="38" fontId="51" fillId="37" borderId="9" xfId="61" applyNumberFormat="1" applyFont="1" applyFill="1" applyBorder="1" applyAlignment="1">
      <alignment readingOrder="1"/>
    </xf>
    <xf numFmtId="38" fontId="51" fillId="37" borderId="10" xfId="61" applyNumberFormat="1" applyFont="1" applyFill="1" applyBorder="1" applyAlignment="1">
      <alignment readingOrder="1"/>
    </xf>
    <xf numFmtId="38" fontId="51" fillId="37" borderId="0" xfId="61" applyNumberFormat="1" applyFont="1" applyFill="1" applyBorder="1" applyAlignment="1">
      <alignment readingOrder="1"/>
    </xf>
    <xf numFmtId="38" fontId="51" fillId="0" borderId="23" xfId="61" applyNumberFormat="1" applyFont="1" applyFill="1" applyBorder="1" applyAlignment="1">
      <alignment readingOrder="1"/>
    </xf>
    <xf numFmtId="0" fontId="12" fillId="0" borderId="0" xfId="0" applyFont="1"/>
    <xf numFmtId="0" fontId="20" fillId="0" borderId="8" xfId="0" applyNumberFormat="1" applyFont="1" applyFill="1" applyBorder="1" applyAlignment="1" applyProtection="1">
      <alignment horizontal="left"/>
    </xf>
    <xf numFmtId="0" fontId="20" fillId="0" borderId="9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12" fillId="3" borderId="8" xfId="0" applyNumberFormat="1" applyFont="1" applyFill="1" applyBorder="1" applyAlignment="1" applyProtection="1">
      <alignment horizontal="left"/>
      <protection locked="0"/>
    </xf>
    <xf numFmtId="0" fontId="15" fillId="3" borderId="9" xfId="0" applyNumberFormat="1" applyFont="1" applyFill="1" applyBorder="1" applyAlignment="1" applyProtection="1">
      <alignment horizontal="left"/>
      <protection locked="0"/>
    </xf>
    <xf numFmtId="0" fontId="15" fillId="3" borderId="10" xfId="0" applyNumberFormat="1" applyFont="1" applyFill="1" applyBorder="1" applyAlignment="1" applyProtection="1">
      <alignment horizontal="left"/>
      <protection locked="0"/>
    </xf>
    <xf numFmtId="164" fontId="15" fillId="3" borderId="8" xfId="0" applyNumberFormat="1" applyFont="1" applyFill="1" applyBorder="1" applyAlignment="1" applyProtection="1">
      <alignment horizontal="left"/>
      <protection locked="0"/>
    </xf>
    <xf numFmtId="164" fontId="15" fillId="3" borderId="9" xfId="0" applyNumberFormat="1" applyFont="1" applyFill="1" applyBorder="1" applyAlignment="1" applyProtection="1">
      <alignment horizontal="left"/>
      <protection locked="0"/>
    </xf>
    <xf numFmtId="164" fontId="15" fillId="3" borderId="10" xfId="0" applyNumberFormat="1" applyFont="1" applyFill="1" applyBorder="1" applyAlignment="1" applyProtection="1">
      <alignment horizontal="left"/>
      <protection locked="0"/>
    </xf>
    <xf numFmtId="0" fontId="17" fillId="2" borderId="8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left"/>
    </xf>
    <xf numFmtId="0" fontId="20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38" fontId="51" fillId="0" borderId="0" xfId="61" applyNumberFormat="1" applyFont="1" applyFill="1" applyAlignment="1">
      <alignment readingOrder="1"/>
    </xf>
    <xf numFmtId="0" fontId="0" fillId="0" borderId="0" xfId="0" applyFill="1"/>
    <xf numFmtId="0" fontId="74" fillId="0" borderId="0" xfId="128" applyNumberFormat="1" applyFont="1" applyAlignment="1"/>
    <xf numFmtId="0" fontId="75" fillId="0" borderId="0" xfId="128" applyNumberFormat="1" applyFont="1" applyAlignment="1"/>
    <xf numFmtId="0" fontId="75" fillId="0" borderId="0" xfId="128" applyFont="1"/>
    <xf numFmtId="49" fontId="76" fillId="35" borderId="0" xfId="61" applyNumberFormat="1" applyFont="1" applyFill="1" applyBorder="1" applyAlignment="1">
      <alignment horizontal="right"/>
    </xf>
    <xf numFmtId="0" fontId="75" fillId="0" borderId="0" xfId="128" applyNumberFormat="1" applyFont="1" applyFill="1" applyAlignment="1">
      <alignment horizontal="center"/>
    </xf>
    <xf numFmtId="0" fontId="75" fillId="0" borderId="0" xfId="128" applyNumberFormat="1" applyFont="1" applyAlignment="1">
      <alignment horizontal="center"/>
    </xf>
    <xf numFmtId="0" fontId="75" fillId="38" borderId="0" xfId="128" applyNumberFormat="1" applyFont="1" applyFill="1" applyAlignment="1">
      <alignment horizontal="center"/>
    </xf>
    <xf numFmtId="0" fontId="75" fillId="36" borderId="0" xfId="128" applyFont="1" applyFill="1" applyAlignment="1">
      <alignment horizontal="right"/>
    </xf>
    <xf numFmtId="38" fontId="75" fillId="39" borderId="0" xfId="61" applyNumberFormat="1" applyFont="1" applyFill="1" applyAlignment="1">
      <alignment horizontal="center" readingOrder="1"/>
    </xf>
    <xf numFmtId="38" fontId="75" fillId="37" borderId="0" xfId="61" applyNumberFormat="1" applyFont="1" applyFill="1" applyAlignment="1">
      <alignment readingOrder="1"/>
    </xf>
    <xf numFmtId="0" fontId="76" fillId="0" borderId="0" xfId="128" applyNumberFormat="1" applyFont="1" applyAlignment="1">
      <alignment horizontal="center"/>
    </xf>
    <xf numFmtId="0" fontId="76" fillId="0" borderId="0" xfId="128" applyNumberFormat="1" applyFont="1" applyFill="1" applyAlignment="1">
      <alignment horizontal="right"/>
    </xf>
    <xf numFmtId="0" fontId="76" fillId="38" borderId="0" xfId="128" applyNumberFormat="1" applyFont="1" applyFill="1" applyAlignment="1">
      <alignment horizontal="center"/>
    </xf>
    <xf numFmtId="0" fontId="76" fillId="36" borderId="0" xfId="128" applyNumberFormat="1" applyFont="1" applyFill="1" applyAlignment="1">
      <alignment horizontal="right"/>
    </xf>
    <xf numFmtId="14" fontId="76" fillId="39" borderId="0" xfId="128" applyNumberFormat="1" applyFont="1" applyFill="1" applyAlignment="1">
      <alignment horizontal="center"/>
    </xf>
    <xf numFmtId="164" fontId="75" fillId="0" borderId="0" xfId="0" applyNumberFormat="1" applyFont="1" applyFill="1" applyBorder="1"/>
    <xf numFmtId="38" fontId="75" fillId="0" borderId="0" xfId="0" applyNumberFormat="1" applyFont="1" applyFill="1" applyBorder="1"/>
    <xf numFmtId="38" fontId="75" fillId="0" borderId="0" xfId="128" applyNumberFormat="1" applyFont="1"/>
    <xf numFmtId="167" fontId="75" fillId="0" borderId="0" xfId="128" applyNumberFormat="1" applyFont="1"/>
    <xf numFmtId="0" fontId="75" fillId="0" borderId="0" xfId="0" applyFont="1" applyFill="1" applyBorder="1"/>
    <xf numFmtId="38" fontId="75" fillId="36" borderId="0" xfId="128" applyNumberFormat="1" applyFont="1" applyFill="1"/>
    <xf numFmtId="0" fontId="75" fillId="36" borderId="0" xfId="0" applyFont="1" applyFill="1" applyBorder="1"/>
    <xf numFmtId="167" fontId="75" fillId="36" borderId="0" xfId="128" applyNumberFormat="1" applyFont="1" applyFill="1"/>
    <xf numFmtId="49" fontId="76" fillId="0" borderId="0" xfId="61" applyNumberFormat="1" applyFont="1" applyFill="1" applyBorder="1" applyAlignment="1">
      <alignment horizontal="right"/>
    </xf>
    <xf numFmtId="38" fontId="77" fillId="0" borderId="0" xfId="128" applyNumberFormat="1" applyFont="1"/>
    <xf numFmtId="167" fontId="77" fillId="0" borderId="0" xfId="128" applyNumberFormat="1" applyFont="1"/>
    <xf numFmtId="0" fontId="78" fillId="0" borderId="0" xfId="0" applyFont="1" applyFill="1" applyProtection="1">
      <protection locked="0"/>
    </xf>
    <xf numFmtId="0" fontId="79" fillId="0" borderId="0" xfId="0" applyFont="1" applyFill="1"/>
    <xf numFmtId="0" fontId="79" fillId="0" borderId="0" xfId="0" applyFont="1" applyFill="1" applyAlignment="1">
      <alignment horizontal="center"/>
    </xf>
    <xf numFmtId="0" fontId="80" fillId="36" borderId="8" xfId="0" applyFont="1" applyFill="1" applyBorder="1"/>
    <xf numFmtId="0" fontId="79" fillId="36" borderId="9" xfId="0" applyFont="1" applyFill="1" applyBorder="1"/>
    <xf numFmtId="0" fontId="79" fillId="36" borderId="10" xfId="0" applyFont="1" applyFill="1" applyBorder="1"/>
    <xf numFmtId="0" fontId="78" fillId="0" borderId="0" xfId="0" applyFont="1" applyFill="1"/>
    <xf numFmtId="0" fontId="81" fillId="0" borderId="0" xfId="0" applyFont="1" applyFill="1" applyAlignment="1">
      <alignment horizontal="right"/>
    </xf>
    <xf numFmtId="0" fontId="76" fillId="0" borderId="0" xfId="0" applyFont="1" applyFill="1" applyAlignment="1">
      <alignment horizontal="center"/>
    </xf>
    <xf numFmtId="0" fontId="81" fillId="0" borderId="0" xfId="0" applyFont="1" applyFill="1" applyAlignment="1">
      <alignment horizontal="right" wrapText="1"/>
    </xf>
    <xf numFmtId="0" fontId="80" fillId="0" borderId="0" xfId="0" applyFont="1" applyFill="1" applyAlignment="1">
      <alignment horizontal="left"/>
    </xf>
    <xf numFmtId="164" fontId="75" fillId="0" borderId="0" xfId="0" applyNumberFormat="1" applyFont="1" applyFill="1" applyBorder="1" applyAlignment="1">
      <alignment horizontal="center"/>
    </xf>
    <xf numFmtId="0" fontId="75" fillId="0" borderId="0" xfId="8" applyFont="1" applyFill="1"/>
    <xf numFmtId="39" fontId="75" fillId="0" borderId="0" xfId="651" applyNumberFormat="1" applyFont="1" applyFill="1" applyBorder="1" applyAlignment="1">
      <alignment horizontal="right"/>
    </xf>
    <xf numFmtId="38" fontId="75" fillId="37" borderId="0" xfId="146" applyNumberFormat="1" applyFont="1" applyFill="1" applyAlignment="1">
      <alignment horizontal="center" wrapText="1"/>
    </xf>
    <xf numFmtId="0" fontId="79" fillId="0" borderId="0" xfId="0" applyFont="1" applyFill="1" applyBorder="1"/>
    <xf numFmtId="39" fontId="75" fillId="36" borderId="0" xfId="651" applyNumberFormat="1" applyFont="1" applyFill="1" applyBorder="1" applyAlignment="1">
      <alignment horizontal="right"/>
    </xf>
    <xf numFmtId="164" fontId="75" fillId="40" borderId="0" xfId="0" applyNumberFormat="1" applyFont="1" applyFill="1" applyBorder="1" applyAlignment="1">
      <alignment horizontal="center"/>
    </xf>
    <xf numFmtId="1" fontId="75" fillId="37" borderId="0" xfId="0" applyNumberFormat="1" applyFont="1" applyFill="1" applyAlignment="1">
      <alignment horizontal="center" wrapText="1"/>
    </xf>
    <xf numFmtId="40" fontId="75" fillId="0" borderId="0" xfId="146" applyNumberFormat="1" applyFont="1" applyFill="1" applyAlignment="1">
      <alignment horizontal="right" wrapText="1"/>
    </xf>
    <xf numFmtId="0" fontId="80" fillId="0" borderId="0" xfId="76" applyFont="1" applyFill="1" applyBorder="1"/>
  </cellXfs>
  <cellStyles count="652">
    <cellStyle name="20% - Accent1" xfId="30" builtinId="30" customBuiltin="1"/>
    <cellStyle name="20% - Accent1 2" xfId="64"/>
    <cellStyle name="20% - Accent1 2 2" xfId="108"/>
    <cellStyle name="20% - Accent1 2 2 2" xfId="241"/>
    <cellStyle name="20% - Accent1 2 2 2 2" xfId="533"/>
    <cellStyle name="20% - Accent1 2 2 3" xfId="323"/>
    <cellStyle name="20% - Accent1 2 2 3 2" xfId="615"/>
    <cellStyle name="20% - Accent1 2 2 4" xfId="449"/>
    <cellStyle name="20% - Accent1 2 3" xfId="200"/>
    <cellStyle name="20% - Accent1 2 3 2" xfId="283"/>
    <cellStyle name="20% - Accent1 2 3 2 2" xfId="575"/>
    <cellStyle name="20% - Accent1 2 3 3" xfId="493"/>
    <cellStyle name="20% - Accent1 2 4" xfId="164"/>
    <cellStyle name="20% - Accent1 2 5" xfId="365"/>
    <cellStyle name="20% - Accent1 2 5 2" xfId="639"/>
    <cellStyle name="20% - Accent1 2 6" xfId="409"/>
    <cellStyle name="20% - Accent1 3" xfId="89"/>
    <cellStyle name="20% - Accent1 3 2" xfId="222"/>
    <cellStyle name="20% - Accent1 3 2 2" xfId="514"/>
    <cellStyle name="20% - Accent1 3 3" xfId="304"/>
    <cellStyle name="20% - Accent1 3 3 2" xfId="596"/>
    <cellStyle name="20% - Accent1 3 4" xfId="430"/>
    <cellStyle name="20% - Accent1 4" xfId="132"/>
    <cellStyle name="20% - Accent1 4 2" xfId="470"/>
    <cellStyle name="20% - Accent1 5" xfId="261"/>
    <cellStyle name="20% - Accent1 5 2" xfId="553"/>
    <cellStyle name="20% - Accent1 6" xfId="390"/>
    <cellStyle name="20% - Accent2" xfId="34" builtinId="34" customBuiltin="1"/>
    <cellStyle name="20% - Accent2 2" xfId="66"/>
    <cellStyle name="20% - Accent2 2 2" xfId="110"/>
    <cellStyle name="20% - Accent2 2 2 2" xfId="243"/>
    <cellStyle name="20% - Accent2 2 2 2 2" xfId="535"/>
    <cellStyle name="20% - Accent2 2 2 3" xfId="325"/>
    <cellStyle name="20% - Accent2 2 2 3 2" xfId="617"/>
    <cellStyle name="20% - Accent2 2 2 4" xfId="451"/>
    <cellStyle name="20% - Accent2 2 3" xfId="202"/>
    <cellStyle name="20% - Accent2 2 3 2" xfId="285"/>
    <cellStyle name="20% - Accent2 2 3 2 2" xfId="577"/>
    <cellStyle name="20% - Accent2 2 3 3" xfId="495"/>
    <cellStyle name="20% - Accent2 2 4" xfId="168"/>
    <cellStyle name="20% - Accent2 2 5" xfId="369"/>
    <cellStyle name="20% - Accent2 2 5 2" xfId="641"/>
    <cellStyle name="20% - Accent2 2 6" xfId="411"/>
    <cellStyle name="20% - Accent2 3" xfId="91"/>
    <cellStyle name="20% - Accent2 3 2" xfId="224"/>
    <cellStyle name="20% - Accent2 3 2 2" xfId="516"/>
    <cellStyle name="20% - Accent2 3 3" xfId="306"/>
    <cellStyle name="20% - Accent2 3 3 2" xfId="598"/>
    <cellStyle name="20% - Accent2 3 4" xfId="432"/>
    <cellStyle name="20% - Accent2 4" xfId="134"/>
    <cellStyle name="20% - Accent2 4 2" xfId="472"/>
    <cellStyle name="20% - Accent2 5" xfId="263"/>
    <cellStyle name="20% - Accent2 5 2" xfId="555"/>
    <cellStyle name="20% - Accent2 6" xfId="392"/>
    <cellStyle name="20% - Accent3" xfId="38" builtinId="38" customBuiltin="1"/>
    <cellStyle name="20% - Accent3 2" xfId="68"/>
    <cellStyle name="20% - Accent3 2 2" xfId="112"/>
    <cellStyle name="20% - Accent3 2 2 2" xfId="245"/>
    <cellStyle name="20% - Accent3 2 2 2 2" xfId="537"/>
    <cellStyle name="20% - Accent3 2 2 3" xfId="327"/>
    <cellStyle name="20% - Accent3 2 2 3 2" xfId="619"/>
    <cellStyle name="20% - Accent3 2 2 4" xfId="453"/>
    <cellStyle name="20% - Accent3 2 3" xfId="204"/>
    <cellStyle name="20% - Accent3 2 3 2" xfId="287"/>
    <cellStyle name="20% - Accent3 2 3 2 2" xfId="579"/>
    <cellStyle name="20% - Accent3 2 3 3" xfId="497"/>
    <cellStyle name="20% - Accent3 2 4" xfId="172"/>
    <cellStyle name="20% - Accent3 2 5" xfId="373"/>
    <cellStyle name="20% - Accent3 2 5 2" xfId="643"/>
    <cellStyle name="20% - Accent3 2 6" xfId="413"/>
    <cellStyle name="20% - Accent3 3" xfId="93"/>
    <cellStyle name="20% - Accent3 3 2" xfId="226"/>
    <cellStyle name="20% - Accent3 3 2 2" xfId="518"/>
    <cellStyle name="20% - Accent3 3 3" xfId="308"/>
    <cellStyle name="20% - Accent3 3 3 2" xfId="600"/>
    <cellStyle name="20% - Accent3 3 4" xfId="434"/>
    <cellStyle name="20% - Accent3 4" xfId="136"/>
    <cellStyle name="20% - Accent3 4 2" xfId="474"/>
    <cellStyle name="20% - Accent3 5" xfId="265"/>
    <cellStyle name="20% - Accent3 5 2" xfId="557"/>
    <cellStyle name="20% - Accent3 6" xfId="394"/>
    <cellStyle name="20% - Accent4" xfId="42" builtinId="42" customBuiltin="1"/>
    <cellStyle name="20% - Accent4 2" xfId="70"/>
    <cellStyle name="20% - Accent4 2 2" xfId="114"/>
    <cellStyle name="20% - Accent4 2 2 2" xfId="247"/>
    <cellStyle name="20% - Accent4 2 2 2 2" xfId="539"/>
    <cellStyle name="20% - Accent4 2 2 3" xfId="329"/>
    <cellStyle name="20% - Accent4 2 2 3 2" xfId="621"/>
    <cellStyle name="20% - Accent4 2 2 4" xfId="455"/>
    <cellStyle name="20% - Accent4 2 3" xfId="206"/>
    <cellStyle name="20% - Accent4 2 3 2" xfId="289"/>
    <cellStyle name="20% - Accent4 2 3 2 2" xfId="581"/>
    <cellStyle name="20% - Accent4 2 3 3" xfId="499"/>
    <cellStyle name="20% - Accent4 2 4" xfId="176"/>
    <cellStyle name="20% - Accent4 2 5" xfId="377"/>
    <cellStyle name="20% - Accent4 2 5 2" xfId="645"/>
    <cellStyle name="20% - Accent4 2 6" xfId="415"/>
    <cellStyle name="20% - Accent4 3" xfId="95"/>
    <cellStyle name="20% - Accent4 3 2" xfId="228"/>
    <cellStyle name="20% - Accent4 3 2 2" xfId="520"/>
    <cellStyle name="20% - Accent4 3 3" xfId="310"/>
    <cellStyle name="20% - Accent4 3 3 2" xfId="602"/>
    <cellStyle name="20% - Accent4 3 4" xfId="436"/>
    <cellStyle name="20% - Accent4 4" xfId="138"/>
    <cellStyle name="20% - Accent4 4 2" xfId="476"/>
    <cellStyle name="20% - Accent4 5" xfId="267"/>
    <cellStyle name="20% - Accent4 5 2" xfId="559"/>
    <cellStyle name="20% - Accent4 6" xfId="396"/>
    <cellStyle name="20% - Accent5" xfId="46" builtinId="46" customBuiltin="1"/>
    <cellStyle name="20% - Accent5 2" xfId="72"/>
    <cellStyle name="20% - Accent5 2 2" xfId="116"/>
    <cellStyle name="20% - Accent5 2 2 2" xfId="249"/>
    <cellStyle name="20% - Accent5 2 2 2 2" xfId="541"/>
    <cellStyle name="20% - Accent5 2 2 3" xfId="331"/>
    <cellStyle name="20% - Accent5 2 2 3 2" xfId="623"/>
    <cellStyle name="20% - Accent5 2 2 4" xfId="457"/>
    <cellStyle name="20% - Accent5 2 3" xfId="208"/>
    <cellStyle name="20% - Accent5 2 3 2" xfId="291"/>
    <cellStyle name="20% - Accent5 2 3 2 2" xfId="583"/>
    <cellStyle name="20% - Accent5 2 3 3" xfId="501"/>
    <cellStyle name="20% - Accent5 2 4" xfId="180"/>
    <cellStyle name="20% - Accent5 2 5" xfId="381"/>
    <cellStyle name="20% - Accent5 2 5 2" xfId="647"/>
    <cellStyle name="20% - Accent5 2 6" xfId="417"/>
    <cellStyle name="20% - Accent5 3" xfId="97"/>
    <cellStyle name="20% - Accent5 3 2" xfId="230"/>
    <cellStyle name="20% - Accent5 3 2 2" xfId="522"/>
    <cellStyle name="20% - Accent5 3 3" xfId="312"/>
    <cellStyle name="20% - Accent5 3 3 2" xfId="604"/>
    <cellStyle name="20% - Accent5 3 4" xfId="438"/>
    <cellStyle name="20% - Accent5 4" xfId="140"/>
    <cellStyle name="20% - Accent5 4 2" xfId="478"/>
    <cellStyle name="20% - Accent5 5" xfId="269"/>
    <cellStyle name="20% - Accent5 5 2" xfId="561"/>
    <cellStyle name="20% - Accent5 6" xfId="398"/>
    <cellStyle name="20% - Accent6" xfId="50" builtinId="50" customBuiltin="1"/>
    <cellStyle name="20% - Accent6 2" xfId="74"/>
    <cellStyle name="20% - Accent6 2 2" xfId="118"/>
    <cellStyle name="20% - Accent6 2 2 2" xfId="251"/>
    <cellStyle name="20% - Accent6 2 2 2 2" xfId="543"/>
    <cellStyle name="20% - Accent6 2 2 3" xfId="333"/>
    <cellStyle name="20% - Accent6 2 2 3 2" xfId="625"/>
    <cellStyle name="20% - Accent6 2 2 4" xfId="459"/>
    <cellStyle name="20% - Accent6 2 3" xfId="210"/>
    <cellStyle name="20% - Accent6 2 3 2" xfId="293"/>
    <cellStyle name="20% - Accent6 2 3 2 2" xfId="585"/>
    <cellStyle name="20% - Accent6 2 3 3" xfId="503"/>
    <cellStyle name="20% - Accent6 2 4" xfId="184"/>
    <cellStyle name="20% - Accent6 2 5" xfId="385"/>
    <cellStyle name="20% - Accent6 2 5 2" xfId="649"/>
    <cellStyle name="20% - Accent6 2 6" xfId="419"/>
    <cellStyle name="20% - Accent6 3" xfId="99"/>
    <cellStyle name="20% - Accent6 3 2" xfId="232"/>
    <cellStyle name="20% - Accent6 3 2 2" xfId="524"/>
    <cellStyle name="20% - Accent6 3 3" xfId="314"/>
    <cellStyle name="20% - Accent6 3 3 2" xfId="606"/>
    <cellStyle name="20% - Accent6 3 4" xfId="440"/>
    <cellStyle name="20% - Accent6 4" xfId="142"/>
    <cellStyle name="20% - Accent6 4 2" xfId="480"/>
    <cellStyle name="20% - Accent6 5" xfId="271"/>
    <cellStyle name="20% - Accent6 5 2" xfId="563"/>
    <cellStyle name="20% - Accent6 6" xfId="400"/>
    <cellStyle name="40% - Accent1" xfId="31" builtinId="31" customBuiltin="1"/>
    <cellStyle name="40% - Accent1 2" xfId="65"/>
    <cellStyle name="40% - Accent1 2 2" xfId="109"/>
    <cellStyle name="40% - Accent1 2 2 2" xfId="242"/>
    <cellStyle name="40% - Accent1 2 2 2 2" xfId="534"/>
    <cellStyle name="40% - Accent1 2 2 3" xfId="324"/>
    <cellStyle name="40% - Accent1 2 2 3 2" xfId="616"/>
    <cellStyle name="40% - Accent1 2 2 4" xfId="450"/>
    <cellStyle name="40% - Accent1 2 3" xfId="201"/>
    <cellStyle name="40% - Accent1 2 3 2" xfId="284"/>
    <cellStyle name="40% - Accent1 2 3 2 2" xfId="576"/>
    <cellStyle name="40% - Accent1 2 3 3" xfId="494"/>
    <cellStyle name="40% - Accent1 2 4" xfId="165"/>
    <cellStyle name="40% - Accent1 2 5" xfId="366"/>
    <cellStyle name="40% - Accent1 2 5 2" xfId="640"/>
    <cellStyle name="40% - Accent1 2 6" xfId="410"/>
    <cellStyle name="40% - Accent1 3" xfId="90"/>
    <cellStyle name="40% - Accent1 3 2" xfId="223"/>
    <cellStyle name="40% - Accent1 3 2 2" xfId="515"/>
    <cellStyle name="40% - Accent1 3 3" xfId="305"/>
    <cellStyle name="40% - Accent1 3 3 2" xfId="597"/>
    <cellStyle name="40% - Accent1 3 4" xfId="431"/>
    <cellStyle name="40% - Accent1 4" xfId="133"/>
    <cellStyle name="40% - Accent1 4 2" xfId="471"/>
    <cellStyle name="40% - Accent1 5" xfId="262"/>
    <cellStyle name="40% - Accent1 5 2" xfId="554"/>
    <cellStyle name="40% - Accent1 6" xfId="391"/>
    <cellStyle name="40% - Accent2" xfId="35" builtinId="35" customBuiltin="1"/>
    <cellStyle name="40% - Accent2 2" xfId="67"/>
    <cellStyle name="40% - Accent2 2 2" xfId="111"/>
    <cellStyle name="40% - Accent2 2 2 2" xfId="244"/>
    <cellStyle name="40% - Accent2 2 2 2 2" xfId="536"/>
    <cellStyle name="40% - Accent2 2 2 3" xfId="326"/>
    <cellStyle name="40% - Accent2 2 2 3 2" xfId="618"/>
    <cellStyle name="40% - Accent2 2 2 4" xfId="452"/>
    <cellStyle name="40% - Accent2 2 3" xfId="203"/>
    <cellStyle name="40% - Accent2 2 3 2" xfId="286"/>
    <cellStyle name="40% - Accent2 2 3 2 2" xfId="578"/>
    <cellStyle name="40% - Accent2 2 3 3" xfId="496"/>
    <cellStyle name="40% - Accent2 2 4" xfId="169"/>
    <cellStyle name="40% - Accent2 2 5" xfId="370"/>
    <cellStyle name="40% - Accent2 2 5 2" xfId="642"/>
    <cellStyle name="40% - Accent2 2 6" xfId="412"/>
    <cellStyle name="40% - Accent2 3" xfId="92"/>
    <cellStyle name="40% - Accent2 3 2" xfId="225"/>
    <cellStyle name="40% - Accent2 3 2 2" xfId="517"/>
    <cellStyle name="40% - Accent2 3 3" xfId="307"/>
    <cellStyle name="40% - Accent2 3 3 2" xfId="599"/>
    <cellStyle name="40% - Accent2 3 4" xfId="433"/>
    <cellStyle name="40% - Accent2 4" xfId="135"/>
    <cellStyle name="40% - Accent2 4 2" xfId="473"/>
    <cellStyle name="40% - Accent2 5" xfId="264"/>
    <cellStyle name="40% - Accent2 5 2" xfId="556"/>
    <cellStyle name="40% - Accent2 6" xfId="393"/>
    <cellStyle name="40% - Accent3" xfId="39" builtinId="39" customBuiltin="1"/>
    <cellStyle name="40% - Accent3 2" xfId="69"/>
    <cellStyle name="40% - Accent3 2 2" xfId="113"/>
    <cellStyle name="40% - Accent3 2 2 2" xfId="246"/>
    <cellStyle name="40% - Accent3 2 2 2 2" xfId="538"/>
    <cellStyle name="40% - Accent3 2 2 3" xfId="328"/>
    <cellStyle name="40% - Accent3 2 2 3 2" xfId="620"/>
    <cellStyle name="40% - Accent3 2 2 4" xfId="454"/>
    <cellStyle name="40% - Accent3 2 3" xfId="205"/>
    <cellStyle name="40% - Accent3 2 3 2" xfId="288"/>
    <cellStyle name="40% - Accent3 2 3 2 2" xfId="580"/>
    <cellStyle name="40% - Accent3 2 3 3" xfId="498"/>
    <cellStyle name="40% - Accent3 2 4" xfId="173"/>
    <cellStyle name="40% - Accent3 2 5" xfId="374"/>
    <cellStyle name="40% - Accent3 2 5 2" xfId="644"/>
    <cellStyle name="40% - Accent3 2 6" xfId="414"/>
    <cellStyle name="40% - Accent3 3" xfId="94"/>
    <cellStyle name="40% - Accent3 3 2" xfId="227"/>
    <cellStyle name="40% - Accent3 3 2 2" xfId="519"/>
    <cellStyle name="40% - Accent3 3 3" xfId="309"/>
    <cellStyle name="40% - Accent3 3 3 2" xfId="601"/>
    <cellStyle name="40% - Accent3 3 4" xfId="435"/>
    <cellStyle name="40% - Accent3 4" xfId="137"/>
    <cellStyle name="40% - Accent3 4 2" xfId="475"/>
    <cellStyle name="40% - Accent3 5" xfId="266"/>
    <cellStyle name="40% - Accent3 5 2" xfId="558"/>
    <cellStyle name="40% - Accent3 6" xfId="395"/>
    <cellStyle name="40% - Accent4" xfId="43" builtinId="43" customBuiltin="1"/>
    <cellStyle name="40% - Accent4 2" xfId="71"/>
    <cellStyle name="40% - Accent4 2 2" xfId="115"/>
    <cellStyle name="40% - Accent4 2 2 2" xfId="248"/>
    <cellStyle name="40% - Accent4 2 2 2 2" xfId="540"/>
    <cellStyle name="40% - Accent4 2 2 3" xfId="330"/>
    <cellStyle name="40% - Accent4 2 2 3 2" xfId="622"/>
    <cellStyle name="40% - Accent4 2 2 4" xfId="456"/>
    <cellStyle name="40% - Accent4 2 3" xfId="207"/>
    <cellStyle name="40% - Accent4 2 3 2" xfId="290"/>
    <cellStyle name="40% - Accent4 2 3 2 2" xfId="582"/>
    <cellStyle name="40% - Accent4 2 3 3" xfId="500"/>
    <cellStyle name="40% - Accent4 2 4" xfId="177"/>
    <cellStyle name="40% - Accent4 2 5" xfId="378"/>
    <cellStyle name="40% - Accent4 2 5 2" xfId="646"/>
    <cellStyle name="40% - Accent4 2 6" xfId="416"/>
    <cellStyle name="40% - Accent4 3" xfId="96"/>
    <cellStyle name="40% - Accent4 3 2" xfId="229"/>
    <cellStyle name="40% - Accent4 3 2 2" xfId="521"/>
    <cellStyle name="40% - Accent4 3 3" xfId="311"/>
    <cellStyle name="40% - Accent4 3 3 2" xfId="603"/>
    <cellStyle name="40% - Accent4 3 4" xfId="437"/>
    <cellStyle name="40% - Accent4 4" xfId="139"/>
    <cellStyle name="40% - Accent4 4 2" xfId="477"/>
    <cellStyle name="40% - Accent4 5" xfId="268"/>
    <cellStyle name="40% - Accent4 5 2" xfId="560"/>
    <cellStyle name="40% - Accent4 6" xfId="397"/>
    <cellStyle name="40% - Accent5" xfId="47" builtinId="47" customBuiltin="1"/>
    <cellStyle name="40% - Accent5 2" xfId="73"/>
    <cellStyle name="40% - Accent5 2 2" xfId="117"/>
    <cellStyle name="40% - Accent5 2 2 2" xfId="250"/>
    <cellStyle name="40% - Accent5 2 2 2 2" xfId="542"/>
    <cellStyle name="40% - Accent5 2 2 3" xfId="332"/>
    <cellStyle name="40% - Accent5 2 2 3 2" xfId="624"/>
    <cellStyle name="40% - Accent5 2 2 4" xfId="458"/>
    <cellStyle name="40% - Accent5 2 3" xfId="209"/>
    <cellStyle name="40% - Accent5 2 3 2" xfId="292"/>
    <cellStyle name="40% - Accent5 2 3 2 2" xfId="584"/>
    <cellStyle name="40% - Accent5 2 3 3" xfId="502"/>
    <cellStyle name="40% - Accent5 2 4" xfId="181"/>
    <cellStyle name="40% - Accent5 2 5" xfId="382"/>
    <cellStyle name="40% - Accent5 2 5 2" xfId="648"/>
    <cellStyle name="40% - Accent5 2 6" xfId="418"/>
    <cellStyle name="40% - Accent5 3" xfId="98"/>
    <cellStyle name="40% - Accent5 3 2" xfId="231"/>
    <cellStyle name="40% - Accent5 3 2 2" xfId="523"/>
    <cellStyle name="40% - Accent5 3 3" xfId="313"/>
    <cellStyle name="40% - Accent5 3 3 2" xfId="605"/>
    <cellStyle name="40% - Accent5 3 4" xfId="439"/>
    <cellStyle name="40% - Accent5 4" xfId="141"/>
    <cellStyle name="40% - Accent5 4 2" xfId="479"/>
    <cellStyle name="40% - Accent5 5" xfId="270"/>
    <cellStyle name="40% - Accent5 5 2" xfId="562"/>
    <cellStyle name="40% - Accent5 6" xfId="399"/>
    <cellStyle name="40% - Accent6" xfId="51" builtinId="51" customBuiltin="1"/>
    <cellStyle name="40% - Accent6 2" xfId="75"/>
    <cellStyle name="40% - Accent6 2 2" xfId="119"/>
    <cellStyle name="40% - Accent6 2 2 2" xfId="252"/>
    <cellStyle name="40% - Accent6 2 2 2 2" xfId="544"/>
    <cellStyle name="40% - Accent6 2 2 3" xfId="334"/>
    <cellStyle name="40% - Accent6 2 2 3 2" xfId="626"/>
    <cellStyle name="40% - Accent6 2 2 4" xfId="460"/>
    <cellStyle name="40% - Accent6 2 3" xfId="211"/>
    <cellStyle name="40% - Accent6 2 3 2" xfId="294"/>
    <cellStyle name="40% - Accent6 2 3 2 2" xfId="586"/>
    <cellStyle name="40% - Accent6 2 3 3" xfId="504"/>
    <cellStyle name="40% - Accent6 2 4" xfId="185"/>
    <cellStyle name="40% - Accent6 2 5" xfId="386"/>
    <cellStyle name="40% - Accent6 2 5 2" xfId="650"/>
    <cellStyle name="40% - Accent6 2 6" xfId="420"/>
    <cellStyle name="40% - Accent6 3" xfId="100"/>
    <cellStyle name="40% - Accent6 3 2" xfId="233"/>
    <cellStyle name="40% - Accent6 3 2 2" xfId="525"/>
    <cellStyle name="40% - Accent6 3 3" xfId="315"/>
    <cellStyle name="40% - Accent6 3 3 2" xfId="607"/>
    <cellStyle name="40% - Accent6 3 4" xfId="441"/>
    <cellStyle name="40% - Accent6 4" xfId="143"/>
    <cellStyle name="40% - Accent6 4 2" xfId="481"/>
    <cellStyle name="40% - Accent6 5" xfId="272"/>
    <cellStyle name="40% - Accent6 5 2" xfId="564"/>
    <cellStyle name="40% - Accent6 6" xfId="401"/>
    <cellStyle name="60% - Accent1" xfId="32" builtinId="32" customBuiltin="1"/>
    <cellStyle name="60% - Accent1 2" xfId="166"/>
    <cellStyle name="60% - Accent1 2 2" xfId="367"/>
    <cellStyle name="60% - Accent2" xfId="36" builtinId="36" customBuiltin="1"/>
    <cellStyle name="60% - Accent2 2" xfId="170"/>
    <cellStyle name="60% - Accent2 2 2" xfId="371"/>
    <cellStyle name="60% - Accent3" xfId="40" builtinId="40" customBuiltin="1"/>
    <cellStyle name="60% - Accent3 2" xfId="174"/>
    <cellStyle name="60% - Accent3 2 2" xfId="375"/>
    <cellStyle name="60% - Accent4" xfId="44" builtinId="44" customBuiltin="1"/>
    <cellStyle name="60% - Accent4 2" xfId="178"/>
    <cellStyle name="60% - Accent4 2 2" xfId="379"/>
    <cellStyle name="60% - Accent5" xfId="48" builtinId="48" customBuiltin="1"/>
    <cellStyle name="60% - Accent5 2" xfId="182"/>
    <cellStyle name="60% - Accent5 2 2" xfId="383"/>
    <cellStyle name="60% - Accent6" xfId="52" builtinId="52" customBuiltin="1"/>
    <cellStyle name="60% - Accent6 2" xfId="186"/>
    <cellStyle name="60% - Accent6 2 2" xfId="387"/>
    <cellStyle name="Accent1" xfId="29" builtinId="29" customBuiltin="1"/>
    <cellStyle name="Accent1 2" xfId="163"/>
    <cellStyle name="Accent1 2 2" xfId="364"/>
    <cellStyle name="Accent2" xfId="33" builtinId="33" customBuiltin="1"/>
    <cellStyle name="Accent2 2" xfId="167"/>
    <cellStyle name="Accent2 2 2" xfId="368"/>
    <cellStyle name="Accent3" xfId="37" builtinId="37" customBuiltin="1"/>
    <cellStyle name="Accent3 2" xfId="171"/>
    <cellStyle name="Accent3 2 2" xfId="372"/>
    <cellStyle name="Accent4" xfId="41" builtinId="41" customBuiltin="1"/>
    <cellStyle name="Accent4 2" xfId="175"/>
    <cellStyle name="Accent4 2 2" xfId="376"/>
    <cellStyle name="Accent5" xfId="45" builtinId="45" customBuiltin="1"/>
    <cellStyle name="Accent5 2" xfId="179"/>
    <cellStyle name="Accent5 2 2" xfId="380"/>
    <cellStyle name="Accent6" xfId="49" builtinId="49" customBuiltin="1"/>
    <cellStyle name="Accent6 2" xfId="183"/>
    <cellStyle name="Accent6 2 2" xfId="384"/>
    <cellStyle name="Bad" xfId="19" builtinId="27" customBuiltin="1"/>
    <cellStyle name="Bad 2" xfId="152"/>
    <cellStyle name="Bad 2 2" xfId="353"/>
    <cellStyle name="Calculation" xfId="23" builtinId="22" customBuiltin="1"/>
    <cellStyle name="Calculation 2" xfId="156"/>
    <cellStyle name="Calculation 2 2" xfId="357"/>
    <cellStyle name="Check Cell" xfId="25" builtinId="23" customBuiltin="1"/>
    <cellStyle name="Check Cell 2" xfId="158"/>
    <cellStyle name="Check Cell 2 2" xfId="359"/>
    <cellStyle name="Comma" xfId="129" builtinId="3"/>
    <cellStyle name="Comma 2" xfId="6"/>
    <cellStyle name="Comma 2 2" xfId="9"/>
    <cellStyle name="Comma 3" xfId="56"/>
    <cellStyle name="Comma 4" xfId="77"/>
    <cellStyle name="Currency" xfId="651" builtinId="4"/>
    <cellStyle name="Currency 2" xfId="12"/>
    <cellStyle name="Explanatory Text" xfId="27" builtinId="53" customBuiltin="1"/>
    <cellStyle name="Explanatory Text 2" xfId="161"/>
    <cellStyle name="Explanatory Text 2 2" xfId="362"/>
    <cellStyle name="Good" xfId="18" builtinId="26" customBuiltin="1"/>
    <cellStyle name="Good 2" xfId="151"/>
    <cellStyle name="Good 2 2" xfId="352"/>
    <cellStyle name="Heading 1" xfId="14" builtinId="16" customBuiltin="1"/>
    <cellStyle name="Heading 1 2" xfId="147"/>
    <cellStyle name="Heading 1 2 2" xfId="348"/>
    <cellStyle name="Heading 2" xfId="15" builtinId="17" customBuiltin="1"/>
    <cellStyle name="Heading 2 2" xfId="148"/>
    <cellStyle name="Heading 2 2 2" xfId="349"/>
    <cellStyle name="Heading 3" xfId="16" builtinId="18" customBuiltin="1"/>
    <cellStyle name="Heading 3 2" xfId="149"/>
    <cellStyle name="Heading 3 2 2" xfId="350"/>
    <cellStyle name="Heading 4" xfId="17" builtinId="19" customBuiltin="1"/>
    <cellStyle name="Heading 4 2" xfId="150"/>
    <cellStyle name="Heading 4 2 2" xfId="351"/>
    <cellStyle name="Input" xfId="21" builtinId="20" customBuiltin="1"/>
    <cellStyle name="Input 2" xfId="154"/>
    <cellStyle name="Input 2 2" xfId="355"/>
    <cellStyle name="Linked Cell" xfId="24" builtinId="24" customBuiltin="1"/>
    <cellStyle name="Linked Cell 2" xfId="157"/>
    <cellStyle name="Linked Cell 2 2" xfId="358"/>
    <cellStyle name="Neutral" xfId="20" builtinId="28" customBuiltin="1"/>
    <cellStyle name="Neutral 2" xfId="153"/>
    <cellStyle name="Neutral 2 2" xfId="354"/>
    <cellStyle name="Normal" xfId="0" builtinId="0"/>
    <cellStyle name="Normal 10" xfId="60"/>
    <cellStyle name="Normal 10 2" xfId="84"/>
    <cellStyle name="Normal 10 2 2" xfId="126"/>
    <cellStyle name="Normal 10 2 2 2" xfId="259"/>
    <cellStyle name="Normal 10 2 2 2 2" xfId="551"/>
    <cellStyle name="Normal 10 2 2 3" xfId="341"/>
    <cellStyle name="Normal 10 2 2 3 2" xfId="633"/>
    <cellStyle name="Normal 10 2 2 4" xfId="467"/>
    <cellStyle name="Normal 10 2 3" xfId="218"/>
    <cellStyle name="Normal 10 2 3 2" xfId="511"/>
    <cellStyle name="Normal 10 2 4" xfId="301"/>
    <cellStyle name="Normal 10 2 4 2" xfId="593"/>
    <cellStyle name="Normal 10 2 5" xfId="427"/>
    <cellStyle name="Normal 10 3" xfId="105"/>
    <cellStyle name="Normal 10 3 2" xfId="238"/>
    <cellStyle name="Normal 10 3 2 2" xfId="530"/>
    <cellStyle name="Normal 10 3 3" xfId="320"/>
    <cellStyle name="Normal 10 3 3 2" xfId="612"/>
    <cellStyle name="Normal 10 3 4" xfId="446"/>
    <cellStyle name="Normal 10 4" xfId="197"/>
    <cellStyle name="Normal 10 4 2" xfId="490"/>
    <cellStyle name="Normal 10 5" xfId="280"/>
    <cellStyle name="Normal 10 5 2" xfId="572"/>
    <cellStyle name="Normal 10 6" xfId="406"/>
    <cellStyle name="Normal 11" xfId="61"/>
    <cellStyle name="Normal 12" xfId="76"/>
    <cellStyle name="Normal 13" xfId="62"/>
    <cellStyle name="Normal 13 2" xfId="106"/>
    <cellStyle name="Normal 13 2 2" xfId="239"/>
    <cellStyle name="Normal 13 2 2 2" xfId="531"/>
    <cellStyle name="Normal 13 2 3" xfId="321"/>
    <cellStyle name="Normal 13 2 3 2" xfId="613"/>
    <cellStyle name="Normal 13 2 4" xfId="447"/>
    <cellStyle name="Normal 13 3" xfId="198"/>
    <cellStyle name="Normal 13 3 2" xfId="491"/>
    <cellStyle name="Normal 13 4" xfId="281"/>
    <cellStyle name="Normal 13 4 2" xfId="573"/>
    <cellStyle name="Normal 13 5" xfId="407"/>
    <cellStyle name="Normal 14" xfId="86"/>
    <cellStyle name="Normal 14 2" xfId="128"/>
    <cellStyle name="Normal 15" xfId="130"/>
    <cellStyle name="Normal 15 2" xfId="188"/>
    <cellStyle name="Normal 15 3" xfId="468"/>
    <cellStyle name="Normal 16" xfId="260"/>
    <cellStyle name="Normal 16 2" xfId="552"/>
    <cellStyle name="Normal 17" xfId="344"/>
    <cellStyle name="Normal 17 2" xfId="634"/>
    <cellStyle name="Normal 2" xfId="1"/>
    <cellStyle name="Normal 2 2" xfId="145"/>
    <cellStyle name="Normal 2 2 2" xfId="189"/>
    <cellStyle name="Normal 2 3" xfId="187"/>
    <cellStyle name="Normal 2 3 2" xfId="483"/>
    <cellStyle name="Normal 2 4" xfId="273"/>
    <cellStyle name="Normal 2 4 2" xfId="565"/>
    <cellStyle name="Normal 2 5" xfId="345"/>
    <cellStyle name="Normal 2 5 2" xfId="635"/>
    <cellStyle name="Normal 2 6" xfId="346"/>
    <cellStyle name="Normal 2 6 2" xfId="636"/>
    <cellStyle name="Normal 3" xfId="3"/>
    <cellStyle name="Normal 3 2" xfId="8"/>
    <cellStyle name="Normal 3 3" xfId="190"/>
    <cellStyle name="Normal 3 4" xfId="146"/>
    <cellStyle name="Normal 3 5" xfId="347"/>
    <cellStyle name="Normal 3 5 2" xfId="637"/>
    <cellStyle name="Normal 4" xfId="5"/>
    <cellStyle name="Normal 4 2" xfId="7"/>
    <cellStyle name="Normal 4 3" xfId="343"/>
    <cellStyle name="Normal 5" xfId="4"/>
    <cellStyle name="Normal 5 2" xfId="57"/>
    <cellStyle name="Normal 5 2 2" xfId="82"/>
    <cellStyle name="Normal 5 2 2 2" xfId="124"/>
    <cellStyle name="Normal 5 2 2 2 2" xfId="257"/>
    <cellStyle name="Normal 5 2 2 2 2 2" xfId="549"/>
    <cellStyle name="Normal 5 2 2 2 3" xfId="339"/>
    <cellStyle name="Normal 5 2 2 2 3 2" xfId="631"/>
    <cellStyle name="Normal 5 2 2 2 4" xfId="465"/>
    <cellStyle name="Normal 5 2 2 3" xfId="216"/>
    <cellStyle name="Normal 5 2 2 3 2" xfId="509"/>
    <cellStyle name="Normal 5 2 2 4" xfId="299"/>
    <cellStyle name="Normal 5 2 2 4 2" xfId="591"/>
    <cellStyle name="Normal 5 2 2 5" xfId="425"/>
    <cellStyle name="Normal 5 2 3" xfId="103"/>
    <cellStyle name="Normal 5 2 3 2" xfId="236"/>
    <cellStyle name="Normal 5 2 3 2 2" xfId="528"/>
    <cellStyle name="Normal 5 2 3 3" xfId="318"/>
    <cellStyle name="Normal 5 2 3 3 2" xfId="610"/>
    <cellStyle name="Normal 5 2 3 4" xfId="444"/>
    <cellStyle name="Normal 5 2 4" xfId="195"/>
    <cellStyle name="Normal 5 2 4 2" xfId="488"/>
    <cellStyle name="Normal 5 2 5" xfId="278"/>
    <cellStyle name="Normal 5 2 5 2" xfId="570"/>
    <cellStyle name="Normal 5 2 6" xfId="404"/>
    <cellStyle name="Normal 5 3" xfId="78"/>
    <cellStyle name="Normal 5 3 2" xfId="120"/>
    <cellStyle name="Normal 5 3 2 2" xfId="253"/>
    <cellStyle name="Normal 5 3 2 2 2" xfId="545"/>
    <cellStyle name="Normal 5 3 2 3" xfId="335"/>
    <cellStyle name="Normal 5 3 2 3 2" xfId="627"/>
    <cellStyle name="Normal 5 3 2 4" xfId="461"/>
    <cellStyle name="Normal 5 3 3" xfId="212"/>
    <cellStyle name="Normal 5 3 3 2" xfId="505"/>
    <cellStyle name="Normal 5 3 4" xfId="295"/>
    <cellStyle name="Normal 5 3 4 2" xfId="587"/>
    <cellStyle name="Normal 5 3 5" xfId="421"/>
    <cellStyle name="Normal 5 4" xfId="87"/>
    <cellStyle name="Normal 5 4 2" xfId="220"/>
    <cellStyle name="Normal 5 4 2 2" xfId="512"/>
    <cellStyle name="Normal 5 4 3" xfId="302"/>
    <cellStyle name="Normal 5 4 3 2" xfId="594"/>
    <cellStyle name="Normal 5 4 4" xfId="428"/>
    <cellStyle name="Normal 5 5" xfId="191"/>
    <cellStyle name="Normal 5 5 2" xfId="484"/>
    <cellStyle name="Normal 5 6" xfId="274"/>
    <cellStyle name="Normal 5 6 2" xfId="566"/>
    <cellStyle name="Normal 5 7" xfId="388"/>
    <cellStyle name="Normal 6" xfId="10"/>
    <cellStyle name="Normal 6 2" xfId="58"/>
    <cellStyle name="Normal 6 2 2" xfId="83"/>
    <cellStyle name="Normal 6 2 2 2" xfId="125"/>
    <cellStyle name="Normal 6 2 2 2 2" xfId="258"/>
    <cellStyle name="Normal 6 2 2 2 2 2" xfId="550"/>
    <cellStyle name="Normal 6 2 2 2 3" xfId="340"/>
    <cellStyle name="Normal 6 2 2 2 3 2" xfId="632"/>
    <cellStyle name="Normal 6 2 2 2 4" xfId="466"/>
    <cellStyle name="Normal 6 2 2 3" xfId="217"/>
    <cellStyle name="Normal 6 2 2 3 2" xfId="510"/>
    <cellStyle name="Normal 6 2 2 4" xfId="300"/>
    <cellStyle name="Normal 6 2 2 4 2" xfId="592"/>
    <cellStyle name="Normal 6 2 2 5" xfId="426"/>
    <cellStyle name="Normal 6 2 3" xfId="104"/>
    <cellStyle name="Normal 6 2 3 2" xfId="237"/>
    <cellStyle name="Normal 6 2 3 2 2" xfId="529"/>
    <cellStyle name="Normal 6 2 3 3" xfId="319"/>
    <cellStyle name="Normal 6 2 3 3 2" xfId="611"/>
    <cellStyle name="Normal 6 2 3 4" xfId="445"/>
    <cellStyle name="Normal 6 2 4" xfId="196"/>
    <cellStyle name="Normal 6 2 4 2" xfId="489"/>
    <cellStyle name="Normal 6 2 5" xfId="279"/>
    <cellStyle name="Normal 6 2 5 2" xfId="571"/>
    <cellStyle name="Normal 6 2 6" xfId="405"/>
    <cellStyle name="Normal 6 3" xfId="79"/>
    <cellStyle name="Normal 6 3 2" xfId="121"/>
    <cellStyle name="Normal 6 3 2 2" xfId="254"/>
    <cellStyle name="Normal 6 3 2 2 2" xfId="546"/>
    <cellStyle name="Normal 6 3 2 3" xfId="336"/>
    <cellStyle name="Normal 6 3 2 3 2" xfId="628"/>
    <cellStyle name="Normal 6 3 2 4" xfId="462"/>
    <cellStyle name="Normal 6 3 3" xfId="213"/>
    <cellStyle name="Normal 6 3 3 2" xfId="506"/>
    <cellStyle name="Normal 6 3 4" xfId="296"/>
    <cellStyle name="Normal 6 3 4 2" xfId="588"/>
    <cellStyle name="Normal 6 3 5" xfId="422"/>
    <cellStyle name="Normal 6 4" xfId="88"/>
    <cellStyle name="Normal 6 4 2" xfId="221"/>
    <cellStyle name="Normal 6 4 2 2" xfId="513"/>
    <cellStyle name="Normal 6 4 3" xfId="303"/>
    <cellStyle name="Normal 6 4 3 2" xfId="595"/>
    <cellStyle name="Normal 6 4 4" xfId="429"/>
    <cellStyle name="Normal 6 5" xfId="192"/>
    <cellStyle name="Normal 6 5 2" xfId="485"/>
    <cellStyle name="Normal 6 6" xfId="275"/>
    <cellStyle name="Normal 6 6 2" xfId="567"/>
    <cellStyle name="Normal 6 7" xfId="389"/>
    <cellStyle name="Normal 7" xfId="11"/>
    <cellStyle name="Normal 7 2" xfId="59"/>
    <cellStyle name="Normal 8" xfId="53"/>
    <cellStyle name="Normal 8 2" xfId="80"/>
    <cellStyle name="Normal 8 2 2" xfId="122"/>
    <cellStyle name="Normal 8 2 2 2" xfId="255"/>
    <cellStyle name="Normal 8 2 2 2 2" xfId="547"/>
    <cellStyle name="Normal 8 2 2 3" xfId="337"/>
    <cellStyle name="Normal 8 2 2 3 2" xfId="629"/>
    <cellStyle name="Normal 8 2 2 4" xfId="463"/>
    <cellStyle name="Normal 8 2 3" xfId="214"/>
    <cellStyle name="Normal 8 2 3 2" xfId="507"/>
    <cellStyle name="Normal 8 2 4" xfId="297"/>
    <cellStyle name="Normal 8 2 4 2" xfId="589"/>
    <cellStyle name="Normal 8 2 5" xfId="423"/>
    <cellStyle name="Normal 8 3" xfId="101"/>
    <cellStyle name="Normal 8 3 2" xfId="234"/>
    <cellStyle name="Normal 8 3 2 2" xfId="526"/>
    <cellStyle name="Normal 8 3 3" xfId="316"/>
    <cellStyle name="Normal 8 3 3 2" xfId="608"/>
    <cellStyle name="Normal 8 3 4" xfId="442"/>
    <cellStyle name="Normal 8 4" xfId="193"/>
    <cellStyle name="Normal 8 4 2" xfId="486"/>
    <cellStyle name="Normal 8 5" xfId="276"/>
    <cellStyle name="Normal 8 5 2" xfId="568"/>
    <cellStyle name="Normal 8 6" xfId="402"/>
    <cellStyle name="Normal 9" xfId="55"/>
    <cellStyle name="Note 2" xfId="54"/>
    <cellStyle name="Note 2 2" xfId="81"/>
    <cellStyle name="Note 2 2 2" xfId="123"/>
    <cellStyle name="Note 2 2 2 2" xfId="256"/>
    <cellStyle name="Note 2 2 2 2 2" xfId="548"/>
    <cellStyle name="Note 2 2 2 3" xfId="338"/>
    <cellStyle name="Note 2 2 2 3 2" xfId="630"/>
    <cellStyle name="Note 2 2 2 4" xfId="464"/>
    <cellStyle name="Note 2 2 3" xfId="215"/>
    <cellStyle name="Note 2 2 3 2" xfId="508"/>
    <cellStyle name="Note 2 2 4" xfId="298"/>
    <cellStyle name="Note 2 2 4 2" xfId="590"/>
    <cellStyle name="Note 2 2 5" xfId="424"/>
    <cellStyle name="Note 2 3" xfId="102"/>
    <cellStyle name="Note 2 3 2" xfId="235"/>
    <cellStyle name="Note 2 3 2 2" xfId="527"/>
    <cellStyle name="Note 2 3 3" xfId="317"/>
    <cellStyle name="Note 2 3 3 2" xfId="609"/>
    <cellStyle name="Note 2 3 4" xfId="443"/>
    <cellStyle name="Note 2 4" xfId="194"/>
    <cellStyle name="Note 2 4 2" xfId="277"/>
    <cellStyle name="Note 2 4 2 2" xfId="569"/>
    <cellStyle name="Note 2 4 3" xfId="487"/>
    <cellStyle name="Note 2 5" xfId="160"/>
    <cellStyle name="Note 2 6" xfId="361"/>
    <cellStyle name="Note 2 6 2" xfId="638"/>
    <cellStyle name="Note 2 7" xfId="403"/>
    <cellStyle name="Note 3" xfId="63"/>
    <cellStyle name="Note 3 2" xfId="107"/>
    <cellStyle name="Note 3 2 2" xfId="240"/>
    <cellStyle name="Note 3 2 2 2" xfId="532"/>
    <cellStyle name="Note 3 2 3" xfId="322"/>
    <cellStyle name="Note 3 2 3 2" xfId="614"/>
    <cellStyle name="Note 3 2 4" xfId="448"/>
    <cellStyle name="Note 3 3" xfId="199"/>
    <cellStyle name="Note 3 3 2" xfId="492"/>
    <cellStyle name="Note 3 4" xfId="282"/>
    <cellStyle name="Note 3 4 2" xfId="574"/>
    <cellStyle name="Note 3 5" xfId="408"/>
    <cellStyle name="Note 4" xfId="131"/>
    <cellStyle name="Note 4 2" xfId="469"/>
    <cellStyle name="Output" xfId="22" builtinId="21" customBuiltin="1"/>
    <cellStyle name="Output 2" xfId="155"/>
    <cellStyle name="Output 2 2" xfId="356"/>
    <cellStyle name="Percent" xfId="85" builtinId="5"/>
    <cellStyle name="Percent 2" xfId="2"/>
    <cellStyle name="Percent 2 2" xfId="342"/>
    <cellStyle name="Percent 3" xfId="127"/>
    <cellStyle name="Percent 4" xfId="144"/>
    <cellStyle name="Percent 4 2" xfId="219"/>
    <cellStyle name="Percent 4 3" xfId="482"/>
    <cellStyle name="Title" xfId="13" builtinId="15" customBuiltin="1"/>
    <cellStyle name="Total" xfId="28" builtinId="25" customBuiltin="1"/>
    <cellStyle name="Total 2" xfId="162"/>
    <cellStyle name="Total 2 2" xfId="363"/>
    <cellStyle name="Warning Text" xfId="26" builtinId="11" customBuiltin="1"/>
    <cellStyle name="Warning Text 2" xfId="159"/>
    <cellStyle name="Warning Text 2 2" xfId="360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zoomScaleNormal="100" workbookViewId="0">
      <selection activeCell="C6" sqref="C6:E6"/>
    </sheetView>
  </sheetViews>
  <sheetFormatPr defaultRowHeight="12.75" x14ac:dyDescent="0.2"/>
  <cols>
    <col min="1" max="1" width="7.7109375" customWidth="1"/>
    <col min="2" max="2" width="9.7109375" customWidth="1"/>
    <col min="3" max="4" width="16.42578125" customWidth="1"/>
    <col min="5" max="5" width="15.85546875" customWidth="1"/>
    <col min="6" max="6" width="11.42578125" customWidth="1"/>
    <col min="7" max="7" width="7.85546875" customWidth="1"/>
    <col min="8" max="8" width="12.7109375" customWidth="1"/>
    <col min="9" max="9" width="1.5703125" customWidth="1"/>
    <col min="10" max="10" width="37.42578125" customWidth="1"/>
    <col min="11" max="12" width="10.140625" bestFit="1" customWidth="1"/>
    <col min="13" max="13" width="14.42578125" bestFit="1" customWidth="1"/>
    <col min="15" max="15" width="10.140625" bestFit="1" customWidth="1"/>
    <col min="16" max="16" width="9.7109375" customWidth="1"/>
    <col min="17" max="18" width="10.140625" bestFit="1" customWidth="1"/>
  </cols>
  <sheetData>
    <row r="1" spans="1:10" x14ac:dyDescent="0.2">
      <c r="A1" s="31"/>
      <c r="B1" s="30"/>
      <c r="C1" s="31" t="s">
        <v>405</v>
      </c>
      <c r="D1" s="30"/>
      <c r="E1" s="103"/>
      <c r="F1" s="103"/>
      <c r="G1" s="30"/>
      <c r="H1" s="34" t="s">
        <v>26</v>
      </c>
      <c r="I1" s="30"/>
    </row>
    <row r="2" spans="1:10" ht="12" customHeight="1" x14ac:dyDescent="0.2">
      <c r="A2" s="2"/>
      <c r="B2" s="2"/>
      <c r="D2" s="2"/>
      <c r="E2" s="2"/>
      <c r="F2" s="2"/>
      <c r="G2" s="2"/>
      <c r="H2" s="2"/>
      <c r="I2" s="2"/>
    </row>
    <row r="3" spans="1:10" ht="25.5" x14ac:dyDescent="0.35">
      <c r="A3" s="23" t="s">
        <v>15</v>
      </c>
      <c r="B3" s="23"/>
      <c r="C3" s="36"/>
      <c r="D3" s="3"/>
      <c r="E3" s="2"/>
      <c r="F3" s="2"/>
      <c r="G3" s="2"/>
      <c r="H3" s="62"/>
      <c r="I3" s="2"/>
    </row>
    <row r="4" spans="1:10" x14ac:dyDescent="0.2">
      <c r="A4" s="96" t="s">
        <v>0</v>
      </c>
      <c r="B4" s="97"/>
      <c r="C4" s="87" t="e">
        <f>VLOOKUP(C6,'Operating rates'!A5:C373,2,FALSE)</f>
        <v>#N/A</v>
      </c>
      <c r="D4" s="88"/>
      <c r="E4" s="89"/>
      <c r="F4" s="2"/>
      <c r="G4" s="2"/>
      <c r="H4" s="2"/>
      <c r="I4" s="2"/>
    </row>
    <row r="5" spans="1:10" x14ac:dyDescent="0.2">
      <c r="A5" s="96" t="s">
        <v>1</v>
      </c>
      <c r="B5" s="97"/>
      <c r="C5" s="90"/>
      <c r="D5" s="91"/>
      <c r="E5" s="92"/>
      <c r="F5" s="2"/>
      <c r="G5" s="2"/>
      <c r="H5" s="2"/>
      <c r="I5" s="2"/>
    </row>
    <row r="6" spans="1:10" ht="13.5" thickBot="1" x14ac:dyDescent="0.25">
      <c r="A6" s="98" t="s">
        <v>41</v>
      </c>
      <c r="B6" s="99"/>
      <c r="C6" s="93"/>
      <c r="D6" s="94"/>
      <c r="E6" s="95"/>
    </row>
    <row r="7" spans="1:10" x14ac:dyDescent="0.2">
      <c r="A7" s="12"/>
      <c r="B7" s="12"/>
      <c r="C7" s="56" t="s">
        <v>43</v>
      </c>
      <c r="D7" s="57"/>
      <c r="E7" s="57"/>
      <c r="F7" s="58"/>
      <c r="G7" s="55"/>
      <c r="H7" s="55"/>
      <c r="I7" s="55"/>
    </row>
    <row r="8" spans="1:10" ht="13.5" thickBot="1" x14ac:dyDescent="0.25">
      <c r="A8" s="5"/>
      <c r="B8" s="5"/>
      <c r="C8" s="59" t="s">
        <v>42</v>
      </c>
      <c r="D8" s="60"/>
      <c r="E8" s="60"/>
      <c r="F8" s="61"/>
      <c r="G8" s="55"/>
      <c r="H8" s="55"/>
      <c r="I8" s="55"/>
    </row>
    <row r="9" spans="1:10" ht="9.7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73"/>
    </row>
    <row r="10" spans="1:10" ht="27.75" customHeight="1" thickBot="1" x14ac:dyDescent="0.25">
      <c r="B10" s="72" t="s">
        <v>406</v>
      </c>
      <c r="C10" s="7"/>
      <c r="D10" s="104"/>
      <c r="E10" s="104"/>
      <c r="F10" s="104"/>
      <c r="G10" s="13"/>
      <c r="H10" s="70" t="e">
        <f>VLOOKUP(C6,'Operating rates'!A5:C373,3,FALSE)</f>
        <v>#N/A</v>
      </c>
      <c r="J10" s="74"/>
    </row>
    <row r="11" spans="1:10" ht="12" customHeight="1" x14ac:dyDescent="0.2">
      <c r="A11" s="5"/>
      <c r="B11" s="5"/>
      <c r="C11" s="6"/>
      <c r="D11" s="6"/>
      <c r="E11" s="6"/>
      <c r="F11" s="6"/>
      <c r="G11" s="6"/>
      <c r="H11" s="6"/>
      <c r="I11" s="6"/>
      <c r="J11" s="73"/>
    </row>
    <row r="12" spans="1:10" ht="12" customHeight="1" thickBot="1" x14ac:dyDescent="0.25">
      <c r="A12" s="7"/>
      <c r="B12" s="100" t="s">
        <v>11</v>
      </c>
      <c r="C12" s="100"/>
      <c r="D12" s="100"/>
      <c r="E12" s="100"/>
      <c r="F12" s="100"/>
      <c r="G12" s="100"/>
      <c r="H12" s="100"/>
      <c r="I12" s="100"/>
    </row>
    <row r="13" spans="1:10" ht="12" customHeight="1" thickBot="1" x14ac:dyDescent="0.25">
      <c r="A13" s="4"/>
      <c r="B13" s="101" t="str">
        <f>IF(H13&lt;=0.05,"Enter the percentage rate increase of the proposal, not to exceed 5%.","Percentage cannot be greater than 5%.")</f>
        <v>Enter the percentage rate increase of the proposal, not to exceed 5%.</v>
      </c>
      <c r="C13" s="101"/>
      <c r="D13" s="101"/>
      <c r="E13" s="101"/>
      <c r="F13" s="101"/>
      <c r="G13" s="102"/>
      <c r="H13" s="24"/>
      <c r="I13" s="9"/>
      <c r="J13" s="86"/>
    </row>
    <row r="14" spans="1:10" ht="12" customHeight="1" thickBot="1" x14ac:dyDescent="0.25">
      <c r="A14" s="4"/>
      <c r="B14" s="32" t="s">
        <v>20</v>
      </c>
      <c r="C14" s="7"/>
      <c r="D14" s="7"/>
      <c r="E14" s="7"/>
      <c r="F14" s="7"/>
      <c r="G14" s="12"/>
      <c r="H14" s="28"/>
      <c r="I14" s="9"/>
    </row>
    <row r="15" spans="1:10" ht="12" customHeight="1" thickBot="1" x14ac:dyDescent="0.25">
      <c r="A15" s="4"/>
      <c r="B15" s="7" t="s">
        <v>407</v>
      </c>
      <c r="C15" s="7"/>
      <c r="D15" s="7"/>
      <c r="E15" s="104"/>
      <c r="F15" s="104"/>
      <c r="G15" s="12"/>
      <c r="H15" s="66" t="e">
        <f>VLOOKUP(C6,Days!$A4:$F370,4,FALSE)</f>
        <v>#N/A</v>
      </c>
      <c r="I15" s="9"/>
    </row>
    <row r="16" spans="1:10" ht="12" customHeight="1" thickBot="1" x14ac:dyDescent="0.25">
      <c r="A16" s="4"/>
      <c r="B16" s="101"/>
      <c r="C16" s="101"/>
      <c r="D16" s="101"/>
      <c r="E16" s="101"/>
      <c r="F16" s="101"/>
      <c r="G16" s="9"/>
      <c r="H16" s="9"/>
      <c r="I16" s="9"/>
    </row>
    <row r="17" spans="1:18" ht="12" customHeight="1" thickBot="1" x14ac:dyDescent="0.25">
      <c r="A17" s="4"/>
      <c r="B17" s="101" t="s">
        <v>18</v>
      </c>
      <c r="C17" s="101"/>
      <c r="D17" s="101"/>
      <c r="E17" s="101"/>
      <c r="F17" s="101"/>
      <c r="G17" s="9"/>
      <c r="H17" s="25" t="e">
        <f>ROUND(H10*H13*H15,0)</f>
        <v>#N/A</v>
      </c>
      <c r="I17" s="9"/>
    </row>
    <row r="18" spans="1:18" ht="12" customHeight="1" x14ac:dyDescent="0.2">
      <c r="A18" s="4"/>
      <c r="B18" s="4"/>
      <c r="C18" s="4"/>
      <c r="D18" s="9"/>
      <c r="E18" s="9"/>
      <c r="F18" s="9"/>
      <c r="G18" s="9"/>
      <c r="H18" s="9"/>
      <c r="I18" s="9"/>
    </row>
    <row r="19" spans="1:18" ht="12" customHeight="1" x14ac:dyDescent="0.2">
      <c r="A19" s="7"/>
      <c r="B19" s="100" t="s">
        <v>10</v>
      </c>
      <c r="C19" s="100"/>
      <c r="D19" s="100"/>
      <c r="E19" s="100"/>
      <c r="F19" s="100"/>
      <c r="G19" s="100"/>
      <c r="H19" s="100"/>
      <c r="I19" s="100"/>
    </row>
    <row r="20" spans="1:18" ht="12" customHeight="1" x14ac:dyDescent="0.2">
      <c r="A20" s="8"/>
      <c r="B20" s="7" t="s">
        <v>16</v>
      </c>
      <c r="C20" s="8"/>
      <c r="D20" s="8"/>
      <c r="E20" s="8"/>
      <c r="F20" s="8"/>
      <c r="G20" s="8"/>
      <c r="H20" s="8"/>
      <c r="I20" s="8"/>
    </row>
    <row r="21" spans="1:18" ht="12" customHeight="1" x14ac:dyDescent="0.2">
      <c r="A21" s="9"/>
      <c r="B21" s="7" t="s">
        <v>408</v>
      </c>
      <c r="C21" s="7"/>
      <c r="D21" s="104"/>
      <c r="E21" s="7"/>
      <c r="F21" s="7"/>
      <c r="G21" s="9"/>
      <c r="H21" s="16"/>
      <c r="I21" s="9"/>
    </row>
    <row r="22" spans="1:18" ht="12" customHeight="1" x14ac:dyDescent="0.2">
      <c r="A22" s="9"/>
      <c r="B22" s="7" t="s">
        <v>17</v>
      </c>
      <c r="C22" s="7"/>
      <c r="D22" s="7"/>
      <c r="E22" s="7"/>
      <c r="F22" s="7"/>
      <c r="G22" s="9"/>
      <c r="H22" s="9"/>
      <c r="I22" s="9"/>
    </row>
    <row r="23" spans="1:18" ht="12" customHeight="1" thickBot="1" x14ac:dyDescent="0.25">
      <c r="A23" s="9"/>
      <c r="B23" s="14"/>
      <c r="C23" s="15"/>
      <c r="D23" s="15"/>
      <c r="E23" s="15"/>
      <c r="F23" s="15"/>
      <c r="G23" s="9"/>
      <c r="H23" s="9"/>
      <c r="I23" s="9"/>
      <c r="R23" s="17"/>
    </row>
    <row r="24" spans="1:18" ht="12" customHeight="1" x14ac:dyDescent="0.2">
      <c r="A24" s="9"/>
      <c r="B24" s="7" t="s">
        <v>409</v>
      </c>
      <c r="C24" s="105"/>
      <c r="D24" s="10"/>
      <c r="E24" s="9"/>
      <c r="F24" s="64" t="e">
        <f>VLOOKUP(C6,Days!$A$4:$F$370,6,FALSE)</f>
        <v>#N/A</v>
      </c>
      <c r="H24" s="9"/>
      <c r="I24" s="9"/>
      <c r="K24" s="17"/>
      <c r="L24" s="19"/>
    </row>
    <row r="25" spans="1:18" ht="12" customHeight="1" x14ac:dyDescent="0.2">
      <c r="A25" s="9"/>
      <c r="B25" s="7" t="s">
        <v>6</v>
      </c>
      <c r="C25" s="4"/>
      <c r="D25" s="10"/>
      <c r="E25" s="9"/>
      <c r="F25" s="35"/>
      <c r="G25" s="9"/>
      <c r="H25" s="9"/>
      <c r="I25" s="9"/>
      <c r="K25" s="17"/>
      <c r="L25" s="19"/>
    </row>
    <row r="26" spans="1:18" ht="12" customHeight="1" thickBot="1" x14ac:dyDescent="0.25">
      <c r="A26" s="9"/>
      <c r="B26" s="7" t="s">
        <v>8</v>
      </c>
      <c r="C26" s="7"/>
      <c r="D26" s="7"/>
      <c r="E26" s="18" t="str">
        <f>IF(OR(ISBLANK(F26),AND(F26&gt;=42278,F26&lt;=43008)),"",IF(F26&lt;42278,"Date is before October 1, 2015",IF(F26&gt;43008,"Date is after September 30, 2017")))</f>
        <v/>
      </c>
      <c r="F26" s="27"/>
      <c r="G26" s="9"/>
      <c r="H26" s="9"/>
      <c r="I26" s="9"/>
      <c r="K26" s="17"/>
      <c r="L26" s="19"/>
    </row>
    <row r="27" spans="1:18" ht="12" customHeight="1" thickBot="1" x14ac:dyDescent="0.25">
      <c r="A27" s="9"/>
      <c r="B27" s="7" t="s">
        <v>5</v>
      </c>
      <c r="C27" s="7"/>
      <c r="D27" s="7"/>
      <c r="E27" s="7"/>
      <c r="F27" s="33"/>
      <c r="G27" s="9"/>
      <c r="H27" s="67" t="str">
        <f>IF(OR(ISBLANK(F26),OR(F26&lt;=42277,F26&gt;=43009)),"",(F25-F24)/F24)</f>
        <v/>
      </c>
      <c r="I27" s="9"/>
    </row>
    <row r="28" spans="1:18" ht="12" customHeight="1" thickBot="1" x14ac:dyDescent="0.25">
      <c r="A28" s="9"/>
      <c r="B28" s="4"/>
      <c r="C28" s="4"/>
      <c r="D28" s="9"/>
      <c r="E28" s="9"/>
      <c r="F28" s="9"/>
      <c r="G28" s="9"/>
      <c r="H28" s="9"/>
      <c r="I28" s="9"/>
    </row>
    <row r="29" spans="1:18" ht="26.25" customHeight="1" thickBot="1" x14ac:dyDescent="0.25">
      <c r="A29" s="9"/>
      <c r="B29" s="72" t="s">
        <v>19</v>
      </c>
      <c r="C29" s="4"/>
      <c r="D29" s="9"/>
      <c r="E29" s="9"/>
      <c r="F29" s="9"/>
      <c r="G29" s="9"/>
      <c r="H29" s="25" t="e">
        <f>IF(ISBLANK(F26),H17,ROUND(H17*(1+H27),0))</f>
        <v>#N/A</v>
      </c>
      <c r="I29" s="9"/>
      <c r="J29" s="74"/>
    </row>
    <row r="30" spans="1:18" ht="12" customHeight="1" x14ac:dyDescent="0.2">
      <c r="A30" s="9"/>
      <c r="B30" s="7"/>
      <c r="C30" s="7"/>
      <c r="D30" s="7"/>
      <c r="E30" s="7"/>
      <c r="F30" s="7"/>
      <c r="G30" s="9"/>
      <c r="H30" s="29"/>
      <c r="I30" s="9"/>
    </row>
    <row r="31" spans="1:18" ht="12" hidden="1" customHeight="1" thickBot="1" x14ac:dyDescent="0.25">
      <c r="A31" s="7"/>
      <c r="B31" s="100" t="s">
        <v>9</v>
      </c>
      <c r="C31" s="100"/>
      <c r="D31" s="100"/>
      <c r="E31" s="100"/>
      <c r="F31" s="100"/>
      <c r="G31" s="100"/>
      <c r="H31" s="100"/>
      <c r="I31" s="100"/>
    </row>
    <row r="32" spans="1:18" ht="12" hidden="1" customHeight="1" thickBot="1" x14ac:dyDescent="0.25">
      <c r="A32" s="9"/>
      <c r="B32" s="7" t="s">
        <v>12</v>
      </c>
      <c r="C32" s="7"/>
      <c r="D32" s="7"/>
      <c r="E32" s="7"/>
      <c r="F32" s="65" t="e">
        <f>VLOOKUP(C6,Days!$A4:$F370,5,FALSE)</f>
        <v>#N/A</v>
      </c>
      <c r="H32" s="22"/>
      <c r="I32" s="9"/>
    </row>
    <row r="33" spans="1:9" ht="12" hidden="1" customHeight="1" thickBot="1" x14ac:dyDescent="0.25">
      <c r="A33" s="9"/>
      <c r="B33" s="7"/>
      <c r="C33" s="7"/>
      <c r="D33" s="20"/>
      <c r="E33" s="20"/>
      <c r="F33" s="20"/>
      <c r="G33" s="9"/>
      <c r="H33" s="9"/>
      <c r="I33" s="9"/>
    </row>
    <row r="34" spans="1:9" ht="12" hidden="1" customHeight="1" thickBot="1" x14ac:dyDescent="0.25">
      <c r="A34" s="9"/>
      <c r="B34" s="7" t="s">
        <v>13</v>
      </c>
      <c r="C34" s="7"/>
      <c r="D34" s="7"/>
      <c r="E34" s="7"/>
      <c r="F34" s="75">
        <f>1-0.5</f>
        <v>0.5</v>
      </c>
      <c r="I34" s="9"/>
    </row>
    <row r="35" spans="1:9" ht="12" hidden="1" customHeight="1" thickBot="1" x14ac:dyDescent="0.25">
      <c r="A35" s="9"/>
      <c r="B35" s="21"/>
      <c r="C35" s="21"/>
      <c r="D35" s="20"/>
      <c r="E35" s="20"/>
      <c r="F35" s="20"/>
      <c r="G35" s="9"/>
      <c r="H35" s="11"/>
      <c r="I35" s="9"/>
    </row>
    <row r="36" spans="1:9" ht="12" hidden="1" customHeight="1" thickBot="1" x14ac:dyDescent="0.25">
      <c r="A36" s="9"/>
      <c r="B36" s="21" t="s">
        <v>14</v>
      </c>
      <c r="C36" s="21"/>
      <c r="D36" s="20"/>
      <c r="E36" s="20"/>
      <c r="F36" s="20"/>
      <c r="G36" s="9"/>
      <c r="H36" s="26" t="e">
        <f>ROUND(F32*F34,3)</f>
        <v>#N/A</v>
      </c>
      <c r="I36" s="9"/>
    </row>
    <row r="37" spans="1:9" ht="12" hidden="1" customHeight="1" thickBot="1" x14ac:dyDescent="0.25">
      <c r="A37" s="9"/>
      <c r="B37" s="21"/>
      <c r="C37" s="21"/>
      <c r="D37" s="20"/>
      <c r="E37" s="20"/>
      <c r="F37" s="20"/>
      <c r="G37" s="9"/>
      <c r="H37" s="11"/>
      <c r="I37" s="9"/>
    </row>
    <row r="38" spans="1:9" ht="12" hidden="1" customHeight="1" thickBot="1" x14ac:dyDescent="0.25">
      <c r="A38" s="9"/>
      <c r="B38" s="7" t="s">
        <v>2</v>
      </c>
      <c r="C38" s="7"/>
      <c r="D38" s="7"/>
      <c r="E38" s="7"/>
      <c r="F38" s="7"/>
      <c r="G38" s="9"/>
      <c r="H38" s="25" t="e">
        <f>ROUND(H29*H36,0)</f>
        <v>#N/A</v>
      </c>
      <c r="I38" s="9"/>
    </row>
    <row r="39" spans="1:9" ht="12" hidden="1" customHeight="1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ht="12" customHeight="1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ht="12" customHeight="1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ht="12" customHeigh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1"/>
    </row>
  </sheetData>
  <sheetProtection algorithmName="SHA-512" hashValue="q5l3WyTBJ7u3xGaiXz+MUuA7sZB60S3EdYMZsKpY3crzeKeAiqW2pUb8ySSKSKWsCubHnB+VicY7+uq2U2ZXqA==" saltValue="D3RrWRE9AW1BtBethgMlIA==" spinCount="100000" sheet="1" objects="1" scenarios="1" selectLockedCells="1"/>
  <mergeCells count="12">
    <mergeCell ref="B31:I31"/>
    <mergeCell ref="B19:I19"/>
    <mergeCell ref="B12:I12"/>
    <mergeCell ref="B13:G13"/>
    <mergeCell ref="B16:F16"/>
    <mergeCell ref="B17:F17"/>
    <mergeCell ref="C4:E4"/>
    <mergeCell ref="C5:E5"/>
    <mergeCell ref="C6:E6"/>
    <mergeCell ref="A4:B4"/>
    <mergeCell ref="A5:B5"/>
    <mergeCell ref="A6:B6"/>
  </mergeCells>
  <phoneticPr fontId="13" type="noConversion"/>
  <conditionalFormatting sqref="D26:E26">
    <cfRule type="cellIs" dxfId="2" priority="1" stopIfTrue="1" operator="lessThan">
      <formula>39356</formula>
    </cfRule>
    <cfRule type="cellIs" dxfId="1" priority="2" stopIfTrue="1" operator="greaterThan">
      <formula>40086</formula>
    </cfRule>
  </conditionalFormatting>
  <conditionalFormatting sqref="B13:G13">
    <cfRule type="cellIs" dxfId="0" priority="3" stopIfTrue="1" operator="equal">
      <formula>$B$14</formula>
    </cfRule>
  </conditionalFormatting>
  <pageMargins left="0.25" right="0.25" top="0.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7"/>
  <sheetViews>
    <sheetView showGridLines="0" workbookViewId="0">
      <pane ySplit="4" topLeftCell="A5" activePane="bottomLeft" state="frozen"/>
      <selection pane="bottomLeft" activeCell="A2" sqref="A2:A375"/>
    </sheetView>
  </sheetViews>
  <sheetFormatPr defaultRowHeight="12.75" x14ac:dyDescent="0.2"/>
  <cols>
    <col min="1" max="1" width="9.28515625" style="37" bestFit="1" customWidth="1"/>
    <col min="2" max="2" width="24.7109375" style="37" customWidth="1"/>
    <col min="3" max="3" width="21.5703125" style="37" customWidth="1"/>
    <col min="4" max="4" width="9.7109375" style="37" customWidth="1"/>
    <col min="5" max="5" width="9.140625" style="37"/>
    <col min="6" max="6" width="19.42578125" style="37" bestFit="1" customWidth="1"/>
    <col min="7" max="16384" width="9.140625" style="37"/>
  </cols>
  <sheetData>
    <row r="2" spans="1:16" hidden="1" x14ac:dyDescent="0.2">
      <c r="A2" s="134" t="s">
        <v>54</v>
      </c>
      <c r="B2" s="135"/>
      <c r="C2" s="136"/>
      <c r="D2" s="135"/>
      <c r="E2" s="137" t="s">
        <v>401</v>
      </c>
      <c r="F2" s="138"/>
      <c r="G2" s="138"/>
      <c r="H2" s="138"/>
      <c r="I2" s="138"/>
      <c r="J2" s="138"/>
      <c r="K2" s="138"/>
      <c r="L2" s="138"/>
      <c r="M2" s="139"/>
      <c r="N2" s="138"/>
      <c r="O2" s="139"/>
      <c r="P2" s="135"/>
    </row>
    <row r="3" spans="1:16" ht="14.25" hidden="1" x14ac:dyDescent="0.2">
      <c r="A3" s="140" t="s">
        <v>400</v>
      </c>
      <c r="B3" s="135"/>
      <c r="C3" s="141" t="s">
        <v>50</v>
      </c>
      <c r="D3" s="136"/>
      <c r="E3" s="137" t="s">
        <v>402</v>
      </c>
      <c r="F3" s="138"/>
      <c r="G3" s="138"/>
      <c r="H3" s="138"/>
      <c r="I3" s="138"/>
      <c r="J3" s="138"/>
      <c r="K3" s="138"/>
      <c r="L3" s="138"/>
      <c r="M3" s="139"/>
      <c r="N3" s="138"/>
      <c r="O3" s="139"/>
      <c r="P3" s="135"/>
    </row>
    <row r="4" spans="1:16" s="39" customFormat="1" ht="27" hidden="1" customHeight="1" x14ac:dyDescent="0.25">
      <c r="A4" s="142" t="s">
        <v>3</v>
      </c>
      <c r="B4" s="142" t="s">
        <v>4</v>
      </c>
      <c r="C4" s="143" t="s">
        <v>403</v>
      </c>
      <c r="D4" s="144" t="s">
        <v>51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5.75" hidden="1" x14ac:dyDescent="0.25">
      <c r="A5" s="145">
        <v>1001</v>
      </c>
      <c r="B5" s="146" t="s">
        <v>55</v>
      </c>
      <c r="C5" s="147">
        <v>178.49</v>
      </c>
      <c r="D5" s="148">
        <v>0</v>
      </c>
      <c r="E5" s="149"/>
      <c r="F5" s="149"/>
      <c r="G5" s="149"/>
      <c r="H5" s="149"/>
      <c r="I5" s="149"/>
      <c r="J5" s="149"/>
      <c r="K5" s="149"/>
      <c r="L5" s="149"/>
      <c r="M5" s="149"/>
      <c r="N5" s="135"/>
      <c r="O5" s="135"/>
      <c r="P5" s="135"/>
    </row>
    <row r="6" spans="1:16" ht="15.75" hidden="1" x14ac:dyDescent="0.25">
      <c r="A6" s="145">
        <v>1002</v>
      </c>
      <c r="B6" s="146" t="s">
        <v>56</v>
      </c>
      <c r="C6" s="147">
        <v>178.1</v>
      </c>
      <c r="D6" s="148">
        <v>0</v>
      </c>
      <c r="E6" s="149"/>
      <c r="F6" s="149"/>
      <c r="G6" s="149"/>
      <c r="H6" s="149"/>
      <c r="I6" s="149"/>
      <c r="J6" s="149"/>
      <c r="K6" s="149"/>
      <c r="L6" s="149"/>
      <c r="M6" s="149"/>
      <c r="N6" s="135"/>
      <c r="O6" s="135"/>
      <c r="P6" s="135"/>
    </row>
    <row r="7" spans="1:16" ht="15.75" hidden="1" x14ac:dyDescent="0.25">
      <c r="A7" s="145">
        <v>2001</v>
      </c>
      <c r="B7" s="146" t="s">
        <v>57</v>
      </c>
      <c r="C7" s="147">
        <v>170.35</v>
      </c>
      <c r="D7" s="148">
        <v>0</v>
      </c>
      <c r="E7" s="149"/>
      <c r="F7" s="149"/>
      <c r="G7" s="149"/>
      <c r="H7" s="149"/>
      <c r="I7" s="149"/>
      <c r="J7" s="149"/>
      <c r="K7" s="149"/>
      <c r="L7" s="149"/>
      <c r="M7" s="149"/>
      <c r="N7" s="135"/>
      <c r="O7" s="135"/>
      <c r="P7" s="135"/>
    </row>
    <row r="8" spans="1:16" ht="15.75" hidden="1" x14ac:dyDescent="0.25">
      <c r="A8" s="145">
        <v>2002</v>
      </c>
      <c r="B8" s="146" t="s">
        <v>58</v>
      </c>
      <c r="C8" s="147">
        <v>251.58</v>
      </c>
      <c r="D8" s="148">
        <v>0</v>
      </c>
      <c r="E8" s="149"/>
      <c r="F8" s="149"/>
      <c r="G8" s="149"/>
      <c r="H8" s="149"/>
      <c r="I8" s="149"/>
      <c r="J8" s="149"/>
      <c r="K8" s="149"/>
      <c r="L8" s="149"/>
      <c r="M8" s="135"/>
      <c r="N8" s="135"/>
      <c r="O8" s="135"/>
      <c r="P8" s="135"/>
    </row>
    <row r="9" spans="1:16" ht="15.75" hidden="1" x14ac:dyDescent="0.25">
      <c r="A9" s="145">
        <v>2003</v>
      </c>
      <c r="B9" s="146" t="s">
        <v>59</v>
      </c>
      <c r="C9" s="147">
        <v>183.51</v>
      </c>
      <c r="D9" s="148">
        <v>0</v>
      </c>
      <c r="E9" s="149"/>
      <c r="F9" s="149"/>
      <c r="G9" s="149"/>
      <c r="H9" s="149"/>
      <c r="I9" s="149"/>
      <c r="J9" s="149"/>
      <c r="K9" s="149"/>
      <c r="L9" s="149"/>
      <c r="M9" s="135"/>
      <c r="N9" s="135"/>
      <c r="O9" s="135"/>
      <c r="P9" s="135"/>
    </row>
    <row r="10" spans="1:16" ht="15.75" hidden="1" x14ac:dyDescent="0.25">
      <c r="A10" s="145">
        <v>2004</v>
      </c>
      <c r="B10" s="146" t="s">
        <v>60</v>
      </c>
      <c r="C10" s="147">
        <v>174.25</v>
      </c>
      <c r="D10" s="148">
        <v>0</v>
      </c>
      <c r="E10" s="149"/>
      <c r="F10" s="149"/>
      <c r="G10" s="149"/>
      <c r="H10" s="149"/>
      <c r="I10" s="149"/>
      <c r="J10" s="149"/>
      <c r="K10" s="149"/>
      <c r="L10" s="149"/>
      <c r="M10" s="135"/>
      <c r="N10" s="135"/>
      <c r="O10" s="135"/>
      <c r="P10" s="135"/>
    </row>
    <row r="11" spans="1:16" ht="15.75" hidden="1" x14ac:dyDescent="0.25">
      <c r="A11" s="145">
        <v>2005</v>
      </c>
      <c r="B11" s="146" t="s">
        <v>61</v>
      </c>
      <c r="C11" s="147">
        <v>175.33</v>
      </c>
      <c r="D11" s="148">
        <v>0</v>
      </c>
      <c r="E11" s="149"/>
      <c r="F11" s="149"/>
      <c r="G11" s="149"/>
      <c r="H11" s="149"/>
      <c r="I11" s="149"/>
      <c r="J11" s="149"/>
      <c r="K11" s="149"/>
      <c r="L11" s="149"/>
      <c r="M11" s="135"/>
      <c r="N11" s="135"/>
      <c r="O11" s="135"/>
      <c r="P11" s="135"/>
    </row>
    <row r="12" spans="1:16" ht="15.75" hidden="1" x14ac:dyDescent="0.25">
      <c r="A12" s="145">
        <v>2006</v>
      </c>
      <c r="B12" s="146" t="s">
        <v>62</v>
      </c>
      <c r="C12" s="147">
        <v>174.13</v>
      </c>
      <c r="D12" s="148">
        <v>0</v>
      </c>
      <c r="E12" s="149"/>
      <c r="F12" s="149"/>
      <c r="G12" s="149"/>
      <c r="H12" s="149"/>
      <c r="I12" s="149"/>
      <c r="J12" s="149"/>
      <c r="K12" s="149"/>
      <c r="L12" s="149"/>
      <c r="M12" s="135"/>
      <c r="N12" s="135"/>
      <c r="O12" s="135"/>
      <c r="P12" s="135"/>
    </row>
    <row r="13" spans="1:16" ht="15.75" hidden="1" x14ac:dyDescent="0.25">
      <c r="A13" s="145">
        <v>2008</v>
      </c>
      <c r="B13" s="146"/>
      <c r="C13" s="147"/>
      <c r="D13" s="148"/>
      <c r="E13" s="149"/>
      <c r="F13" s="149"/>
      <c r="G13" s="149"/>
      <c r="H13" s="149"/>
      <c r="I13" s="149"/>
      <c r="J13" s="149"/>
      <c r="K13" s="149"/>
      <c r="L13" s="149"/>
      <c r="M13" s="135"/>
      <c r="N13" s="135"/>
      <c r="O13" s="135"/>
      <c r="P13" s="135"/>
    </row>
    <row r="14" spans="1:16" ht="15.75" hidden="1" x14ac:dyDescent="0.25">
      <c r="A14" s="145">
        <v>3001</v>
      </c>
      <c r="B14" s="146" t="s">
        <v>63</v>
      </c>
      <c r="C14" s="147">
        <v>171.58</v>
      </c>
      <c r="D14" s="148">
        <v>0</v>
      </c>
      <c r="E14" s="149"/>
      <c r="F14" s="149"/>
      <c r="G14" s="149"/>
      <c r="H14" s="149"/>
      <c r="I14" s="149"/>
      <c r="J14" s="149"/>
      <c r="K14" s="149"/>
      <c r="L14" s="149"/>
      <c r="M14" s="135"/>
      <c r="N14" s="135"/>
      <c r="O14" s="135"/>
      <c r="P14" s="135"/>
    </row>
    <row r="15" spans="1:16" ht="15.75" hidden="1" x14ac:dyDescent="0.25">
      <c r="A15" s="145">
        <v>3002</v>
      </c>
      <c r="B15" s="146" t="s">
        <v>64</v>
      </c>
      <c r="C15" s="147">
        <v>157.68</v>
      </c>
      <c r="D15" s="148">
        <v>0</v>
      </c>
      <c r="E15" s="149"/>
      <c r="F15" s="149"/>
      <c r="G15" s="149"/>
      <c r="H15" s="149"/>
      <c r="I15" s="149"/>
      <c r="J15" s="149"/>
      <c r="K15" s="149"/>
      <c r="L15" s="149"/>
      <c r="M15" s="135"/>
      <c r="N15" s="135"/>
      <c r="O15" s="135"/>
      <c r="P15" s="135"/>
    </row>
    <row r="16" spans="1:16" ht="15.75" hidden="1" x14ac:dyDescent="0.25">
      <c r="A16" s="145">
        <v>3003</v>
      </c>
      <c r="B16" s="146" t="s">
        <v>36</v>
      </c>
      <c r="C16" s="147">
        <v>206.78</v>
      </c>
      <c r="D16" s="148">
        <v>0</v>
      </c>
      <c r="E16" s="149"/>
      <c r="F16" s="149"/>
      <c r="G16" s="149"/>
      <c r="H16" s="149"/>
      <c r="I16" s="149"/>
      <c r="J16" s="149"/>
      <c r="K16" s="149"/>
      <c r="L16" s="149"/>
      <c r="M16" s="135"/>
      <c r="N16" s="135"/>
      <c r="O16" s="135"/>
      <c r="P16" s="135"/>
    </row>
    <row r="17" spans="1:16" ht="15.75" hidden="1" x14ac:dyDescent="0.25">
      <c r="A17" s="145">
        <v>3004</v>
      </c>
      <c r="B17" s="146" t="s">
        <v>65</v>
      </c>
      <c r="C17" s="147">
        <v>177.41</v>
      </c>
      <c r="D17" s="148">
        <v>0</v>
      </c>
      <c r="E17" s="149"/>
      <c r="F17" s="149"/>
      <c r="G17" s="149"/>
      <c r="H17" s="149"/>
      <c r="I17" s="149"/>
      <c r="J17" s="149"/>
      <c r="K17" s="149"/>
      <c r="L17" s="149"/>
      <c r="M17" s="135"/>
      <c r="N17" s="135"/>
      <c r="O17" s="135"/>
      <c r="P17" s="135"/>
    </row>
    <row r="18" spans="1:16" ht="15.75" hidden="1" x14ac:dyDescent="0.25">
      <c r="A18" s="145">
        <v>4001</v>
      </c>
      <c r="B18" s="146" t="s">
        <v>66</v>
      </c>
      <c r="C18" s="147">
        <v>162.22999999999999</v>
      </c>
      <c r="D18" s="148">
        <v>0</v>
      </c>
      <c r="E18" s="149"/>
      <c r="F18" s="149"/>
      <c r="G18" s="149"/>
      <c r="H18" s="149"/>
      <c r="I18" s="149"/>
      <c r="J18" s="149"/>
      <c r="K18" s="149"/>
      <c r="L18" s="149"/>
      <c r="M18" s="135"/>
      <c r="N18" s="135"/>
      <c r="O18" s="135"/>
      <c r="P18" s="135"/>
    </row>
    <row r="19" spans="1:16" ht="15.75" hidden="1" x14ac:dyDescent="0.25">
      <c r="A19" s="145">
        <v>4003</v>
      </c>
      <c r="B19" s="146" t="s">
        <v>21</v>
      </c>
      <c r="C19" s="147">
        <v>191.31</v>
      </c>
      <c r="D19" s="148">
        <v>0</v>
      </c>
      <c r="E19" s="149"/>
      <c r="F19" s="149"/>
      <c r="G19" s="149"/>
      <c r="H19" s="149"/>
      <c r="I19" s="149"/>
      <c r="J19" s="149"/>
      <c r="K19" s="149"/>
      <c r="L19" s="149"/>
      <c r="M19" s="135"/>
      <c r="N19" s="135"/>
      <c r="O19" s="135"/>
      <c r="P19" s="135"/>
    </row>
    <row r="20" spans="1:16" ht="15.75" hidden="1" x14ac:dyDescent="0.25">
      <c r="A20" s="145">
        <v>4004</v>
      </c>
      <c r="B20" s="146" t="s">
        <v>67</v>
      </c>
      <c r="C20" s="147">
        <v>166.73</v>
      </c>
      <c r="D20" s="148">
        <v>0</v>
      </c>
      <c r="E20" s="149"/>
      <c r="F20" s="149"/>
      <c r="G20" s="149"/>
      <c r="H20" s="149"/>
      <c r="I20" s="149"/>
      <c r="J20" s="149"/>
      <c r="K20" s="149"/>
      <c r="L20" s="149"/>
      <c r="M20" s="135"/>
      <c r="N20" s="135"/>
      <c r="O20" s="135"/>
      <c r="P20" s="135"/>
    </row>
    <row r="21" spans="1:16" ht="15.75" hidden="1" x14ac:dyDescent="0.25">
      <c r="A21" s="145">
        <v>5001</v>
      </c>
      <c r="B21" s="146" t="s">
        <v>68</v>
      </c>
      <c r="C21" s="147">
        <v>167.7</v>
      </c>
      <c r="D21" s="148">
        <v>0</v>
      </c>
      <c r="E21" s="149"/>
      <c r="F21" s="149"/>
      <c r="G21" s="149"/>
      <c r="H21" s="149"/>
      <c r="I21" s="149"/>
      <c r="J21" s="149"/>
      <c r="K21" s="149"/>
      <c r="L21" s="149"/>
      <c r="M21" s="135"/>
      <c r="N21" s="135"/>
      <c r="O21" s="135"/>
      <c r="P21" s="135"/>
    </row>
    <row r="22" spans="1:16" ht="15.75" hidden="1" x14ac:dyDescent="0.25">
      <c r="A22" s="145">
        <v>5002</v>
      </c>
      <c r="B22" s="146" t="s">
        <v>69</v>
      </c>
      <c r="C22" s="147">
        <v>190.65</v>
      </c>
      <c r="D22" s="148">
        <v>0</v>
      </c>
      <c r="E22" s="149"/>
      <c r="F22" s="149"/>
      <c r="G22" s="149"/>
      <c r="H22" s="149"/>
      <c r="I22" s="149"/>
      <c r="J22" s="149"/>
      <c r="K22" s="149"/>
      <c r="L22" s="149"/>
      <c r="M22" s="135"/>
      <c r="N22" s="135"/>
      <c r="O22" s="135"/>
      <c r="P22" s="135"/>
    </row>
    <row r="23" spans="1:16" ht="15.75" hidden="1" x14ac:dyDescent="0.25">
      <c r="A23" s="145">
        <v>5003</v>
      </c>
      <c r="B23" s="146" t="s">
        <v>70</v>
      </c>
      <c r="C23" s="147">
        <v>180.72</v>
      </c>
      <c r="D23" s="148">
        <v>0</v>
      </c>
      <c r="E23" s="149"/>
      <c r="F23" s="149"/>
      <c r="G23" s="149"/>
      <c r="H23" s="149"/>
      <c r="I23" s="149"/>
      <c r="J23" s="149"/>
      <c r="K23" s="149"/>
      <c r="L23" s="149"/>
      <c r="M23" s="135"/>
      <c r="N23" s="135"/>
      <c r="O23" s="135"/>
      <c r="P23" s="135"/>
    </row>
    <row r="24" spans="1:16" ht="15.75" hidden="1" x14ac:dyDescent="0.25">
      <c r="A24" s="145">
        <v>6001</v>
      </c>
      <c r="B24" s="146" t="s">
        <v>71</v>
      </c>
      <c r="C24" s="147">
        <v>178.63</v>
      </c>
      <c r="D24" s="148">
        <v>0</v>
      </c>
      <c r="E24" s="149"/>
      <c r="F24" s="149"/>
      <c r="G24" s="149"/>
      <c r="H24" s="149"/>
      <c r="I24" s="149"/>
      <c r="J24" s="149"/>
      <c r="K24" s="149"/>
      <c r="L24" s="149"/>
      <c r="M24" s="135"/>
      <c r="N24" s="135"/>
      <c r="O24" s="135"/>
      <c r="P24" s="135"/>
    </row>
    <row r="25" spans="1:16" ht="15.75" hidden="1" x14ac:dyDescent="0.25">
      <c r="A25" s="145">
        <v>6003</v>
      </c>
      <c r="B25" s="146" t="s">
        <v>72</v>
      </c>
      <c r="C25" s="147">
        <v>198.57</v>
      </c>
      <c r="D25" s="148">
        <v>0</v>
      </c>
      <c r="E25" s="149"/>
      <c r="F25" s="149"/>
      <c r="G25" s="149"/>
      <c r="H25" s="149"/>
      <c r="I25" s="149"/>
      <c r="J25" s="149"/>
      <c r="K25" s="149"/>
      <c r="L25" s="149"/>
      <c r="M25" s="135"/>
      <c r="N25" s="135"/>
      <c r="O25" s="135"/>
      <c r="P25" s="135"/>
    </row>
    <row r="26" spans="1:16" ht="15.75" hidden="1" x14ac:dyDescent="0.25">
      <c r="A26" s="145">
        <v>7001</v>
      </c>
      <c r="B26" s="146" t="s">
        <v>22</v>
      </c>
      <c r="C26" s="147">
        <v>185.42</v>
      </c>
      <c r="D26" s="148">
        <v>0</v>
      </c>
      <c r="E26" s="149"/>
      <c r="F26" s="149"/>
      <c r="G26" s="149"/>
      <c r="H26" s="149"/>
      <c r="I26" s="149"/>
      <c r="J26" s="149"/>
      <c r="K26" s="149"/>
      <c r="L26" s="149"/>
      <c r="M26" s="135"/>
      <c r="N26" s="135"/>
      <c r="O26" s="135"/>
      <c r="P26" s="135"/>
    </row>
    <row r="27" spans="1:16" ht="15.75" hidden="1" x14ac:dyDescent="0.25">
      <c r="A27" s="145">
        <v>7002</v>
      </c>
      <c r="B27" s="146" t="s">
        <v>73</v>
      </c>
      <c r="C27" s="150">
        <v>0</v>
      </c>
      <c r="D27" s="148">
        <v>0</v>
      </c>
      <c r="E27" s="149"/>
      <c r="F27" s="149"/>
      <c r="G27" s="149"/>
      <c r="H27" s="149"/>
      <c r="I27" s="149"/>
      <c r="J27" s="149"/>
      <c r="K27" s="149"/>
      <c r="L27" s="149"/>
      <c r="M27" s="135"/>
      <c r="N27" s="135"/>
      <c r="O27" s="135"/>
      <c r="P27" s="135"/>
    </row>
    <row r="28" spans="1:16" ht="15.75" hidden="1" x14ac:dyDescent="0.25">
      <c r="A28" s="145">
        <v>7003</v>
      </c>
      <c r="B28" s="146" t="s">
        <v>74</v>
      </c>
      <c r="C28" s="147">
        <v>162.99</v>
      </c>
      <c r="D28" s="148">
        <v>0</v>
      </c>
      <c r="E28" s="149"/>
      <c r="F28" s="149"/>
      <c r="G28" s="149"/>
      <c r="H28" s="149"/>
      <c r="I28" s="149"/>
      <c r="J28" s="149"/>
      <c r="K28" s="149"/>
      <c r="L28" s="149"/>
      <c r="M28" s="135"/>
      <c r="N28" s="135"/>
      <c r="O28" s="135"/>
      <c r="P28" s="135"/>
    </row>
    <row r="29" spans="1:16" ht="15.75" hidden="1" x14ac:dyDescent="0.25">
      <c r="A29" s="145">
        <v>7004</v>
      </c>
      <c r="B29" s="146" t="s">
        <v>75</v>
      </c>
      <c r="C29" s="150">
        <v>0</v>
      </c>
      <c r="D29" s="148">
        <v>0</v>
      </c>
      <c r="E29" s="149"/>
      <c r="F29" s="149"/>
      <c r="G29" s="149"/>
      <c r="H29" s="149"/>
      <c r="I29" s="149"/>
      <c r="J29" s="149"/>
      <c r="K29" s="149"/>
      <c r="L29" s="149"/>
      <c r="M29" s="135"/>
      <c r="N29" s="135"/>
      <c r="O29" s="135"/>
      <c r="P29" s="135"/>
    </row>
    <row r="30" spans="1:16" ht="15.75" hidden="1" x14ac:dyDescent="0.25">
      <c r="A30" s="145">
        <v>7005</v>
      </c>
      <c r="B30" s="146" t="s">
        <v>76</v>
      </c>
      <c r="C30" s="150">
        <v>0</v>
      </c>
      <c r="D30" s="148">
        <v>0</v>
      </c>
      <c r="E30" s="149"/>
      <c r="F30" s="149"/>
      <c r="G30" s="149"/>
      <c r="H30" s="149"/>
      <c r="I30" s="149"/>
      <c r="J30" s="149"/>
      <c r="K30" s="149"/>
      <c r="L30" s="149"/>
      <c r="M30" s="135"/>
      <c r="N30" s="135"/>
      <c r="O30" s="135"/>
      <c r="P30" s="135"/>
    </row>
    <row r="31" spans="1:16" ht="15.75" hidden="1" x14ac:dyDescent="0.25">
      <c r="A31" s="145">
        <v>8001</v>
      </c>
      <c r="B31" s="146" t="s">
        <v>77</v>
      </c>
      <c r="C31" s="147">
        <v>173.71</v>
      </c>
      <c r="D31" s="148">
        <v>0</v>
      </c>
      <c r="E31" s="149"/>
      <c r="F31" s="149"/>
      <c r="G31" s="149"/>
      <c r="H31" s="149"/>
      <c r="I31" s="149"/>
      <c r="J31" s="149"/>
      <c r="K31" s="149"/>
      <c r="L31" s="149"/>
      <c r="M31" s="135"/>
      <c r="N31" s="135"/>
      <c r="O31" s="135"/>
      <c r="P31" s="135"/>
    </row>
    <row r="32" spans="1:16" ht="15.75" hidden="1" x14ac:dyDescent="0.25">
      <c r="A32" s="145">
        <v>8002</v>
      </c>
      <c r="B32" s="146" t="s">
        <v>78</v>
      </c>
      <c r="C32" s="147">
        <v>173.89</v>
      </c>
      <c r="D32" s="148">
        <v>0</v>
      </c>
      <c r="E32" s="149"/>
      <c r="F32" s="149"/>
      <c r="G32" s="149"/>
      <c r="H32" s="149"/>
      <c r="I32" s="149"/>
      <c r="J32" s="149"/>
      <c r="K32" s="149"/>
      <c r="L32" s="149"/>
      <c r="M32" s="135"/>
      <c r="N32" s="135"/>
      <c r="O32" s="135"/>
      <c r="P32" s="135"/>
    </row>
    <row r="33" spans="1:16" ht="15.75" hidden="1" x14ac:dyDescent="0.25">
      <c r="A33" s="145">
        <v>8003</v>
      </c>
      <c r="B33" s="146" t="s">
        <v>79</v>
      </c>
      <c r="C33" s="147">
        <v>164.82</v>
      </c>
      <c r="D33" s="148">
        <v>0</v>
      </c>
      <c r="E33" s="149"/>
      <c r="F33" s="149"/>
      <c r="G33" s="149"/>
      <c r="H33" s="149"/>
      <c r="I33" s="149"/>
      <c r="J33" s="149"/>
      <c r="K33" s="149"/>
      <c r="L33" s="149"/>
      <c r="M33" s="135"/>
      <c r="N33" s="135"/>
      <c r="O33" s="135"/>
      <c r="P33" s="135"/>
    </row>
    <row r="34" spans="1:16" ht="15.75" hidden="1" x14ac:dyDescent="0.25">
      <c r="A34" s="145">
        <v>8004</v>
      </c>
      <c r="B34" s="146" t="s">
        <v>80</v>
      </c>
      <c r="C34" s="147">
        <v>163.13999999999999</v>
      </c>
      <c r="D34" s="148">
        <v>0</v>
      </c>
      <c r="E34" s="149"/>
      <c r="F34" s="149"/>
      <c r="G34" s="149"/>
      <c r="H34" s="149"/>
      <c r="I34" s="149"/>
      <c r="J34" s="149"/>
      <c r="K34" s="149"/>
      <c r="L34" s="149"/>
      <c r="M34" s="135"/>
      <c r="N34" s="135"/>
      <c r="O34" s="135"/>
      <c r="P34" s="135"/>
    </row>
    <row r="35" spans="1:16" ht="15.75" hidden="1" x14ac:dyDescent="0.25">
      <c r="A35" s="145">
        <v>9001</v>
      </c>
      <c r="B35" s="146" t="s">
        <v>81</v>
      </c>
      <c r="C35" s="147">
        <v>206.53</v>
      </c>
      <c r="D35" s="148">
        <v>0</v>
      </c>
      <c r="E35" s="149"/>
      <c r="F35" s="149"/>
      <c r="G35" s="149"/>
      <c r="H35" s="149"/>
      <c r="I35" s="149"/>
      <c r="J35" s="149"/>
      <c r="K35" s="149"/>
      <c r="L35" s="149"/>
      <c r="M35" s="135"/>
      <c r="N35" s="135"/>
      <c r="O35" s="135"/>
      <c r="P35" s="135"/>
    </row>
    <row r="36" spans="1:16" ht="15.75" hidden="1" x14ac:dyDescent="0.25">
      <c r="A36" s="145">
        <v>9003</v>
      </c>
      <c r="B36" s="146" t="s">
        <v>82</v>
      </c>
      <c r="C36" s="147">
        <v>173.56</v>
      </c>
      <c r="D36" s="148">
        <v>0</v>
      </c>
      <c r="E36" s="149"/>
      <c r="F36" s="149"/>
      <c r="G36" s="149"/>
      <c r="H36" s="149"/>
      <c r="I36" s="149"/>
      <c r="J36" s="149"/>
      <c r="K36" s="149"/>
      <c r="L36" s="149"/>
      <c r="M36" s="135"/>
      <c r="N36" s="135"/>
      <c r="O36" s="135"/>
      <c r="P36" s="135"/>
    </row>
    <row r="37" spans="1:16" ht="15.75" hidden="1" x14ac:dyDescent="0.25">
      <c r="A37" s="151">
        <v>9004</v>
      </c>
      <c r="B37" s="146" t="s">
        <v>83</v>
      </c>
      <c r="C37" s="150">
        <v>178</v>
      </c>
      <c r="D37" s="148">
        <v>0</v>
      </c>
      <c r="E37" s="149"/>
      <c r="F37" s="149"/>
      <c r="G37" s="149"/>
      <c r="H37" s="149"/>
      <c r="I37" s="149"/>
      <c r="J37" s="149"/>
      <c r="K37" s="149"/>
      <c r="L37" s="149"/>
      <c r="M37" s="135"/>
      <c r="N37" s="135"/>
      <c r="O37" s="135"/>
      <c r="P37" s="135"/>
    </row>
    <row r="38" spans="1:16" ht="15.75" hidden="1" x14ac:dyDescent="0.25">
      <c r="A38" s="145">
        <v>10001</v>
      </c>
      <c r="B38" s="146" t="s">
        <v>84</v>
      </c>
      <c r="C38" s="147">
        <v>192.46</v>
      </c>
      <c r="D38" s="148">
        <v>0</v>
      </c>
      <c r="E38" s="149"/>
      <c r="F38" s="149"/>
      <c r="G38" s="149"/>
      <c r="H38" s="149"/>
      <c r="I38" s="149"/>
      <c r="J38" s="149"/>
      <c r="K38" s="149"/>
      <c r="L38" s="149"/>
      <c r="M38" s="135"/>
      <c r="N38" s="135"/>
      <c r="O38" s="135"/>
      <c r="P38" s="135"/>
    </row>
    <row r="39" spans="1:16" ht="15.75" hidden="1" x14ac:dyDescent="0.25">
      <c r="A39" s="145">
        <v>10002</v>
      </c>
      <c r="B39" s="146" t="s">
        <v>85</v>
      </c>
      <c r="C39" s="147">
        <v>189.6</v>
      </c>
      <c r="D39" s="148">
        <v>0</v>
      </c>
      <c r="E39" s="149"/>
      <c r="F39" s="149"/>
      <c r="G39" s="149"/>
      <c r="H39" s="149"/>
      <c r="I39" s="149"/>
      <c r="J39" s="149"/>
      <c r="K39" s="149"/>
      <c r="L39" s="149"/>
      <c r="M39" s="135"/>
      <c r="N39" s="135"/>
      <c r="O39" s="135"/>
      <c r="P39" s="135"/>
    </row>
    <row r="40" spans="1:16" ht="15.75" hidden="1" x14ac:dyDescent="0.25">
      <c r="A40" s="145">
        <v>10003</v>
      </c>
      <c r="B40" s="146" t="s">
        <v>86</v>
      </c>
      <c r="C40" s="147">
        <v>187.08</v>
      </c>
      <c r="D40" s="148">
        <v>0</v>
      </c>
      <c r="E40" s="149"/>
      <c r="F40" s="149"/>
      <c r="G40" s="149"/>
      <c r="H40" s="149"/>
      <c r="I40" s="149"/>
      <c r="J40" s="149"/>
      <c r="K40" s="149"/>
      <c r="L40" s="149"/>
      <c r="M40" s="135"/>
      <c r="N40" s="135"/>
      <c r="O40" s="135"/>
      <c r="P40" s="135"/>
    </row>
    <row r="41" spans="1:16" ht="15.75" hidden="1" x14ac:dyDescent="0.25">
      <c r="A41" s="145">
        <v>10004</v>
      </c>
      <c r="B41" s="146" t="s">
        <v>87</v>
      </c>
      <c r="C41" s="147">
        <v>187.74</v>
      </c>
      <c r="D41" s="148">
        <v>0</v>
      </c>
      <c r="E41" s="149"/>
      <c r="F41" s="149"/>
      <c r="G41" s="149"/>
      <c r="H41" s="149"/>
      <c r="I41" s="149"/>
      <c r="J41" s="149"/>
      <c r="K41" s="149"/>
      <c r="L41" s="149"/>
      <c r="M41" s="135"/>
      <c r="N41" s="135"/>
      <c r="O41" s="135"/>
      <c r="P41" s="135"/>
    </row>
    <row r="42" spans="1:16" ht="15.75" hidden="1" x14ac:dyDescent="0.25">
      <c r="A42" s="145">
        <v>11001</v>
      </c>
      <c r="B42" s="146" t="s">
        <v>88</v>
      </c>
      <c r="C42" s="147">
        <v>173.31</v>
      </c>
      <c r="D42" s="148">
        <v>0</v>
      </c>
      <c r="E42" s="149"/>
      <c r="F42" s="149"/>
      <c r="G42" s="149"/>
      <c r="H42" s="149"/>
      <c r="I42" s="149"/>
      <c r="J42" s="149"/>
      <c r="K42" s="149"/>
      <c r="L42" s="149"/>
      <c r="M42" s="135"/>
      <c r="N42" s="135"/>
      <c r="O42" s="135"/>
      <c r="P42" s="135"/>
    </row>
    <row r="43" spans="1:16" ht="15.75" hidden="1" x14ac:dyDescent="0.25">
      <c r="A43" s="145">
        <v>11002</v>
      </c>
      <c r="B43" s="146" t="s">
        <v>89</v>
      </c>
      <c r="C43" s="147">
        <v>165.68</v>
      </c>
      <c r="D43" s="148">
        <v>0</v>
      </c>
      <c r="E43" s="149"/>
      <c r="F43" s="149"/>
      <c r="G43" s="149"/>
      <c r="H43" s="149"/>
      <c r="I43" s="149"/>
      <c r="J43" s="149"/>
      <c r="K43" s="149"/>
      <c r="L43" s="149"/>
      <c r="M43" s="135"/>
      <c r="N43" s="135"/>
      <c r="O43" s="135"/>
      <c r="P43" s="135"/>
    </row>
    <row r="44" spans="1:16" ht="15.75" hidden="1" x14ac:dyDescent="0.25">
      <c r="A44" s="145">
        <v>12001</v>
      </c>
      <c r="B44" s="146" t="s">
        <v>90</v>
      </c>
      <c r="C44" s="147">
        <v>158.88999999999999</v>
      </c>
      <c r="D44" s="148">
        <v>0</v>
      </c>
      <c r="E44" s="149"/>
      <c r="F44" s="149"/>
      <c r="G44" s="149"/>
      <c r="H44" s="149"/>
      <c r="I44" s="149"/>
      <c r="J44" s="149"/>
      <c r="K44" s="149"/>
      <c r="L44" s="149"/>
      <c r="M44" s="135"/>
      <c r="N44" s="135"/>
      <c r="O44" s="135"/>
      <c r="P44" s="135"/>
    </row>
    <row r="45" spans="1:16" ht="15.75" hidden="1" x14ac:dyDescent="0.25">
      <c r="A45" s="145">
        <v>12002</v>
      </c>
      <c r="B45" s="146" t="s">
        <v>91</v>
      </c>
      <c r="C45" s="147">
        <v>168.31</v>
      </c>
      <c r="D45" s="148">
        <v>0</v>
      </c>
      <c r="E45" s="149"/>
      <c r="F45" s="149"/>
      <c r="G45" s="149"/>
      <c r="H45" s="149"/>
      <c r="I45" s="149"/>
      <c r="J45" s="149"/>
      <c r="K45" s="149"/>
      <c r="L45" s="149"/>
      <c r="M45" s="135"/>
      <c r="N45" s="135"/>
      <c r="O45" s="135"/>
      <c r="P45" s="135"/>
    </row>
    <row r="46" spans="1:16" ht="15.75" hidden="1" x14ac:dyDescent="0.25">
      <c r="A46" s="145">
        <v>13001</v>
      </c>
      <c r="B46" s="146" t="s">
        <v>92</v>
      </c>
      <c r="C46" s="147">
        <v>165.42</v>
      </c>
      <c r="D46" s="148">
        <v>0</v>
      </c>
      <c r="E46" s="149"/>
      <c r="F46" s="149"/>
      <c r="G46" s="149"/>
      <c r="H46" s="149"/>
      <c r="I46" s="149"/>
      <c r="J46" s="149"/>
      <c r="K46" s="149"/>
      <c r="L46" s="149"/>
      <c r="M46" s="135"/>
      <c r="N46" s="135"/>
      <c r="O46" s="135"/>
      <c r="P46" s="135"/>
    </row>
    <row r="47" spans="1:16" ht="15.75" hidden="1" x14ac:dyDescent="0.25">
      <c r="A47" s="145">
        <v>13003</v>
      </c>
      <c r="B47" s="146" t="s">
        <v>93</v>
      </c>
      <c r="C47" s="147">
        <v>185.85</v>
      </c>
      <c r="D47" s="148">
        <v>0</v>
      </c>
      <c r="E47" s="149"/>
      <c r="F47" s="149"/>
      <c r="G47" s="149"/>
      <c r="H47" s="149"/>
      <c r="I47" s="149"/>
      <c r="J47" s="149"/>
      <c r="K47" s="149"/>
      <c r="L47" s="149"/>
      <c r="M47" s="135"/>
      <c r="N47" s="135"/>
      <c r="O47" s="135"/>
      <c r="P47" s="135"/>
    </row>
    <row r="48" spans="1:16" ht="15.75" hidden="1" x14ac:dyDescent="0.25">
      <c r="A48" s="145">
        <v>13004</v>
      </c>
      <c r="B48" s="146" t="s">
        <v>94</v>
      </c>
      <c r="C48" s="147">
        <v>193.91</v>
      </c>
      <c r="D48" s="148">
        <v>0</v>
      </c>
      <c r="E48" s="149"/>
      <c r="F48" s="149"/>
      <c r="G48" s="149"/>
      <c r="H48" s="149"/>
      <c r="I48" s="149"/>
      <c r="J48" s="149"/>
      <c r="K48" s="149"/>
      <c r="L48" s="149"/>
      <c r="M48" s="135"/>
      <c r="N48" s="135"/>
      <c r="O48" s="135"/>
      <c r="P48" s="135"/>
    </row>
    <row r="49" spans="1:16" ht="15.75" hidden="1" x14ac:dyDescent="0.25">
      <c r="A49" s="145">
        <v>13005</v>
      </c>
      <c r="B49" s="146" t="s">
        <v>48</v>
      </c>
      <c r="C49" s="147">
        <v>232.96</v>
      </c>
      <c r="D49" s="148">
        <v>0</v>
      </c>
      <c r="E49" s="149"/>
      <c r="F49" s="149"/>
      <c r="G49" s="149"/>
      <c r="H49" s="149"/>
      <c r="I49" s="149"/>
      <c r="J49" s="149"/>
      <c r="K49" s="149"/>
      <c r="L49" s="149"/>
      <c r="M49" s="135"/>
      <c r="N49" s="135"/>
      <c r="O49" s="135"/>
      <c r="P49" s="135"/>
    </row>
    <row r="50" spans="1:16" ht="15.75" hidden="1" x14ac:dyDescent="0.25">
      <c r="A50" s="145">
        <v>14001</v>
      </c>
      <c r="B50" s="146" t="s">
        <v>95</v>
      </c>
      <c r="C50" s="147">
        <v>169.9</v>
      </c>
      <c r="D50" s="148">
        <v>0</v>
      </c>
      <c r="E50" s="149"/>
      <c r="F50" s="149"/>
      <c r="G50" s="149"/>
      <c r="H50" s="149"/>
      <c r="I50" s="149"/>
      <c r="J50" s="149"/>
      <c r="K50" s="149"/>
      <c r="L50" s="149"/>
      <c r="M50" s="135"/>
      <c r="N50" s="135"/>
      <c r="O50" s="135"/>
      <c r="P50" s="135"/>
    </row>
    <row r="51" spans="1:16" ht="15.75" hidden="1" x14ac:dyDescent="0.25">
      <c r="A51" s="145">
        <v>14002</v>
      </c>
      <c r="B51" s="146" t="s">
        <v>96</v>
      </c>
      <c r="C51" s="147">
        <v>152.05000000000001</v>
      </c>
      <c r="D51" s="148">
        <v>0</v>
      </c>
      <c r="E51" s="149"/>
      <c r="F51" s="149"/>
      <c r="G51" s="149"/>
      <c r="H51" s="149"/>
      <c r="I51" s="149"/>
      <c r="J51" s="149"/>
      <c r="K51" s="149"/>
      <c r="L51" s="149"/>
      <c r="M51" s="135"/>
      <c r="N51" s="135"/>
      <c r="O51" s="135"/>
      <c r="P51" s="135"/>
    </row>
    <row r="52" spans="1:16" ht="15.75" hidden="1" x14ac:dyDescent="0.25">
      <c r="A52" s="145">
        <v>14003</v>
      </c>
      <c r="B52" s="146" t="s">
        <v>97</v>
      </c>
      <c r="C52" s="147">
        <v>173.59</v>
      </c>
      <c r="D52" s="148">
        <v>0</v>
      </c>
      <c r="E52" s="149"/>
      <c r="F52" s="149"/>
      <c r="G52" s="149"/>
      <c r="H52" s="149"/>
      <c r="I52" s="149"/>
      <c r="J52" s="149"/>
      <c r="K52" s="149"/>
      <c r="L52" s="149"/>
      <c r="M52" s="135"/>
      <c r="N52" s="135"/>
      <c r="O52" s="135"/>
      <c r="P52" s="135"/>
    </row>
    <row r="53" spans="1:16" ht="15.75" hidden="1" x14ac:dyDescent="0.25">
      <c r="A53" s="145">
        <v>14004</v>
      </c>
      <c r="B53" s="146" t="s">
        <v>98</v>
      </c>
      <c r="C53" s="147">
        <v>179.35</v>
      </c>
      <c r="D53" s="148">
        <v>0</v>
      </c>
      <c r="E53" s="149"/>
      <c r="F53" s="149"/>
      <c r="G53" s="149"/>
      <c r="H53" s="149"/>
      <c r="I53" s="149"/>
      <c r="J53" s="149"/>
      <c r="K53" s="149"/>
      <c r="L53" s="149"/>
      <c r="M53" s="135"/>
      <c r="N53" s="135"/>
      <c r="O53" s="135"/>
      <c r="P53" s="135"/>
    </row>
    <row r="54" spans="1:16" ht="15.75" hidden="1" x14ac:dyDescent="0.25">
      <c r="A54" s="145">
        <v>15001</v>
      </c>
      <c r="B54" s="146" t="s">
        <v>99</v>
      </c>
      <c r="C54" s="147">
        <v>177.04</v>
      </c>
      <c r="D54" s="148">
        <v>0</v>
      </c>
      <c r="E54" s="149"/>
      <c r="F54" s="149"/>
      <c r="G54" s="149"/>
      <c r="H54" s="149"/>
      <c r="I54" s="149"/>
      <c r="J54" s="149"/>
      <c r="K54" s="149"/>
      <c r="L54" s="149"/>
      <c r="M54" s="135"/>
      <c r="N54" s="135"/>
      <c r="O54" s="135"/>
      <c r="P54" s="135"/>
    </row>
    <row r="55" spans="1:16" ht="15.75" hidden="1" x14ac:dyDescent="0.25">
      <c r="A55" s="145">
        <v>15002</v>
      </c>
      <c r="B55" s="146" t="s">
        <v>100</v>
      </c>
      <c r="C55" s="147">
        <v>161.34</v>
      </c>
      <c r="D55" s="148">
        <v>0</v>
      </c>
      <c r="E55" s="149"/>
      <c r="F55" s="149"/>
      <c r="G55" s="149"/>
      <c r="H55" s="149"/>
      <c r="I55" s="149"/>
      <c r="J55" s="149"/>
      <c r="K55" s="149"/>
      <c r="L55" s="149"/>
      <c r="M55" s="135"/>
      <c r="N55" s="135"/>
      <c r="O55" s="135"/>
      <c r="P55" s="135"/>
    </row>
    <row r="56" spans="1:16" ht="15.75" hidden="1" x14ac:dyDescent="0.25">
      <c r="A56" s="145">
        <v>16001</v>
      </c>
      <c r="B56" s="146" t="s">
        <v>101</v>
      </c>
      <c r="C56" s="147">
        <v>201.46</v>
      </c>
      <c r="D56" s="148">
        <v>0</v>
      </c>
      <c r="E56" s="149"/>
      <c r="F56" s="149"/>
      <c r="G56" s="149"/>
      <c r="H56" s="149"/>
      <c r="I56" s="149"/>
      <c r="J56" s="149"/>
      <c r="K56" s="149"/>
      <c r="L56" s="149"/>
      <c r="M56" s="135"/>
      <c r="N56" s="135"/>
      <c r="O56" s="135"/>
      <c r="P56" s="135"/>
    </row>
    <row r="57" spans="1:16" ht="15.75" hidden="1" x14ac:dyDescent="0.25">
      <c r="A57" s="145">
        <v>17001</v>
      </c>
      <c r="B57" s="146" t="s">
        <v>102</v>
      </c>
      <c r="C57" s="147">
        <v>148.33000000000001</v>
      </c>
      <c r="D57" s="148">
        <v>0</v>
      </c>
      <c r="E57" s="149"/>
      <c r="F57" s="149"/>
      <c r="G57" s="149"/>
      <c r="H57" s="149"/>
      <c r="I57" s="149"/>
      <c r="J57" s="149"/>
      <c r="K57" s="149"/>
      <c r="L57" s="149"/>
      <c r="M57" s="135"/>
      <c r="N57" s="135"/>
      <c r="O57" s="135"/>
      <c r="P57" s="135"/>
    </row>
    <row r="58" spans="1:16" ht="15.75" hidden="1" x14ac:dyDescent="0.25">
      <c r="A58" s="145">
        <v>17003</v>
      </c>
      <c r="B58" s="146" t="s">
        <v>103</v>
      </c>
      <c r="C58" s="147">
        <v>160</v>
      </c>
      <c r="D58" s="148">
        <v>0</v>
      </c>
      <c r="E58" s="149"/>
      <c r="F58" s="149"/>
      <c r="G58" s="149"/>
      <c r="H58" s="149"/>
      <c r="I58" s="149"/>
      <c r="J58" s="149"/>
      <c r="K58" s="149"/>
      <c r="L58" s="149"/>
      <c r="M58" s="135"/>
      <c r="N58" s="135"/>
      <c r="O58" s="135"/>
      <c r="P58" s="135"/>
    </row>
    <row r="59" spans="1:16" ht="15.75" hidden="1" x14ac:dyDescent="0.25">
      <c r="A59" s="145">
        <v>17004</v>
      </c>
      <c r="B59" s="146" t="s">
        <v>104</v>
      </c>
      <c r="C59" s="147">
        <v>149.69</v>
      </c>
      <c r="D59" s="148">
        <v>0</v>
      </c>
      <c r="E59" s="149"/>
      <c r="F59" s="149"/>
      <c r="G59" s="149"/>
      <c r="H59" s="149"/>
      <c r="I59" s="149"/>
      <c r="J59" s="149"/>
      <c r="K59" s="149"/>
      <c r="L59" s="149"/>
      <c r="M59" s="135"/>
      <c r="N59" s="135"/>
      <c r="O59" s="135"/>
      <c r="P59" s="135"/>
    </row>
    <row r="60" spans="1:16" ht="15.75" hidden="1" x14ac:dyDescent="0.25">
      <c r="A60" s="145">
        <v>18001</v>
      </c>
      <c r="B60" s="146" t="s">
        <v>105</v>
      </c>
      <c r="C60" s="147">
        <v>173.84</v>
      </c>
      <c r="D60" s="148">
        <v>0</v>
      </c>
      <c r="E60" s="149"/>
      <c r="F60" s="149"/>
      <c r="G60" s="149"/>
      <c r="H60" s="149"/>
      <c r="I60" s="149"/>
      <c r="J60" s="149"/>
      <c r="K60" s="149"/>
      <c r="L60" s="149"/>
      <c r="M60" s="135"/>
      <c r="N60" s="135"/>
      <c r="O60" s="135"/>
      <c r="P60" s="135"/>
    </row>
    <row r="61" spans="1:16" ht="15.75" hidden="1" x14ac:dyDescent="0.25">
      <c r="A61" s="145">
        <v>18002</v>
      </c>
      <c r="B61" s="146" t="s">
        <v>106</v>
      </c>
      <c r="C61" s="147">
        <v>228.59</v>
      </c>
      <c r="D61" s="148">
        <v>0</v>
      </c>
      <c r="E61" s="149"/>
      <c r="F61" s="149"/>
      <c r="G61" s="149"/>
      <c r="H61" s="149"/>
      <c r="I61" s="149"/>
      <c r="J61" s="149"/>
      <c r="K61" s="149"/>
      <c r="L61" s="149"/>
      <c r="M61" s="135"/>
      <c r="N61" s="135"/>
      <c r="O61" s="135"/>
      <c r="P61" s="135"/>
    </row>
    <row r="62" spans="1:16" ht="15.75" hidden="1" x14ac:dyDescent="0.25">
      <c r="A62" s="145">
        <v>18003</v>
      </c>
      <c r="B62" s="146" t="s">
        <v>107</v>
      </c>
      <c r="C62" s="147">
        <v>171.24</v>
      </c>
      <c r="D62" s="148">
        <v>0</v>
      </c>
      <c r="E62" s="149"/>
      <c r="F62" s="149"/>
      <c r="G62" s="149"/>
      <c r="H62" s="149"/>
      <c r="I62" s="149"/>
      <c r="J62" s="149"/>
      <c r="K62" s="149"/>
      <c r="L62" s="149"/>
      <c r="M62" s="135"/>
      <c r="N62" s="135"/>
      <c r="O62" s="135"/>
      <c r="P62" s="135"/>
    </row>
    <row r="63" spans="1:16" ht="15.75" hidden="1" x14ac:dyDescent="0.25">
      <c r="A63" s="145">
        <v>19001</v>
      </c>
      <c r="B63" s="146" t="s">
        <v>108</v>
      </c>
      <c r="C63" s="147">
        <v>221.94</v>
      </c>
      <c r="D63" s="148">
        <v>0</v>
      </c>
      <c r="E63" s="149"/>
      <c r="F63" s="149"/>
      <c r="G63" s="149"/>
      <c r="H63" s="149"/>
      <c r="I63" s="149"/>
      <c r="J63" s="149"/>
      <c r="K63" s="149"/>
      <c r="L63" s="149"/>
      <c r="M63" s="135"/>
      <c r="N63" s="135"/>
      <c r="O63" s="135"/>
      <c r="P63" s="135"/>
    </row>
    <row r="64" spans="1:16" ht="15.75" hidden="1" x14ac:dyDescent="0.25">
      <c r="A64" s="145">
        <v>19002</v>
      </c>
      <c r="B64" s="146" t="s">
        <v>109</v>
      </c>
      <c r="C64" s="147">
        <v>186.75</v>
      </c>
      <c r="D64" s="148">
        <v>0</v>
      </c>
      <c r="E64" s="149"/>
      <c r="F64" s="149"/>
      <c r="G64" s="149"/>
      <c r="H64" s="149"/>
      <c r="I64" s="149"/>
      <c r="J64" s="149"/>
      <c r="K64" s="149"/>
      <c r="L64" s="149"/>
      <c r="M64" s="135"/>
      <c r="N64" s="135"/>
      <c r="O64" s="135"/>
      <c r="P64" s="135"/>
    </row>
    <row r="65" spans="1:16" ht="15.75" hidden="1" x14ac:dyDescent="0.25">
      <c r="A65" s="145">
        <v>19003</v>
      </c>
      <c r="B65" s="146" t="s">
        <v>110</v>
      </c>
      <c r="C65" s="147">
        <v>183.44</v>
      </c>
      <c r="D65" s="148">
        <v>0</v>
      </c>
      <c r="E65" s="149"/>
      <c r="F65" s="149"/>
      <c r="G65" s="149"/>
      <c r="H65" s="149"/>
      <c r="I65" s="149"/>
      <c r="J65" s="149"/>
      <c r="K65" s="149"/>
      <c r="L65" s="149"/>
      <c r="M65" s="135"/>
      <c r="N65" s="135"/>
      <c r="O65" s="135"/>
      <c r="P65" s="135"/>
    </row>
    <row r="66" spans="1:16" ht="15.75" hidden="1" x14ac:dyDescent="0.25">
      <c r="A66" s="145">
        <v>19005</v>
      </c>
      <c r="B66" s="146" t="s">
        <v>111</v>
      </c>
      <c r="C66" s="147">
        <v>188.23</v>
      </c>
      <c r="D66" s="148">
        <v>0</v>
      </c>
      <c r="E66" s="149"/>
      <c r="F66" s="149"/>
      <c r="G66" s="149"/>
      <c r="H66" s="149"/>
      <c r="I66" s="149"/>
      <c r="J66" s="149"/>
      <c r="K66" s="149"/>
      <c r="L66" s="149"/>
      <c r="M66" s="135"/>
      <c r="N66" s="135"/>
      <c r="O66" s="135"/>
      <c r="P66" s="135"/>
    </row>
    <row r="67" spans="1:16" ht="15.75" hidden="1" x14ac:dyDescent="0.25">
      <c r="A67" s="145">
        <v>19007</v>
      </c>
      <c r="B67" s="146" t="s">
        <v>112</v>
      </c>
      <c r="C67" s="147">
        <v>180.87</v>
      </c>
      <c r="D67" s="148">
        <v>0</v>
      </c>
      <c r="E67" s="149"/>
      <c r="F67" s="149"/>
      <c r="G67" s="149"/>
      <c r="H67" s="149"/>
      <c r="I67" s="149"/>
      <c r="J67" s="149"/>
      <c r="K67" s="149"/>
      <c r="L67" s="149"/>
      <c r="M67" s="135"/>
      <c r="N67" s="135"/>
      <c r="O67" s="135"/>
      <c r="P67" s="135"/>
    </row>
    <row r="68" spans="1:16" ht="15.75" hidden="1" x14ac:dyDescent="0.25">
      <c r="A68" s="145">
        <v>19008</v>
      </c>
      <c r="B68" s="146" t="s">
        <v>113</v>
      </c>
      <c r="C68" s="147">
        <v>228.53</v>
      </c>
      <c r="D68" s="148">
        <v>0</v>
      </c>
      <c r="E68" s="149"/>
      <c r="F68" s="149"/>
      <c r="G68" s="149"/>
      <c r="H68" s="149"/>
      <c r="I68" s="149"/>
      <c r="J68" s="149"/>
      <c r="K68" s="149"/>
      <c r="L68" s="149"/>
      <c r="M68" s="135"/>
      <c r="N68" s="135"/>
      <c r="O68" s="135"/>
      <c r="P68" s="135"/>
    </row>
    <row r="69" spans="1:16" ht="15.75" hidden="1" x14ac:dyDescent="0.25">
      <c r="A69" s="145">
        <v>19009</v>
      </c>
      <c r="B69" s="146" t="s">
        <v>114</v>
      </c>
      <c r="C69" s="147">
        <v>197.29</v>
      </c>
      <c r="D69" s="148">
        <v>0</v>
      </c>
      <c r="E69" s="149"/>
      <c r="F69" s="149"/>
      <c r="G69" s="149"/>
      <c r="H69" s="149"/>
      <c r="I69" s="149"/>
      <c r="J69" s="149"/>
      <c r="K69" s="149"/>
      <c r="L69" s="149"/>
      <c r="M69" s="135"/>
      <c r="N69" s="135"/>
      <c r="O69" s="135"/>
      <c r="P69" s="135"/>
    </row>
    <row r="70" spans="1:16" ht="15.75" hidden="1" x14ac:dyDescent="0.25">
      <c r="A70" s="145">
        <v>19010</v>
      </c>
      <c r="B70" s="146" t="s">
        <v>115</v>
      </c>
      <c r="C70" s="147">
        <v>184.27</v>
      </c>
      <c r="D70" s="148">
        <v>0</v>
      </c>
      <c r="E70" s="149"/>
      <c r="F70" s="149"/>
      <c r="G70" s="149"/>
      <c r="H70" s="149"/>
      <c r="I70" s="149"/>
      <c r="J70" s="149"/>
      <c r="K70" s="149"/>
      <c r="L70" s="149"/>
      <c r="M70" s="135"/>
      <c r="N70" s="135"/>
      <c r="O70" s="135"/>
      <c r="P70" s="135"/>
    </row>
    <row r="71" spans="1:16" ht="15.75" hidden="1" x14ac:dyDescent="0.25">
      <c r="A71" s="145">
        <v>19011</v>
      </c>
      <c r="B71" s="146" t="s">
        <v>116</v>
      </c>
      <c r="C71" s="147">
        <v>217.61</v>
      </c>
      <c r="D71" s="148">
        <v>0</v>
      </c>
      <c r="E71" s="149"/>
      <c r="F71" s="149"/>
      <c r="G71" s="149"/>
      <c r="H71" s="149"/>
      <c r="I71" s="149"/>
      <c r="J71" s="149"/>
      <c r="K71" s="149"/>
      <c r="L71" s="149"/>
      <c r="M71" s="135"/>
      <c r="N71" s="135"/>
      <c r="O71" s="135"/>
      <c r="P71" s="135"/>
    </row>
    <row r="72" spans="1:16" ht="15.75" hidden="1" x14ac:dyDescent="0.25">
      <c r="A72" s="145">
        <v>20001</v>
      </c>
      <c r="B72" s="146" t="s">
        <v>117</v>
      </c>
      <c r="C72" s="147">
        <v>165.63</v>
      </c>
      <c r="D72" s="148">
        <v>0</v>
      </c>
      <c r="E72" s="149"/>
      <c r="F72" s="149"/>
      <c r="G72" s="149"/>
      <c r="H72" s="149"/>
      <c r="I72" s="149"/>
      <c r="J72" s="149"/>
      <c r="K72" s="149"/>
      <c r="L72" s="149"/>
      <c r="M72" s="135"/>
      <c r="N72" s="135"/>
      <c r="O72" s="135"/>
      <c r="P72" s="135"/>
    </row>
    <row r="73" spans="1:16" ht="15.75" hidden="1" x14ac:dyDescent="0.25">
      <c r="A73" s="145">
        <v>20002</v>
      </c>
      <c r="B73" s="146" t="s">
        <v>118</v>
      </c>
      <c r="C73" s="147">
        <v>192.41</v>
      </c>
      <c r="D73" s="148">
        <v>0</v>
      </c>
      <c r="E73" s="149"/>
      <c r="F73" s="149"/>
      <c r="G73" s="149"/>
      <c r="H73" s="149"/>
      <c r="I73" s="149"/>
      <c r="J73" s="149"/>
      <c r="K73" s="149"/>
      <c r="L73" s="149"/>
      <c r="M73" s="135"/>
      <c r="N73" s="135"/>
      <c r="O73" s="135"/>
      <c r="P73" s="135"/>
    </row>
    <row r="74" spans="1:16" ht="15.75" hidden="1" x14ac:dyDescent="0.25">
      <c r="A74" s="145">
        <v>21001</v>
      </c>
      <c r="B74" s="146" t="s">
        <v>119</v>
      </c>
      <c r="C74" s="147">
        <v>178.44</v>
      </c>
      <c r="D74" s="148">
        <v>0</v>
      </c>
      <c r="E74" s="149"/>
      <c r="F74" s="149"/>
      <c r="G74" s="149"/>
      <c r="H74" s="149"/>
      <c r="I74" s="149"/>
      <c r="J74" s="149"/>
      <c r="K74" s="149"/>
      <c r="L74" s="149"/>
      <c r="M74" s="135"/>
      <c r="N74" s="135"/>
      <c r="O74" s="135"/>
      <c r="P74" s="135"/>
    </row>
    <row r="75" spans="1:16" ht="15.75" hidden="1" x14ac:dyDescent="0.25">
      <c r="A75" s="145">
        <v>21002</v>
      </c>
      <c r="B75" s="146" t="s">
        <v>23</v>
      </c>
      <c r="C75" s="147">
        <v>153.79</v>
      </c>
      <c r="D75" s="148">
        <v>0</v>
      </c>
      <c r="E75" s="149"/>
      <c r="F75" s="149"/>
      <c r="G75" s="149"/>
      <c r="H75" s="149"/>
      <c r="I75" s="149"/>
      <c r="J75" s="149"/>
      <c r="K75" s="149"/>
      <c r="L75" s="149"/>
      <c r="M75" s="135"/>
      <c r="N75" s="135"/>
      <c r="O75" s="135"/>
      <c r="P75" s="135"/>
    </row>
    <row r="76" spans="1:16" ht="15.75" hidden="1" x14ac:dyDescent="0.25">
      <c r="A76" s="145">
        <v>21003</v>
      </c>
      <c r="B76" s="146" t="s">
        <v>120</v>
      </c>
      <c r="C76" s="147">
        <v>191.52</v>
      </c>
      <c r="D76" s="148">
        <v>0</v>
      </c>
      <c r="E76" s="149"/>
      <c r="F76" s="149"/>
      <c r="G76" s="149"/>
      <c r="H76" s="149"/>
      <c r="I76" s="149"/>
      <c r="J76" s="149"/>
      <c r="K76" s="149"/>
      <c r="L76" s="149"/>
      <c r="M76" s="135"/>
      <c r="N76" s="135"/>
      <c r="O76" s="135"/>
      <c r="P76" s="135"/>
    </row>
    <row r="77" spans="1:16" ht="15.75" hidden="1" x14ac:dyDescent="0.25">
      <c r="A77" s="145">
        <v>21004</v>
      </c>
      <c r="B77" s="146" t="s">
        <v>121</v>
      </c>
      <c r="C77" s="147">
        <v>182.86</v>
      </c>
      <c r="D77" s="148">
        <v>0</v>
      </c>
      <c r="E77" s="149"/>
      <c r="F77" s="149"/>
      <c r="G77" s="149"/>
      <c r="H77" s="149"/>
      <c r="I77" s="149"/>
      <c r="J77" s="149"/>
      <c r="K77" s="149"/>
      <c r="L77" s="149"/>
      <c r="M77" s="135"/>
      <c r="N77" s="135"/>
      <c r="O77" s="135"/>
      <c r="P77" s="135"/>
    </row>
    <row r="78" spans="1:16" ht="15.75" hidden="1" x14ac:dyDescent="0.25">
      <c r="A78" s="145">
        <v>22001</v>
      </c>
      <c r="B78" s="146" t="s">
        <v>122</v>
      </c>
      <c r="C78" s="147">
        <v>168.13</v>
      </c>
      <c r="D78" s="148">
        <v>0</v>
      </c>
      <c r="E78" s="149"/>
      <c r="F78" s="149"/>
      <c r="G78" s="149"/>
      <c r="H78" s="149"/>
      <c r="I78" s="149"/>
      <c r="J78" s="149"/>
      <c r="K78" s="149"/>
      <c r="L78" s="149"/>
      <c r="M78" s="135"/>
      <c r="N78" s="135"/>
      <c r="O78" s="135"/>
      <c r="P78" s="135"/>
    </row>
    <row r="79" spans="1:16" ht="15.75" hidden="1" x14ac:dyDescent="0.25">
      <c r="A79" s="145">
        <v>22003</v>
      </c>
      <c r="B79" s="146" t="s">
        <v>123</v>
      </c>
      <c r="C79" s="147">
        <v>144.09</v>
      </c>
      <c r="D79" s="148">
        <v>0</v>
      </c>
      <c r="E79" s="149"/>
      <c r="F79" s="149"/>
      <c r="G79" s="149"/>
      <c r="H79" s="149"/>
      <c r="I79" s="149"/>
      <c r="J79" s="149"/>
      <c r="K79" s="149"/>
      <c r="L79" s="149"/>
      <c r="M79" s="135"/>
      <c r="N79" s="135"/>
      <c r="O79" s="135"/>
      <c r="P79" s="135"/>
    </row>
    <row r="80" spans="1:16" ht="15.75" hidden="1" x14ac:dyDescent="0.25">
      <c r="A80" s="145">
        <v>23001</v>
      </c>
      <c r="B80" s="146" t="s">
        <v>124</v>
      </c>
      <c r="C80" s="147">
        <v>162.81</v>
      </c>
      <c r="D80" s="148">
        <v>0</v>
      </c>
      <c r="E80" s="149"/>
      <c r="F80" s="149"/>
      <c r="G80" s="149"/>
      <c r="H80" s="149"/>
      <c r="I80" s="149"/>
      <c r="J80" s="149"/>
      <c r="K80" s="149"/>
      <c r="L80" s="149"/>
      <c r="M80" s="135"/>
      <c r="N80" s="135"/>
      <c r="O80" s="135"/>
      <c r="P80" s="135"/>
    </row>
    <row r="81" spans="1:16" ht="15.75" hidden="1" x14ac:dyDescent="0.25">
      <c r="A81" s="145">
        <v>23002</v>
      </c>
      <c r="B81" s="146" t="s">
        <v>125</v>
      </c>
      <c r="C81" s="147">
        <v>160.9</v>
      </c>
      <c r="D81" s="148">
        <v>0</v>
      </c>
      <c r="E81" s="149"/>
      <c r="F81" s="149"/>
      <c r="G81" s="149"/>
      <c r="H81" s="149"/>
      <c r="I81" s="149"/>
      <c r="J81" s="149"/>
      <c r="K81" s="149"/>
      <c r="L81" s="149"/>
      <c r="M81" s="135"/>
      <c r="N81" s="135"/>
      <c r="O81" s="135"/>
      <c r="P81" s="135"/>
    </row>
    <row r="82" spans="1:16" ht="15.75" hidden="1" x14ac:dyDescent="0.25">
      <c r="A82" s="145">
        <v>23003</v>
      </c>
      <c r="B82" s="146" t="s">
        <v>70</v>
      </c>
      <c r="C82" s="147">
        <v>146.03</v>
      </c>
      <c r="D82" s="148">
        <v>0</v>
      </c>
      <c r="E82" s="149"/>
      <c r="F82" s="149"/>
      <c r="G82" s="149"/>
      <c r="H82" s="149"/>
      <c r="I82" s="149"/>
      <c r="J82" s="149"/>
      <c r="K82" s="149"/>
      <c r="L82" s="149"/>
      <c r="M82" s="135"/>
      <c r="N82" s="135"/>
      <c r="O82" s="135"/>
      <c r="P82" s="135"/>
    </row>
    <row r="83" spans="1:16" ht="15.75" hidden="1" x14ac:dyDescent="0.25">
      <c r="A83" s="145">
        <v>23004</v>
      </c>
      <c r="B83" s="146" t="s">
        <v>126</v>
      </c>
      <c r="C83" s="147">
        <v>157.25</v>
      </c>
      <c r="D83" s="148">
        <v>0</v>
      </c>
      <c r="E83" s="149"/>
      <c r="F83" s="149"/>
      <c r="G83" s="149"/>
      <c r="H83" s="149"/>
      <c r="I83" s="149"/>
      <c r="J83" s="149"/>
      <c r="K83" s="149"/>
      <c r="L83" s="149"/>
      <c r="M83" s="135"/>
      <c r="N83" s="135"/>
      <c r="O83" s="135"/>
      <c r="P83" s="135"/>
    </row>
    <row r="84" spans="1:16" ht="15.75" hidden="1" x14ac:dyDescent="0.25">
      <c r="A84" s="145">
        <v>23005</v>
      </c>
      <c r="B84" s="146" t="s">
        <v>127</v>
      </c>
      <c r="C84" s="147">
        <v>157.21</v>
      </c>
      <c r="D84" s="148">
        <v>0</v>
      </c>
      <c r="E84" s="149"/>
      <c r="F84" s="149"/>
      <c r="G84" s="149"/>
      <c r="H84" s="149"/>
      <c r="I84" s="149"/>
      <c r="J84" s="149"/>
      <c r="K84" s="149"/>
      <c r="L84" s="149"/>
      <c r="M84" s="135"/>
      <c r="N84" s="135"/>
      <c r="O84" s="135"/>
      <c r="P84" s="135"/>
    </row>
    <row r="85" spans="1:16" ht="15.75" hidden="1" x14ac:dyDescent="0.25">
      <c r="A85" s="145">
        <v>23007</v>
      </c>
      <c r="B85" s="146" t="s">
        <v>128</v>
      </c>
      <c r="C85" s="147">
        <v>157.58000000000001</v>
      </c>
      <c r="D85" s="148">
        <v>0</v>
      </c>
      <c r="E85" s="149"/>
      <c r="F85" s="149"/>
      <c r="G85" s="149"/>
      <c r="H85" s="149"/>
      <c r="I85" s="149"/>
      <c r="J85" s="149"/>
      <c r="K85" s="149"/>
      <c r="L85" s="149"/>
      <c r="M85" s="135"/>
      <c r="N85" s="135"/>
      <c r="O85" s="135"/>
      <c r="P85" s="135"/>
    </row>
    <row r="86" spans="1:16" ht="15.75" hidden="1" x14ac:dyDescent="0.25">
      <c r="A86" s="145">
        <v>24001</v>
      </c>
      <c r="B86" s="146" t="s">
        <v>129</v>
      </c>
      <c r="C86" s="147">
        <v>183.63</v>
      </c>
      <c r="D86" s="148">
        <v>0</v>
      </c>
      <c r="E86" s="149"/>
      <c r="F86" s="149"/>
      <c r="G86" s="149"/>
      <c r="H86" s="149"/>
      <c r="I86" s="149"/>
      <c r="J86" s="149"/>
      <c r="K86" s="149"/>
      <c r="L86" s="149"/>
      <c r="M86" s="135"/>
      <c r="N86" s="135"/>
      <c r="O86" s="135"/>
      <c r="P86" s="135"/>
    </row>
    <row r="87" spans="1:16" ht="15.75" hidden="1" x14ac:dyDescent="0.25">
      <c r="A87" s="151">
        <v>24002</v>
      </c>
      <c r="B87" s="146" t="s">
        <v>130</v>
      </c>
      <c r="C87" s="150">
        <v>173.32</v>
      </c>
      <c r="D87" s="148">
        <v>0</v>
      </c>
      <c r="E87" s="149"/>
      <c r="F87" s="149"/>
      <c r="G87" s="149"/>
      <c r="H87" s="149"/>
      <c r="I87" s="149"/>
      <c r="J87" s="149"/>
      <c r="K87" s="149"/>
      <c r="L87" s="149"/>
      <c r="M87" s="135"/>
      <c r="N87" s="135"/>
      <c r="O87" s="135"/>
      <c r="P87" s="135"/>
    </row>
    <row r="88" spans="1:16" ht="15.75" hidden="1" x14ac:dyDescent="0.25">
      <c r="A88" s="145">
        <v>24004</v>
      </c>
      <c r="B88" s="146" t="s">
        <v>131</v>
      </c>
      <c r="C88" s="147">
        <v>191.59</v>
      </c>
      <c r="D88" s="148">
        <v>0</v>
      </c>
      <c r="E88" s="149"/>
      <c r="F88" s="149"/>
      <c r="G88" s="149"/>
      <c r="H88" s="149"/>
      <c r="I88" s="149"/>
      <c r="J88" s="149"/>
      <c r="K88" s="149"/>
      <c r="L88" s="149"/>
      <c r="M88" s="135"/>
      <c r="N88" s="135"/>
      <c r="O88" s="135"/>
      <c r="P88" s="135"/>
    </row>
    <row r="89" spans="1:16" ht="15.75" hidden="1" x14ac:dyDescent="0.25">
      <c r="A89" s="145">
        <v>25001</v>
      </c>
      <c r="B89" s="146" t="s">
        <v>132</v>
      </c>
      <c r="C89" s="147">
        <v>182.34</v>
      </c>
      <c r="D89" s="148">
        <v>0</v>
      </c>
      <c r="E89" s="149"/>
      <c r="F89" s="149"/>
      <c r="G89" s="149"/>
      <c r="H89" s="149"/>
      <c r="I89" s="149"/>
      <c r="J89" s="149"/>
      <c r="K89" s="149"/>
      <c r="L89" s="149"/>
      <c r="M89" s="135"/>
      <c r="N89" s="135"/>
      <c r="O89" s="135"/>
      <c r="P89" s="135"/>
    </row>
    <row r="90" spans="1:16" ht="15.75" hidden="1" x14ac:dyDescent="0.25">
      <c r="A90" s="145">
        <v>25003</v>
      </c>
      <c r="B90" s="146" t="s">
        <v>133</v>
      </c>
      <c r="C90" s="147">
        <v>196.61</v>
      </c>
      <c r="D90" s="148">
        <v>0</v>
      </c>
      <c r="E90" s="149"/>
      <c r="F90" s="149"/>
      <c r="G90" s="149"/>
      <c r="H90" s="149"/>
      <c r="I90" s="149"/>
      <c r="J90" s="149"/>
      <c r="K90" s="149"/>
      <c r="L90" s="149"/>
      <c r="M90" s="135"/>
      <c r="N90" s="135"/>
      <c r="O90" s="135"/>
      <c r="P90" s="135"/>
    </row>
    <row r="91" spans="1:16" ht="15.75" hidden="1" x14ac:dyDescent="0.25">
      <c r="A91" s="145">
        <v>25004</v>
      </c>
      <c r="B91" s="146" t="s">
        <v>132</v>
      </c>
      <c r="C91" s="147">
        <v>182.91</v>
      </c>
      <c r="D91" s="148">
        <v>0</v>
      </c>
      <c r="E91" s="149"/>
      <c r="F91" s="149"/>
      <c r="G91" s="149"/>
      <c r="H91" s="149"/>
      <c r="I91" s="149"/>
      <c r="J91" s="149"/>
      <c r="K91" s="149"/>
      <c r="L91" s="149"/>
      <c r="M91" s="135"/>
      <c r="N91" s="135"/>
      <c r="O91" s="135"/>
      <c r="P91" s="135"/>
    </row>
    <row r="92" spans="1:16" ht="15.75" hidden="1" x14ac:dyDescent="0.25">
      <c r="A92" s="145">
        <v>25005</v>
      </c>
      <c r="B92" s="146" t="s">
        <v>134</v>
      </c>
      <c r="C92" s="147">
        <v>176.87</v>
      </c>
      <c r="D92" s="148">
        <v>0</v>
      </c>
      <c r="E92" s="149"/>
      <c r="F92" s="149"/>
      <c r="G92" s="149"/>
      <c r="H92" s="149"/>
      <c r="I92" s="149"/>
      <c r="J92" s="149"/>
      <c r="K92" s="149"/>
      <c r="L92" s="149"/>
      <c r="M92" s="135"/>
      <c r="N92" s="135"/>
      <c r="O92" s="135"/>
      <c r="P92" s="135"/>
    </row>
    <row r="93" spans="1:16" ht="15.75" hidden="1" x14ac:dyDescent="0.25">
      <c r="A93" s="145">
        <v>25006</v>
      </c>
      <c r="B93" s="146" t="s">
        <v>135</v>
      </c>
      <c r="C93" s="147">
        <v>175</v>
      </c>
      <c r="D93" s="148">
        <v>0</v>
      </c>
      <c r="E93" s="149"/>
      <c r="F93" s="149"/>
      <c r="G93" s="149"/>
      <c r="H93" s="149"/>
      <c r="I93" s="149"/>
      <c r="J93" s="149"/>
      <c r="K93" s="149"/>
      <c r="L93" s="149"/>
      <c r="M93" s="135"/>
      <c r="N93" s="135"/>
      <c r="O93" s="135"/>
      <c r="P93" s="135"/>
    </row>
    <row r="94" spans="1:16" ht="15.75" hidden="1" x14ac:dyDescent="0.25">
      <c r="A94" s="145">
        <v>25007</v>
      </c>
      <c r="B94" s="146" t="s">
        <v>136</v>
      </c>
      <c r="C94" s="147">
        <v>164.37</v>
      </c>
      <c r="D94" s="148">
        <v>0</v>
      </c>
      <c r="E94" s="149"/>
      <c r="F94" s="149"/>
      <c r="G94" s="149"/>
      <c r="H94" s="149"/>
      <c r="I94" s="149"/>
      <c r="J94" s="149"/>
      <c r="K94" s="149"/>
      <c r="L94" s="149"/>
      <c r="M94" s="135"/>
      <c r="N94" s="135"/>
      <c r="O94" s="135"/>
      <c r="P94" s="135"/>
    </row>
    <row r="95" spans="1:16" ht="15.75" hidden="1" x14ac:dyDescent="0.25">
      <c r="A95" s="145">
        <v>25008</v>
      </c>
      <c r="B95" s="146" t="s">
        <v>137</v>
      </c>
      <c r="C95" s="147">
        <v>169.28</v>
      </c>
      <c r="D95" s="148">
        <v>0</v>
      </c>
      <c r="E95" s="149"/>
      <c r="F95" s="149"/>
      <c r="G95" s="149"/>
      <c r="H95" s="149"/>
      <c r="I95" s="149"/>
      <c r="J95" s="149"/>
      <c r="K95" s="149"/>
      <c r="L95" s="149"/>
      <c r="M95" s="135"/>
      <c r="N95" s="135"/>
      <c r="O95" s="135"/>
      <c r="P95" s="135"/>
    </row>
    <row r="96" spans="1:16" ht="15.75" hidden="1" x14ac:dyDescent="0.25">
      <c r="A96" s="145">
        <v>25009</v>
      </c>
      <c r="B96" s="146" t="s">
        <v>138</v>
      </c>
      <c r="C96" s="147">
        <v>165.67</v>
      </c>
      <c r="D96" s="148">
        <v>0</v>
      </c>
      <c r="E96" s="149"/>
      <c r="F96" s="149"/>
      <c r="G96" s="149"/>
      <c r="H96" s="149"/>
      <c r="I96" s="149"/>
      <c r="J96" s="149"/>
      <c r="K96" s="149"/>
      <c r="L96" s="149"/>
      <c r="M96" s="135"/>
      <c r="N96" s="135"/>
      <c r="O96" s="135"/>
      <c r="P96" s="135"/>
    </row>
    <row r="97" spans="1:16" ht="15.75" hidden="1" x14ac:dyDescent="0.25">
      <c r="A97" s="145">
        <v>26003</v>
      </c>
      <c r="B97" s="146" t="s">
        <v>139</v>
      </c>
      <c r="C97" s="147">
        <v>171.5</v>
      </c>
      <c r="D97" s="148">
        <v>0</v>
      </c>
      <c r="E97" s="149"/>
      <c r="F97" s="149"/>
      <c r="G97" s="149"/>
      <c r="H97" s="149"/>
      <c r="I97" s="149"/>
      <c r="J97" s="149"/>
      <c r="K97" s="149"/>
      <c r="L97" s="149"/>
      <c r="M97" s="135"/>
      <c r="N97" s="135"/>
      <c r="O97" s="135"/>
      <c r="P97" s="135"/>
    </row>
    <row r="98" spans="1:16" ht="15.75" hidden="1" x14ac:dyDescent="0.25">
      <c r="A98" s="145">
        <v>27001</v>
      </c>
      <c r="B98" s="146" t="s">
        <v>140</v>
      </c>
      <c r="C98" s="147">
        <v>127.67</v>
      </c>
      <c r="D98" s="148">
        <v>0</v>
      </c>
      <c r="E98" s="149"/>
      <c r="F98" s="149"/>
      <c r="G98" s="149"/>
      <c r="H98" s="149"/>
      <c r="I98" s="149"/>
      <c r="J98" s="149"/>
      <c r="K98" s="149"/>
      <c r="L98" s="149"/>
      <c r="M98" s="135"/>
      <c r="N98" s="135"/>
      <c r="O98" s="135"/>
      <c r="P98" s="135"/>
    </row>
    <row r="99" spans="1:16" ht="15.75" hidden="1" x14ac:dyDescent="0.25">
      <c r="A99" s="145">
        <v>27002</v>
      </c>
      <c r="B99" s="146" t="s">
        <v>141</v>
      </c>
      <c r="C99" s="147">
        <v>194.78</v>
      </c>
      <c r="D99" s="148">
        <v>0</v>
      </c>
      <c r="E99" s="149"/>
      <c r="F99" s="149"/>
      <c r="G99" s="149"/>
      <c r="H99" s="149"/>
      <c r="I99" s="149"/>
      <c r="J99" s="149"/>
      <c r="K99" s="149"/>
      <c r="L99" s="149"/>
      <c r="M99" s="135"/>
      <c r="N99" s="135"/>
      <c r="O99" s="135"/>
      <c r="P99" s="135"/>
    </row>
    <row r="100" spans="1:16" ht="15.75" hidden="1" x14ac:dyDescent="0.25">
      <c r="A100" s="145">
        <v>27004</v>
      </c>
      <c r="B100" s="146" t="s">
        <v>142</v>
      </c>
      <c r="C100" s="147">
        <v>173.52</v>
      </c>
      <c r="D100" s="148">
        <v>0</v>
      </c>
      <c r="E100" s="149"/>
      <c r="F100" s="149"/>
      <c r="G100" s="149"/>
      <c r="H100" s="149"/>
      <c r="I100" s="149"/>
      <c r="J100" s="149"/>
      <c r="K100" s="149"/>
      <c r="L100" s="149"/>
      <c r="M100" s="135"/>
      <c r="N100" s="135"/>
      <c r="O100" s="135"/>
      <c r="P100" s="135"/>
    </row>
    <row r="101" spans="1:16" ht="15.75" hidden="1" x14ac:dyDescent="0.25">
      <c r="A101" s="145">
        <v>27005</v>
      </c>
      <c r="B101" s="146" t="s">
        <v>143</v>
      </c>
      <c r="C101" s="147">
        <v>206.06</v>
      </c>
      <c r="D101" s="148">
        <v>0</v>
      </c>
      <c r="E101" s="149"/>
      <c r="F101" s="149"/>
      <c r="G101" s="149"/>
      <c r="H101" s="149"/>
      <c r="I101" s="149"/>
      <c r="J101" s="149"/>
      <c r="K101" s="149"/>
      <c r="L101" s="149"/>
      <c r="M101" s="135"/>
      <c r="N101" s="135"/>
      <c r="O101" s="135"/>
      <c r="P101" s="135"/>
    </row>
    <row r="102" spans="1:16" ht="15.75" hidden="1" x14ac:dyDescent="0.25">
      <c r="A102" s="145">
        <v>27007</v>
      </c>
      <c r="B102" s="146" t="s">
        <v>144</v>
      </c>
      <c r="C102" s="147">
        <v>119.83</v>
      </c>
      <c r="D102" s="148">
        <v>0</v>
      </c>
      <c r="E102" s="149"/>
      <c r="F102" s="149"/>
      <c r="G102" s="149"/>
      <c r="H102" s="149"/>
      <c r="I102" s="149"/>
      <c r="J102" s="149"/>
      <c r="K102" s="149"/>
      <c r="L102" s="149"/>
      <c r="M102" s="135"/>
      <c r="N102" s="135"/>
      <c r="O102" s="135"/>
      <c r="P102" s="135"/>
    </row>
    <row r="103" spans="1:16" ht="15.75" hidden="1" x14ac:dyDescent="0.25">
      <c r="A103" s="145">
        <v>27013</v>
      </c>
      <c r="B103" s="146" t="s">
        <v>145</v>
      </c>
      <c r="C103" s="147">
        <v>198.22</v>
      </c>
      <c r="D103" s="148">
        <v>0</v>
      </c>
      <c r="E103" s="149"/>
      <c r="F103" s="149"/>
      <c r="G103" s="149"/>
      <c r="H103" s="149"/>
      <c r="I103" s="149"/>
      <c r="J103" s="149"/>
      <c r="K103" s="149"/>
      <c r="L103" s="149"/>
      <c r="M103" s="135"/>
      <c r="N103" s="135"/>
      <c r="O103" s="135"/>
      <c r="P103" s="135"/>
    </row>
    <row r="104" spans="1:16" ht="15.75" hidden="1" x14ac:dyDescent="0.25">
      <c r="A104" s="145">
        <v>27014</v>
      </c>
      <c r="B104" s="146" t="s">
        <v>146</v>
      </c>
      <c r="C104" s="147">
        <v>172.79</v>
      </c>
      <c r="D104" s="148">
        <v>0</v>
      </c>
      <c r="E104" s="149"/>
      <c r="F104" s="149"/>
      <c r="G104" s="149"/>
      <c r="H104" s="149"/>
      <c r="I104" s="149"/>
      <c r="J104" s="149"/>
      <c r="K104" s="149"/>
      <c r="L104" s="149"/>
      <c r="M104" s="135"/>
      <c r="N104" s="135"/>
      <c r="O104" s="135"/>
      <c r="P104" s="135"/>
    </row>
    <row r="105" spans="1:16" ht="15.75" hidden="1" x14ac:dyDescent="0.25">
      <c r="A105" s="145">
        <v>27015</v>
      </c>
      <c r="B105" s="146" t="s">
        <v>147</v>
      </c>
      <c r="C105" s="147">
        <v>159.91999999999999</v>
      </c>
      <c r="D105" s="148">
        <v>0</v>
      </c>
      <c r="E105" s="149"/>
      <c r="F105" s="149"/>
      <c r="G105" s="149"/>
      <c r="H105" s="149"/>
      <c r="I105" s="149"/>
      <c r="J105" s="149"/>
      <c r="K105" s="149"/>
      <c r="L105" s="149"/>
      <c r="M105" s="135"/>
      <c r="N105" s="135"/>
      <c r="O105" s="135"/>
      <c r="P105" s="135"/>
    </row>
    <row r="106" spans="1:16" ht="15.75" hidden="1" x14ac:dyDescent="0.25">
      <c r="A106" s="145">
        <v>27017</v>
      </c>
      <c r="B106" s="146" t="s">
        <v>148</v>
      </c>
      <c r="C106" s="147">
        <v>117.24</v>
      </c>
      <c r="D106" s="148">
        <v>0</v>
      </c>
      <c r="E106" s="149"/>
      <c r="F106" s="149"/>
      <c r="G106" s="149"/>
      <c r="H106" s="149"/>
      <c r="I106" s="149"/>
      <c r="J106" s="149"/>
      <c r="K106" s="149"/>
      <c r="L106" s="149"/>
      <c r="M106" s="135"/>
      <c r="N106" s="135"/>
      <c r="O106" s="135"/>
      <c r="P106" s="135"/>
    </row>
    <row r="107" spans="1:16" ht="15.75" hidden="1" x14ac:dyDescent="0.25">
      <c r="A107" s="145">
        <v>27018</v>
      </c>
      <c r="B107" s="146" t="s">
        <v>149</v>
      </c>
      <c r="C107" s="147">
        <v>161.38</v>
      </c>
      <c r="D107" s="148">
        <v>0</v>
      </c>
      <c r="E107" s="149"/>
      <c r="F107" s="149"/>
      <c r="G107" s="149"/>
      <c r="H107" s="149"/>
      <c r="I107" s="149"/>
      <c r="J107" s="149"/>
      <c r="K107" s="149"/>
      <c r="L107" s="149"/>
      <c r="M107" s="135"/>
      <c r="N107" s="135"/>
      <c r="O107" s="135"/>
      <c r="P107" s="135"/>
    </row>
    <row r="108" spans="1:16" ht="15.75" hidden="1" x14ac:dyDescent="0.25">
      <c r="A108" s="145">
        <v>27020</v>
      </c>
      <c r="B108" s="146" t="s">
        <v>150</v>
      </c>
      <c r="C108" s="147">
        <v>364.6</v>
      </c>
      <c r="D108" s="148">
        <v>0</v>
      </c>
      <c r="E108" s="149"/>
      <c r="F108" s="149"/>
      <c r="G108" s="149"/>
      <c r="H108" s="149"/>
      <c r="I108" s="149"/>
      <c r="J108" s="149"/>
      <c r="K108" s="149"/>
      <c r="L108" s="149"/>
      <c r="M108" s="135"/>
      <c r="N108" s="135"/>
      <c r="O108" s="135"/>
      <c r="P108" s="135"/>
    </row>
    <row r="109" spans="1:16" ht="15.75" hidden="1" x14ac:dyDescent="0.25">
      <c r="A109" s="145">
        <v>27021</v>
      </c>
      <c r="B109" s="146" t="s">
        <v>151</v>
      </c>
      <c r="C109" s="147">
        <v>165.61</v>
      </c>
      <c r="D109" s="148">
        <v>0</v>
      </c>
      <c r="E109" s="149"/>
      <c r="F109" s="149"/>
      <c r="G109" s="149"/>
      <c r="H109" s="149"/>
      <c r="I109" s="149"/>
      <c r="J109" s="149"/>
      <c r="K109" s="149"/>
      <c r="L109" s="149"/>
      <c r="M109" s="135"/>
      <c r="N109" s="135"/>
      <c r="O109" s="135"/>
      <c r="P109" s="135"/>
    </row>
    <row r="110" spans="1:16" ht="15.75" hidden="1" x14ac:dyDescent="0.25">
      <c r="A110" s="145">
        <v>27022</v>
      </c>
      <c r="B110" s="146" t="s">
        <v>152</v>
      </c>
      <c r="C110" s="147">
        <v>239.61</v>
      </c>
      <c r="D110" s="148">
        <v>0</v>
      </c>
      <c r="E110" s="149"/>
      <c r="F110" s="149"/>
      <c r="G110" s="149"/>
      <c r="H110" s="149"/>
      <c r="I110" s="149"/>
      <c r="J110" s="149"/>
      <c r="K110" s="149"/>
      <c r="L110" s="149"/>
      <c r="M110" s="135"/>
      <c r="N110" s="135"/>
      <c r="O110" s="135"/>
      <c r="P110" s="135"/>
    </row>
    <row r="111" spans="1:16" ht="15.75" hidden="1" x14ac:dyDescent="0.25">
      <c r="A111" s="145">
        <v>27025</v>
      </c>
      <c r="B111" s="146" t="s">
        <v>153</v>
      </c>
      <c r="C111" s="147">
        <v>181.93</v>
      </c>
      <c r="D111" s="148">
        <v>0</v>
      </c>
      <c r="E111" s="149"/>
      <c r="F111" s="149"/>
      <c r="G111" s="149"/>
      <c r="H111" s="149"/>
      <c r="I111" s="149"/>
      <c r="J111" s="149"/>
      <c r="K111" s="149"/>
      <c r="L111" s="149"/>
      <c r="M111" s="135"/>
      <c r="N111" s="135"/>
      <c r="O111" s="135"/>
      <c r="P111" s="135"/>
    </row>
    <row r="112" spans="1:16" ht="15.75" hidden="1" x14ac:dyDescent="0.25">
      <c r="A112" s="145">
        <v>27026</v>
      </c>
      <c r="B112" s="146" t="s">
        <v>154</v>
      </c>
      <c r="C112" s="147">
        <v>199.14</v>
      </c>
      <c r="D112" s="148">
        <v>0</v>
      </c>
      <c r="E112" s="149"/>
      <c r="F112" s="149"/>
      <c r="G112" s="149"/>
      <c r="H112" s="149"/>
      <c r="I112" s="149"/>
      <c r="J112" s="149"/>
      <c r="K112" s="149"/>
      <c r="L112" s="149"/>
      <c r="M112" s="135"/>
      <c r="N112" s="135"/>
      <c r="O112" s="135"/>
      <c r="P112" s="135"/>
    </row>
    <row r="113" spans="1:16" ht="15.75" hidden="1" x14ac:dyDescent="0.25">
      <c r="A113" s="145">
        <v>27027</v>
      </c>
      <c r="B113" s="146" t="s">
        <v>155</v>
      </c>
      <c r="C113" s="147">
        <v>184.65</v>
      </c>
      <c r="D113" s="148">
        <v>0</v>
      </c>
      <c r="E113" s="149"/>
      <c r="F113" s="149"/>
      <c r="G113" s="149"/>
      <c r="H113" s="149"/>
      <c r="I113" s="149"/>
      <c r="J113" s="149"/>
      <c r="K113" s="149"/>
      <c r="L113" s="149"/>
      <c r="M113" s="135"/>
      <c r="N113" s="135"/>
      <c r="O113" s="135"/>
      <c r="P113" s="135"/>
    </row>
    <row r="114" spans="1:16" ht="15.75" hidden="1" x14ac:dyDescent="0.25">
      <c r="A114" s="145">
        <v>27033</v>
      </c>
      <c r="B114" s="146" t="s">
        <v>156</v>
      </c>
      <c r="C114" s="147">
        <v>174.69</v>
      </c>
      <c r="D114" s="148">
        <v>0</v>
      </c>
      <c r="E114" s="149"/>
      <c r="F114" s="149"/>
      <c r="G114" s="149"/>
      <c r="H114" s="149"/>
      <c r="I114" s="149"/>
      <c r="J114" s="149"/>
      <c r="K114" s="149"/>
      <c r="L114" s="149"/>
      <c r="M114" s="135"/>
      <c r="N114" s="135"/>
      <c r="O114" s="135"/>
      <c r="P114" s="135"/>
    </row>
    <row r="115" spans="1:16" ht="15.75" hidden="1" x14ac:dyDescent="0.25">
      <c r="A115" s="145">
        <v>27034</v>
      </c>
      <c r="B115" s="146" t="s">
        <v>157</v>
      </c>
      <c r="C115" s="147">
        <v>152.1</v>
      </c>
      <c r="D115" s="148">
        <v>0</v>
      </c>
      <c r="E115" s="149"/>
      <c r="F115" s="149"/>
      <c r="G115" s="149"/>
      <c r="H115" s="149"/>
      <c r="I115" s="149"/>
      <c r="J115" s="149"/>
      <c r="K115" s="149"/>
      <c r="L115" s="149"/>
      <c r="M115" s="135"/>
      <c r="N115" s="135"/>
      <c r="O115" s="135"/>
      <c r="P115" s="135"/>
    </row>
    <row r="116" spans="1:16" ht="15.75" hidden="1" x14ac:dyDescent="0.25">
      <c r="A116" s="145">
        <v>27035</v>
      </c>
      <c r="B116" s="146" t="s">
        <v>158</v>
      </c>
      <c r="C116" s="147">
        <v>207.09</v>
      </c>
      <c r="D116" s="148">
        <v>0</v>
      </c>
      <c r="E116" s="149"/>
      <c r="F116" s="149"/>
      <c r="G116" s="149"/>
      <c r="H116" s="149"/>
      <c r="I116" s="149"/>
      <c r="J116" s="149"/>
      <c r="K116" s="149"/>
      <c r="L116" s="149"/>
      <c r="M116" s="135"/>
      <c r="N116" s="135"/>
      <c r="O116" s="135"/>
      <c r="P116" s="135"/>
    </row>
    <row r="117" spans="1:16" ht="15.75" hidden="1" x14ac:dyDescent="0.25">
      <c r="A117" s="145">
        <v>27036</v>
      </c>
      <c r="B117" s="146" t="s">
        <v>159</v>
      </c>
      <c r="C117" s="147">
        <v>119.64</v>
      </c>
      <c r="D117" s="148">
        <v>0</v>
      </c>
      <c r="E117" s="149"/>
      <c r="F117" s="149"/>
      <c r="G117" s="149"/>
      <c r="H117" s="149"/>
      <c r="I117" s="149"/>
      <c r="J117" s="149"/>
      <c r="K117" s="149"/>
      <c r="L117" s="149"/>
      <c r="M117" s="135"/>
      <c r="N117" s="135"/>
      <c r="O117" s="135"/>
      <c r="P117" s="135"/>
    </row>
    <row r="118" spans="1:16" ht="15.75" hidden="1" x14ac:dyDescent="0.25">
      <c r="A118" s="145">
        <v>27037</v>
      </c>
      <c r="B118" s="146" t="s">
        <v>160</v>
      </c>
      <c r="C118" s="150">
        <v>0</v>
      </c>
      <c r="D118" s="148">
        <v>0</v>
      </c>
      <c r="E118" s="149"/>
      <c r="F118" s="149"/>
      <c r="G118" s="149"/>
      <c r="H118" s="149"/>
      <c r="I118" s="149"/>
      <c r="J118" s="149"/>
      <c r="K118" s="149"/>
      <c r="L118" s="149"/>
      <c r="M118" s="135"/>
      <c r="N118" s="135"/>
      <c r="O118" s="135"/>
      <c r="P118" s="135"/>
    </row>
    <row r="119" spans="1:16" ht="15.75" hidden="1" x14ac:dyDescent="0.25">
      <c r="A119" s="145">
        <v>27038</v>
      </c>
      <c r="B119" s="146" t="s">
        <v>161</v>
      </c>
      <c r="C119" s="147">
        <v>189.2</v>
      </c>
      <c r="D119" s="148">
        <v>0</v>
      </c>
      <c r="E119" s="149"/>
      <c r="F119" s="149"/>
      <c r="G119" s="149"/>
      <c r="H119" s="149"/>
      <c r="I119" s="149"/>
      <c r="J119" s="149"/>
      <c r="K119" s="149"/>
      <c r="L119" s="149"/>
      <c r="M119" s="135"/>
      <c r="N119" s="135"/>
      <c r="O119" s="135"/>
      <c r="P119" s="135"/>
    </row>
    <row r="120" spans="1:16" ht="15.75" hidden="1" x14ac:dyDescent="0.25">
      <c r="A120" s="145">
        <v>27039</v>
      </c>
      <c r="B120" s="146" t="s">
        <v>162</v>
      </c>
      <c r="C120" s="147">
        <v>208.65</v>
      </c>
      <c r="D120" s="148">
        <v>0</v>
      </c>
      <c r="E120" s="149"/>
      <c r="F120" s="149"/>
      <c r="G120" s="149"/>
      <c r="H120" s="149"/>
      <c r="I120" s="149"/>
      <c r="J120" s="149"/>
      <c r="K120" s="149"/>
      <c r="L120" s="149"/>
      <c r="M120" s="135"/>
      <c r="N120" s="135"/>
      <c r="O120" s="135"/>
      <c r="P120" s="135"/>
    </row>
    <row r="121" spans="1:16" ht="15.75" hidden="1" x14ac:dyDescent="0.25">
      <c r="A121" s="145">
        <v>27040</v>
      </c>
      <c r="B121" s="146" t="s">
        <v>163</v>
      </c>
      <c r="C121" s="147">
        <v>185.21</v>
      </c>
      <c r="D121" s="148">
        <v>0</v>
      </c>
      <c r="E121" s="149"/>
      <c r="F121" s="149"/>
      <c r="G121" s="149"/>
      <c r="H121" s="149"/>
      <c r="I121" s="149"/>
      <c r="J121" s="149"/>
      <c r="K121" s="149"/>
      <c r="L121" s="149"/>
      <c r="M121" s="135"/>
      <c r="N121" s="135"/>
      <c r="O121" s="135"/>
      <c r="P121" s="135"/>
    </row>
    <row r="122" spans="1:16" ht="15.75" hidden="1" x14ac:dyDescent="0.25">
      <c r="A122" s="145">
        <v>27041</v>
      </c>
      <c r="B122" s="146" t="s">
        <v>164</v>
      </c>
      <c r="C122" s="150">
        <v>0</v>
      </c>
      <c r="D122" s="148">
        <v>0</v>
      </c>
      <c r="E122" s="149"/>
      <c r="F122" s="149"/>
      <c r="G122" s="149"/>
      <c r="H122" s="149"/>
      <c r="I122" s="149"/>
      <c r="J122" s="149"/>
      <c r="K122" s="149"/>
      <c r="L122" s="149"/>
      <c r="M122" s="135"/>
      <c r="N122" s="135"/>
      <c r="O122" s="135"/>
      <c r="P122" s="135"/>
    </row>
    <row r="123" spans="1:16" ht="15.75" hidden="1" x14ac:dyDescent="0.25">
      <c r="A123" s="145">
        <v>27042</v>
      </c>
      <c r="B123" s="146" t="s">
        <v>165</v>
      </c>
      <c r="C123" s="147">
        <v>159.49</v>
      </c>
      <c r="D123" s="148">
        <v>0</v>
      </c>
      <c r="E123" s="149"/>
      <c r="F123" s="149"/>
      <c r="G123" s="149"/>
      <c r="H123" s="149"/>
      <c r="I123" s="149"/>
      <c r="J123" s="149"/>
      <c r="K123" s="149"/>
      <c r="L123" s="149"/>
      <c r="M123" s="135"/>
      <c r="N123" s="135"/>
      <c r="O123" s="135"/>
      <c r="P123" s="135"/>
    </row>
    <row r="124" spans="1:16" ht="15.75" hidden="1" x14ac:dyDescent="0.25">
      <c r="A124" s="145">
        <v>27044</v>
      </c>
      <c r="B124" s="146" t="s">
        <v>166</v>
      </c>
      <c r="C124" s="150">
        <v>0</v>
      </c>
      <c r="D124" s="148">
        <v>0</v>
      </c>
      <c r="E124" s="149"/>
      <c r="F124" s="149"/>
      <c r="G124" s="149"/>
      <c r="H124" s="149"/>
      <c r="I124" s="149"/>
      <c r="J124" s="149"/>
      <c r="K124" s="149"/>
      <c r="L124" s="149"/>
      <c r="M124" s="135"/>
      <c r="N124" s="135"/>
      <c r="O124" s="135"/>
      <c r="P124" s="135"/>
    </row>
    <row r="125" spans="1:16" ht="15.75" hidden="1" x14ac:dyDescent="0.25">
      <c r="A125" s="145">
        <v>27045</v>
      </c>
      <c r="B125" s="146" t="s">
        <v>167</v>
      </c>
      <c r="C125" s="147">
        <v>185.09</v>
      </c>
      <c r="D125" s="148">
        <v>0</v>
      </c>
      <c r="E125" s="149"/>
      <c r="F125" s="149"/>
      <c r="G125" s="149"/>
      <c r="H125" s="149"/>
      <c r="I125" s="149"/>
      <c r="J125" s="149"/>
      <c r="K125" s="149"/>
      <c r="L125" s="149"/>
      <c r="M125" s="135"/>
      <c r="N125" s="135"/>
      <c r="O125" s="135"/>
      <c r="P125" s="135"/>
    </row>
    <row r="126" spans="1:16" ht="15.75" hidden="1" x14ac:dyDescent="0.25">
      <c r="A126" s="145">
        <v>27046</v>
      </c>
      <c r="B126" s="146" t="s">
        <v>168</v>
      </c>
      <c r="C126" s="147">
        <v>133.55000000000001</v>
      </c>
      <c r="D126" s="148">
        <v>0</v>
      </c>
      <c r="E126" s="149"/>
      <c r="F126" s="149"/>
      <c r="G126" s="149"/>
      <c r="H126" s="149"/>
      <c r="I126" s="149"/>
      <c r="J126" s="149"/>
      <c r="K126" s="149"/>
      <c r="L126" s="149"/>
      <c r="M126" s="135"/>
      <c r="N126" s="135"/>
      <c r="O126" s="135"/>
      <c r="P126" s="135"/>
    </row>
    <row r="127" spans="1:16" ht="15.75" hidden="1" x14ac:dyDescent="0.25">
      <c r="A127" s="145">
        <v>27049</v>
      </c>
      <c r="B127" s="146" t="s">
        <v>169</v>
      </c>
      <c r="C127" s="147">
        <v>192</v>
      </c>
      <c r="D127" s="148">
        <v>0</v>
      </c>
      <c r="E127" s="149"/>
      <c r="F127" s="149"/>
      <c r="G127" s="149"/>
      <c r="H127" s="149"/>
      <c r="I127" s="149"/>
      <c r="J127" s="149"/>
      <c r="K127" s="149"/>
      <c r="L127" s="149"/>
      <c r="M127" s="135"/>
      <c r="N127" s="135"/>
      <c r="O127" s="135"/>
      <c r="P127" s="135"/>
    </row>
    <row r="128" spans="1:16" ht="15.75" hidden="1" x14ac:dyDescent="0.25">
      <c r="A128" s="145">
        <v>27050</v>
      </c>
      <c r="B128" s="146" t="s">
        <v>170</v>
      </c>
      <c r="C128" s="147">
        <v>137.68</v>
      </c>
      <c r="D128" s="148">
        <v>0</v>
      </c>
      <c r="E128" s="149"/>
      <c r="F128" s="149"/>
      <c r="G128" s="149"/>
      <c r="H128" s="149"/>
      <c r="I128" s="149"/>
      <c r="J128" s="149"/>
      <c r="K128" s="149"/>
      <c r="L128" s="149"/>
      <c r="M128" s="135"/>
      <c r="N128" s="135"/>
      <c r="O128" s="135"/>
      <c r="P128" s="135"/>
    </row>
    <row r="129" spans="1:16" ht="15.75" hidden="1" x14ac:dyDescent="0.25">
      <c r="A129" s="145">
        <v>27052</v>
      </c>
      <c r="B129" s="146" t="s">
        <v>171</v>
      </c>
      <c r="C129" s="147">
        <v>191.15</v>
      </c>
      <c r="D129" s="148">
        <v>0</v>
      </c>
      <c r="E129" s="149"/>
      <c r="F129" s="149"/>
      <c r="G129" s="149"/>
      <c r="H129" s="149"/>
      <c r="I129" s="149"/>
      <c r="J129" s="149"/>
      <c r="K129" s="149"/>
      <c r="L129" s="149"/>
      <c r="M129" s="135"/>
      <c r="N129" s="135"/>
      <c r="O129" s="135"/>
      <c r="P129" s="135"/>
    </row>
    <row r="130" spans="1:16" ht="15.75" hidden="1" x14ac:dyDescent="0.25">
      <c r="A130" s="145">
        <v>27054</v>
      </c>
      <c r="B130" s="146" t="s">
        <v>172</v>
      </c>
      <c r="C130" s="147">
        <v>184.54</v>
      </c>
      <c r="D130" s="148">
        <v>0</v>
      </c>
      <c r="E130" s="149"/>
      <c r="F130" s="149"/>
      <c r="G130" s="149"/>
      <c r="H130" s="149"/>
      <c r="I130" s="149"/>
      <c r="J130" s="149"/>
      <c r="K130" s="149"/>
      <c r="L130" s="149"/>
      <c r="M130" s="135"/>
      <c r="N130" s="135"/>
      <c r="O130" s="135"/>
      <c r="P130" s="135"/>
    </row>
    <row r="131" spans="1:16" ht="15.75" hidden="1" x14ac:dyDescent="0.25">
      <c r="A131" s="145">
        <v>27055</v>
      </c>
      <c r="B131" s="146" t="s">
        <v>173</v>
      </c>
      <c r="C131" s="147">
        <v>177.06</v>
      </c>
      <c r="D131" s="148">
        <v>0</v>
      </c>
      <c r="E131" s="149"/>
      <c r="F131" s="149"/>
      <c r="G131" s="149"/>
      <c r="H131" s="149"/>
      <c r="I131" s="149"/>
      <c r="J131" s="149"/>
      <c r="K131" s="149"/>
      <c r="L131" s="149"/>
      <c r="M131" s="135"/>
      <c r="N131" s="135"/>
      <c r="O131" s="135"/>
      <c r="P131" s="135"/>
    </row>
    <row r="132" spans="1:16" ht="15.75" hidden="1" x14ac:dyDescent="0.25">
      <c r="A132" s="145">
        <v>27056</v>
      </c>
      <c r="B132" s="146" t="s">
        <v>174</v>
      </c>
      <c r="C132" s="147">
        <v>192.27</v>
      </c>
      <c r="D132" s="148">
        <v>0</v>
      </c>
      <c r="E132" s="149"/>
      <c r="F132" s="149"/>
      <c r="G132" s="149"/>
      <c r="H132" s="149"/>
      <c r="I132" s="149"/>
      <c r="J132" s="149"/>
      <c r="K132" s="149"/>
      <c r="L132" s="149"/>
      <c r="M132" s="135"/>
      <c r="N132" s="135"/>
      <c r="O132" s="135"/>
      <c r="P132" s="135"/>
    </row>
    <row r="133" spans="1:16" ht="15.75" hidden="1" x14ac:dyDescent="0.25">
      <c r="A133" s="145">
        <v>27057</v>
      </c>
      <c r="B133" s="146" t="s">
        <v>175</v>
      </c>
      <c r="C133" s="147">
        <v>165.07</v>
      </c>
      <c r="D133" s="148">
        <v>0</v>
      </c>
      <c r="E133" s="149"/>
      <c r="F133" s="149"/>
      <c r="G133" s="149"/>
      <c r="H133" s="149"/>
      <c r="I133" s="149"/>
      <c r="J133" s="149"/>
      <c r="K133" s="149"/>
      <c r="L133" s="149"/>
      <c r="M133" s="135"/>
      <c r="N133" s="135"/>
      <c r="O133" s="135"/>
      <c r="P133" s="135"/>
    </row>
    <row r="134" spans="1:16" ht="15.75" hidden="1" x14ac:dyDescent="0.25">
      <c r="A134" s="145">
        <v>27059</v>
      </c>
      <c r="B134" s="146" t="s">
        <v>176</v>
      </c>
      <c r="C134" s="147">
        <v>163.69999999999999</v>
      </c>
      <c r="D134" s="148">
        <v>0</v>
      </c>
      <c r="E134" s="149"/>
      <c r="F134" s="149"/>
      <c r="G134" s="149"/>
      <c r="H134" s="149"/>
      <c r="I134" s="149"/>
      <c r="J134" s="149"/>
      <c r="K134" s="149"/>
      <c r="L134" s="149"/>
      <c r="M134" s="135"/>
      <c r="N134" s="135"/>
      <c r="O134" s="135"/>
      <c r="P134" s="135"/>
    </row>
    <row r="135" spans="1:16" ht="15.75" hidden="1" x14ac:dyDescent="0.25">
      <c r="A135" s="145">
        <v>27060</v>
      </c>
      <c r="B135" s="146" t="s">
        <v>177</v>
      </c>
      <c r="C135" s="147">
        <v>192.8</v>
      </c>
      <c r="D135" s="148">
        <v>0</v>
      </c>
      <c r="E135" s="149"/>
      <c r="F135" s="149"/>
      <c r="G135" s="149"/>
      <c r="H135" s="149"/>
      <c r="I135" s="149"/>
      <c r="J135" s="149"/>
      <c r="K135" s="149"/>
      <c r="L135" s="149"/>
      <c r="M135" s="135"/>
      <c r="N135" s="135"/>
      <c r="O135" s="135"/>
      <c r="P135" s="135"/>
    </row>
    <row r="136" spans="1:16" ht="15.75" hidden="1" x14ac:dyDescent="0.25">
      <c r="A136" s="145">
        <v>27062</v>
      </c>
      <c r="B136" s="146" t="s">
        <v>178</v>
      </c>
      <c r="C136" s="147">
        <v>160.4</v>
      </c>
      <c r="D136" s="148">
        <v>0</v>
      </c>
      <c r="E136" s="149"/>
      <c r="F136" s="149"/>
      <c r="G136" s="149"/>
      <c r="H136" s="149"/>
      <c r="I136" s="149"/>
      <c r="J136" s="149"/>
      <c r="K136" s="149"/>
      <c r="L136" s="149"/>
      <c r="M136" s="135"/>
      <c r="N136" s="135"/>
      <c r="O136" s="135"/>
      <c r="P136" s="135"/>
    </row>
    <row r="137" spans="1:16" ht="15.75" hidden="1" x14ac:dyDescent="0.25">
      <c r="A137" s="145">
        <v>27063</v>
      </c>
      <c r="B137" s="146" t="s">
        <v>179</v>
      </c>
      <c r="C137" s="147">
        <v>211.62</v>
      </c>
      <c r="D137" s="148">
        <v>0</v>
      </c>
      <c r="E137" s="149"/>
      <c r="F137" s="149"/>
      <c r="G137" s="149"/>
      <c r="H137" s="149"/>
      <c r="I137" s="149"/>
      <c r="J137" s="149"/>
      <c r="K137" s="149"/>
      <c r="L137" s="149"/>
      <c r="M137" s="135"/>
      <c r="N137" s="135"/>
      <c r="O137" s="135"/>
      <c r="P137" s="135"/>
    </row>
    <row r="138" spans="1:16" ht="15.75" hidden="1" x14ac:dyDescent="0.25">
      <c r="A138" s="145">
        <v>27066</v>
      </c>
      <c r="B138" s="146" t="s">
        <v>180</v>
      </c>
      <c r="C138" s="147">
        <v>137.53</v>
      </c>
      <c r="D138" s="148">
        <v>0</v>
      </c>
      <c r="E138" s="149"/>
      <c r="F138" s="149"/>
      <c r="G138" s="149"/>
      <c r="H138" s="149"/>
      <c r="I138" s="149"/>
      <c r="J138" s="149"/>
      <c r="K138" s="149"/>
      <c r="L138" s="149"/>
      <c r="M138" s="135"/>
      <c r="N138" s="135"/>
      <c r="O138" s="135"/>
      <c r="P138" s="135"/>
    </row>
    <row r="139" spans="1:16" ht="15.75" hidden="1" x14ac:dyDescent="0.25">
      <c r="A139" s="145">
        <v>27067</v>
      </c>
      <c r="B139" s="146" t="s">
        <v>181</v>
      </c>
      <c r="C139" s="147">
        <v>184.22</v>
      </c>
      <c r="D139" s="148">
        <v>0</v>
      </c>
      <c r="E139" s="149"/>
      <c r="F139" s="149"/>
      <c r="G139" s="149"/>
      <c r="H139" s="149"/>
      <c r="I139" s="149"/>
      <c r="J139" s="149"/>
      <c r="K139" s="149"/>
      <c r="L139" s="149"/>
      <c r="M139" s="135"/>
      <c r="N139" s="135"/>
      <c r="O139" s="135"/>
      <c r="P139" s="135"/>
    </row>
    <row r="140" spans="1:16" ht="15.75" hidden="1" x14ac:dyDescent="0.25">
      <c r="A140" s="145">
        <v>27068</v>
      </c>
      <c r="B140" s="146" t="s">
        <v>182</v>
      </c>
      <c r="C140" s="147">
        <v>217.45</v>
      </c>
      <c r="D140" s="148">
        <v>0</v>
      </c>
      <c r="E140" s="149"/>
      <c r="F140" s="149"/>
      <c r="G140" s="149"/>
      <c r="H140" s="149"/>
      <c r="I140" s="149"/>
      <c r="J140" s="149"/>
      <c r="K140" s="149"/>
      <c r="L140" s="149"/>
      <c r="M140" s="135"/>
      <c r="N140" s="135"/>
      <c r="O140" s="135"/>
      <c r="P140" s="135"/>
    </row>
    <row r="141" spans="1:16" ht="15.75" hidden="1" x14ac:dyDescent="0.25">
      <c r="A141" s="145">
        <v>27070</v>
      </c>
      <c r="B141" s="146" t="s">
        <v>183</v>
      </c>
      <c r="C141" s="147">
        <v>191.85</v>
      </c>
      <c r="D141" s="148">
        <v>0</v>
      </c>
      <c r="E141" s="149"/>
      <c r="F141" s="149"/>
      <c r="G141" s="149"/>
      <c r="H141" s="149"/>
      <c r="I141" s="149"/>
      <c r="J141" s="149"/>
      <c r="K141" s="149"/>
      <c r="L141" s="149"/>
      <c r="M141" s="135"/>
      <c r="N141" s="135"/>
      <c r="O141" s="135"/>
      <c r="P141" s="135"/>
    </row>
    <row r="142" spans="1:16" ht="15.75" hidden="1" x14ac:dyDescent="0.25">
      <c r="A142" s="145">
        <v>27071</v>
      </c>
      <c r="B142" s="146" t="s">
        <v>184</v>
      </c>
      <c r="C142" s="147">
        <v>139.46</v>
      </c>
      <c r="D142" s="148">
        <v>0</v>
      </c>
      <c r="E142" s="149"/>
      <c r="F142" s="149"/>
      <c r="G142" s="149"/>
      <c r="H142" s="149"/>
      <c r="I142" s="149"/>
      <c r="J142" s="149"/>
      <c r="K142" s="149"/>
      <c r="L142" s="149"/>
      <c r="M142" s="135"/>
      <c r="N142" s="135"/>
      <c r="O142" s="135"/>
      <c r="P142" s="135"/>
    </row>
    <row r="143" spans="1:16" ht="15.75" hidden="1" x14ac:dyDescent="0.25">
      <c r="A143" s="145">
        <v>27072</v>
      </c>
      <c r="B143" s="146" t="s">
        <v>185</v>
      </c>
      <c r="C143" s="147">
        <v>187.5</v>
      </c>
      <c r="D143" s="148">
        <v>0</v>
      </c>
      <c r="E143" s="149"/>
      <c r="F143" s="149"/>
      <c r="G143" s="149"/>
      <c r="H143" s="149"/>
      <c r="I143" s="149"/>
      <c r="J143" s="149"/>
      <c r="K143" s="149"/>
      <c r="L143" s="149"/>
      <c r="M143" s="135"/>
      <c r="N143" s="135"/>
      <c r="O143" s="135"/>
      <c r="P143" s="135"/>
    </row>
    <row r="144" spans="1:16" ht="15.75" hidden="1" x14ac:dyDescent="0.25">
      <c r="A144" s="145">
        <v>27074</v>
      </c>
      <c r="B144" s="146" t="s">
        <v>186</v>
      </c>
      <c r="C144" s="147">
        <v>188.5</v>
      </c>
      <c r="D144" s="148">
        <v>0</v>
      </c>
      <c r="E144" s="149"/>
      <c r="F144" s="149"/>
      <c r="G144" s="149"/>
      <c r="H144" s="149"/>
      <c r="I144" s="149"/>
      <c r="J144" s="149"/>
      <c r="K144" s="149"/>
      <c r="L144" s="149"/>
      <c r="M144" s="135"/>
      <c r="N144" s="135"/>
      <c r="O144" s="135"/>
      <c r="P144" s="135"/>
    </row>
    <row r="145" spans="1:16" ht="15.75" hidden="1" x14ac:dyDescent="0.25">
      <c r="A145" s="145">
        <v>27075</v>
      </c>
      <c r="B145" s="146" t="s">
        <v>187</v>
      </c>
      <c r="C145" s="147">
        <v>201.67</v>
      </c>
      <c r="D145" s="148">
        <v>0</v>
      </c>
      <c r="E145" s="149"/>
      <c r="F145" s="149"/>
      <c r="G145" s="149"/>
      <c r="H145" s="149"/>
      <c r="I145" s="149"/>
      <c r="J145" s="149"/>
      <c r="K145" s="149"/>
      <c r="L145" s="149"/>
      <c r="M145" s="135"/>
      <c r="N145" s="135"/>
      <c r="O145" s="135"/>
      <c r="P145" s="135"/>
    </row>
    <row r="146" spans="1:16" ht="15.75" hidden="1" x14ac:dyDescent="0.25">
      <c r="A146" s="145">
        <v>27076</v>
      </c>
      <c r="B146" s="146" t="s">
        <v>188</v>
      </c>
      <c r="C146" s="147">
        <v>171.64</v>
      </c>
      <c r="D146" s="148">
        <v>0</v>
      </c>
      <c r="E146" s="149"/>
      <c r="F146" s="149"/>
      <c r="G146" s="149"/>
      <c r="H146" s="149"/>
      <c r="I146" s="149"/>
      <c r="J146" s="149"/>
      <c r="K146" s="149"/>
      <c r="L146" s="149"/>
      <c r="M146" s="135"/>
      <c r="N146" s="135"/>
      <c r="O146" s="135"/>
      <c r="P146" s="135"/>
    </row>
    <row r="147" spans="1:16" ht="15.75" hidden="1" x14ac:dyDescent="0.25">
      <c r="A147" s="145">
        <v>27077</v>
      </c>
      <c r="B147" s="146" t="s">
        <v>189</v>
      </c>
      <c r="C147" s="147">
        <v>167.12</v>
      </c>
      <c r="D147" s="148">
        <v>0</v>
      </c>
      <c r="E147" s="149"/>
      <c r="F147" s="149"/>
      <c r="G147" s="149"/>
      <c r="H147" s="149"/>
      <c r="I147" s="149"/>
      <c r="J147" s="149"/>
      <c r="K147" s="149"/>
      <c r="L147" s="149"/>
      <c r="M147" s="135"/>
      <c r="N147" s="135"/>
      <c r="O147" s="135"/>
      <c r="P147" s="135"/>
    </row>
    <row r="148" spans="1:16" ht="15.75" hidden="1" x14ac:dyDescent="0.25">
      <c r="A148" s="145">
        <v>27090</v>
      </c>
      <c r="B148" s="146" t="s">
        <v>190</v>
      </c>
      <c r="C148" s="147">
        <v>204.41</v>
      </c>
      <c r="D148" s="148">
        <v>0</v>
      </c>
      <c r="E148" s="149"/>
      <c r="F148" s="149"/>
      <c r="G148" s="149"/>
      <c r="H148" s="149"/>
      <c r="I148" s="149"/>
      <c r="J148" s="149"/>
      <c r="K148" s="149"/>
      <c r="L148" s="149"/>
      <c r="M148" s="135"/>
      <c r="N148" s="135"/>
      <c r="O148" s="135"/>
      <c r="P148" s="135"/>
    </row>
    <row r="149" spans="1:16" ht="15.75" hidden="1" x14ac:dyDescent="0.25">
      <c r="A149" s="145">
        <v>27092</v>
      </c>
      <c r="B149" s="146" t="s">
        <v>49</v>
      </c>
      <c r="C149" s="147">
        <v>193.89</v>
      </c>
      <c r="D149" s="148">
        <v>0</v>
      </c>
      <c r="E149" s="149"/>
      <c r="F149" s="149"/>
      <c r="G149" s="149"/>
      <c r="H149" s="149"/>
      <c r="I149" s="149"/>
      <c r="J149" s="149"/>
      <c r="K149" s="149"/>
      <c r="L149" s="149"/>
      <c r="M149" s="135"/>
      <c r="N149" s="135"/>
      <c r="O149" s="135"/>
      <c r="P149" s="135"/>
    </row>
    <row r="150" spans="1:16" ht="15.75" hidden="1" x14ac:dyDescent="0.25">
      <c r="A150" s="145">
        <v>28001</v>
      </c>
      <c r="B150" s="146" t="s">
        <v>191</v>
      </c>
      <c r="C150" s="147">
        <v>160.57</v>
      </c>
      <c r="D150" s="148">
        <v>0</v>
      </c>
      <c r="E150" s="149"/>
      <c r="F150" s="149"/>
      <c r="G150" s="149"/>
      <c r="H150" s="149"/>
      <c r="I150" s="149"/>
      <c r="J150" s="149"/>
      <c r="K150" s="149"/>
      <c r="L150" s="149"/>
      <c r="M150" s="135"/>
      <c r="N150" s="135"/>
      <c r="O150" s="135"/>
      <c r="P150" s="135"/>
    </row>
    <row r="151" spans="1:16" ht="15.75" hidden="1" x14ac:dyDescent="0.25">
      <c r="A151" s="145">
        <v>28002</v>
      </c>
      <c r="B151" s="146" t="s">
        <v>192</v>
      </c>
      <c r="C151" s="147">
        <v>159.16</v>
      </c>
      <c r="D151" s="148">
        <v>0</v>
      </c>
      <c r="E151" s="149"/>
      <c r="F151" s="149"/>
      <c r="G151" s="149"/>
      <c r="H151" s="149"/>
      <c r="I151" s="149"/>
      <c r="J151" s="149"/>
      <c r="K151" s="149"/>
      <c r="L151" s="149"/>
      <c r="M151" s="135"/>
      <c r="N151" s="135"/>
      <c r="O151" s="135"/>
      <c r="P151" s="135"/>
    </row>
    <row r="152" spans="1:16" ht="15.75" hidden="1" x14ac:dyDescent="0.25">
      <c r="A152" s="145">
        <v>28003</v>
      </c>
      <c r="B152" s="146" t="s">
        <v>193</v>
      </c>
      <c r="C152" s="147">
        <v>156.02000000000001</v>
      </c>
      <c r="D152" s="148">
        <v>0</v>
      </c>
      <c r="E152" s="149"/>
      <c r="F152" s="149"/>
      <c r="G152" s="149"/>
      <c r="H152" s="149"/>
      <c r="I152" s="149"/>
      <c r="J152" s="149"/>
      <c r="K152" s="149"/>
      <c r="L152" s="149"/>
      <c r="M152" s="135"/>
      <c r="N152" s="135"/>
      <c r="O152" s="135"/>
      <c r="P152" s="135"/>
    </row>
    <row r="153" spans="1:16" ht="15.75" hidden="1" x14ac:dyDescent="0.25">
      <c r="A153" s="145">
        <v>28004</v>
      </c>
      <c r="B153" s="146" t="s">
        <v>194</v>
      </c>
      <c r="C153" s="147">
        <v>161.84</v>
      </c>
      <c r="D153" s="148">
        <v>0</v>
      </c>
      <c r="E153" s="149"/>
      <c r="F153" s="149"/>
      <c r="G153" s="149"/>
      <c r="H153" s="149"/>
      <c r="I153" s="149"/>
      <c r="J153" s="149"/>
      <c r="K153" s="149"/>
      <c r="L153" s="149"/>
      <c r="M153" s="135"/>
      <c r="N153" s="135"/>
      <c r="O153" s="135"/>
      <c r="P153" s="135"/>
    </row>
    <row r="154" spans="1:16" ht="15.75" hidden="1" x14ac:dyDescent="0.25">
      <c r="A154" s="145">
        <v>29001</v>
      </c>
      <c r="B154" s="146" t="s">
        <v>195</v>
      </c>
      <c r="C154" s="147">
        <v>184.98</v>
      </c>
      <c r="D154" s="148">
        <v>0</v>
      </c>
      <c r="E154" s="149"/>
      <c r="F154" s="149"/>
      <c r="G154" s="149"/>
      <c r="H154" s="149"/>
      <c r="I154" s="149"/>
      <c r="J154" s="149"/>
      <c r="K154" s="149"/>
      <c r="L154" s="149"/>
      <c r="M154" s="135"/>
      <c r="N154" s="135"/>
      <c r="O154" s="135"/>
      <c r="P154" s="135"/>
    </row>
    <row r="155" spans="1:16" ht="15.75" hidden="1" x14ac:dyDescent="0.25">
      <c r="A155" s="145">
        <v>30001</v>
      </c>
      <c r="B155" s="146" t="s">
        <v>196</v>
      </c>
      <c r="C155" s="147">
        <v>175.62</v>
      </c>
      <c r="D155" s="148">
        <v>0</v>
      </c>
      <c r="E155" s="149"/>
      <c r="F155" s="149"/>
      <c r="G155" s="149"/>
      <c r="H155" s="149"/>
      <c r="I155" s="149"/>
      <c r="J155" s="149"/>
      <c r="K155" s="149"/>
      <c r="L155" s="149"/>
      <c r="M155" s="135"/>
      <c r="N155" s="135"/>
      <c r="O155" s="135"/>
      <c r="P155" s="135"/>
    </row>
    <row r="156" spans="1:16" ht="15.75" hidden="1" x14ac:dyDescent="0.25">
      <c r="A156" s="145">
        <v>30002</v>
      </c>
      <c r="B156" s="146" t="s">
        <v>197</v>
      </c>
      <c r="C156" s="147">
        <v>163.41999999999999</v>
      </c>
      <c r="D156" s="148">
        <v>0</v>
      </c>
      <c r="E156" s="149"/>
      <c r="F156" s="149"/>
      <c r="G156" s="149"/>
      <c r="H156" s="149"/>
      <c r="I156" s="149"/>
      <c r="J156" s="149"/>
      <c r="K156" s="149"/>
      <c r="L156" s="149"/>
      <c r="M156" s="135"/>
      <c r="N156" s="135"/>
      <c r="O156" s="135"/>
      <c r="P156" s="135"/>
    </row>
    <row r="157" spans="1:16" ht="15.75" hidden="1" x14ac:dyDescent="0.25">
      <c r="A157" s="145">
        <v>31001</v>
      </c>
      <c r="B157" s="146" t="s">
        <v>198</v>
      </c>
      <c r="C157" s="147">
        <v>200.1</v>
      </c>
      <c r="D157" s="148">
        <v>0</v>
      </c>
      <c r="E157" s="149"/>
      <c r="F157" s="149"/>
      <c r="G157" s="149"/>
      <c r="H157" s="149"/>
      <c r="I157" s="149"/>
      <c r="J157" s="149"/>
      <c r="K157" s="149"/>
      <c r="L157" s="149"/>
      <c r="M157" s="135"/>
      <c r="N157" s="135"/>
      <c r="O157" s="135"/>
      <c r="P157" s="135"/>
    </row>
    <row r="158" spans="1:16" ht="15.75" hidden="1" x14ac:dyDescent="0.25">
      <c r="A158" s="145">
        <v>31003</v>
      </c>
      <c r="B158" s="146" t="s">
        <v>199</v>
      </c>
      <c r="C158" s="147">
        <v>186.87</v>
      </c>
      <c r="D158" s="148">
        <v>0</v>
      </c>
      <c r="E158" s="149"/>
      <c r="F158" s="149"/>
      <c r="G158" s="149"/>
      <c r="H158" s="149"/>
      <c r="I158" s="149"/>
      <c r="J158" s="149"/>
      <c r="K158" s="149"/>
      <c r="L158" s="149"/>
      <c r="M158" s="135"/>
      <c r="N158" s="135"/>
      <c r="O158" s="135"/>
      <c r="P158" s="135"/>
    </row>
    <row r="159" spans="1:16" ht="15.75" hidden="1" x14ac:dyDescent="0.25">
      <c r="A159" s="145">
        <v>31004</v>
      </c>
      <c r="B159" s="146" t="s">
        <v>200</v>
      </c>
      <c r="C159" s="147">
        <v>173.83</v>
      </c>
      <c r="D159" s="148">
        <v>0</v>
      </c>
      <c r="E159" s="149"/>
      <c r="F159" s="149"/>
      <c r="G159" s="149"/>
      <c r="H159" s="149"/>
      <c r="I159" s="149"/>
      <c r="J159" s="149"/>
      <c r="K159" s="149"/>
      <c r="L159" s="149"/>
      <c r="M159" s="135"/>
      <c r="N159" s="135"/>
      <c r="O159" s="135"/>
      <c r="P159" s="135"/>
    </row>
    <row r="160" spans="1:16" ht="15.75" hidden="1" x14ac:dyDescent="0.25">
      <c r="A160" s="145">
        <v>31005</v>
      </c>
      <c r="B160" s="146" t="s">
        <v>201</v>
      </c>
      <c r="C160" s="147">
        <v>197.99</v>
      </c>
      <c r="D160" s="148">
        <v>0</v>
      </c>
      <c r="E160" s="149"/>
      <c r="F160" s="149"/>
      <c r="G160" s="149"/>
      <c r="H160" s="149"/>
      <c r="I160" s="149"/>
      <c r="J160" s="149"/>
      <c r="K160" s="149"/>
      <c r="L160" s="149"/>
      <c r="M160" s="135"/>
      <c r="N160" s="135"/>
      <c r="O160" s="135"/>
      <c r="P160" s="135"/>
    </row>
    <row r="161" spans="1:16" ht="15.75" hidden="1" x14ac:dyDescent="0.25">
      <c r="A161" s="145">
        <v>32001</v>
      </c>
      <c r="B161" s="146" t="s">
        <v>202</v>
      </c>
      <c r="C161" s="147">
        <v>167.66</v>
      </c>
      <c r="D161" s="148">
        <v>0</v>
      </c>
      <c r="E161" s="149"/>
      <c r="F161" s="149"/>
      <c r="G161" s="149"/>
      <c r="H161" s="149"/>
      <c r="I161" s="149"/>
      <c r="J161" s="149"/>
      <c r="K161" s="149"/>
      <c r="L161" s="149"/>
      <c r="M161" s="135"/>
      <c r="N161" s="135"/>
      <c r="O161" s="135"/>
      <c r="P161" s="135"/>
    </row>
    <row r="162" spans="1:16" ht="15.75" hidden="1" x14ac:dyDescent="0.25">
      <c r="A162" s="145">
        <v>32003</v>
      </c>
      <c r="B162" s="146" t="s">
        <v>203</v>
      </c>
      <c r="C162" s="147">
        <v>159.1</v>
      </c>
      <c r="D162" s="148">
        <v>0</v>
      </c>
      <c r="E162" s="149"/>
      <c r="F162" s="149"/>
      <c r="G162" s="149"/>
      <c r="H162" s="149"/>
      <c r="I162" s="149"/>
      <c r="J162" s="149"/>
      <c r="K162" s="149"/>
      <c r="L162" s="149"/>
      <c r="M162" s="135"/>
      <c r="N162" s="135"/>
      <c r="O162" s="135"/>
      <c r="P162" s="135"/>
    </row>
    <row r="163" spans="1:16" ht="15.75" hidden="1" x14ac:dyDescent="0.25">
      <c r="A163" s="145">
        <v>33001</v>
      </c>
      <c r="B163" s="146" t="s">
        <v>204</v>
      </c>
      <c r="C163" s="147">
        <v>180.19</v>
      </c>
      <c r="D163" s="148">
        <v>0</v>
      </c>
      <c r="E163" s="149"/>
      <c r="F163" s="149"/>
      <c r="G163" s="149"/>
      <c r="H163" s="149"/>
      <c r="I163" s="149"/>
      <c r="J163" s="149"/>
      <c r="K163" s="149"/>
      <c r="L163" s="149"/>
      <c r="M163" s="135"/>
      <c r="N163" s="135"/>
      <c r="O163" s="135"/>
      <c r="P163" s="135"/>
    </row>
    <row r="164" spans="1:16" ht="15.75" hidden="1" x14ac:dyDescent="0.25">
      <c r="A164" s="145">
        <v>34001</v>
      </c>
      <c r="B164" s="146" t="s">
        <v>205</v>
      </c>
      <c r="C164" s="147">
        <v>164.2</v>
      </c>
      <c r="D164" s="148">
        <v>0</v>
      </c>
      <c r="E164" s="149"/>
      <c r="F164" s="149"/>
      <c r="G164" s="149"/>
      <c r="H164" s="149"/>
      <c r="I164" s="149"/>
      <c r="J164" s="149"/>
      <c r="K164" s="149"/>
      <c r="L164" s="149"/>
      <c r="M164" s="135"/>
      <c r="N164" s="135"/>
      <c r="O164" s="135"/>
      <c r="P164" s="135"/>
    </row>
    <row r="165" spans="1:16" ht="15.75" hidden="1" x14ac:dyDescent="0.25">
      <c r="A165" s="145">
        <v>34003</v>
      </c>
      <c r="B165" s="146" t="s">
        <v>206</v>
      </c>
      <c r="C165" s="147">
        <v>177.27</v>
      </c>
      <c r="D165" s="148">
        <v>0</v>
      </c>
      <c r="E165" s="149"/>
      <c r="F165" s="149"/>
      <c r="G165" s="149"/>
      <c r="H165" s="149"/>
      <c r="I165" s="149"/>
      <c r="J165" s="149"/>
      <c r="K165" s="149"/>
      <c r="L165" s="149"/>
      <c r="M165" s="135"/>
      <c r="N165" s="135"/>
      <c r="O165" s="135"/>
      <c r="P165" s="135"/>
    </row>
    <row r="166" spans="1:16" ht="15.75" hidden="1" x14ac:dyDescent="0.25">
      <c r="A166" s="145">
        <v>34004</v>
      </c>
      <c r="B166" s="146" t="s">
        <v>44</v>
      </c>
      <c r="C166" s="147">
        <v>178.38</v>
      </c>
      <c r="D166" s="148">
        <v>0</v>
      </c>
      <c r="E166" s="149"/>
      <c r="F166" s="149"/>
      <c r="G166" s="149"/>
      <c r="H166" s="149"/>
      <c r="I166" s="149"/>
      <c r="J166" s="149"/>
      <c r="K166" s="149"/>
      <c r="L166" s="149"/>
      <c r="M166" s="135"/>
      <c r="N166" s="135"/>
      <c r="O166" s="135"/>
      <c r="P166" s="135"/>
    </row>
    <row r="167" spans="1:16" ht="15.75" hidden="1" x14ac:dyDescent="0.25">
      <c r="A167" s="145">
        <v>34005</v>
      </c>
      <c r="B167" s="146" t="s">
        <v>207</v>
      </c>
      <c r="C167" s="147">
        <v>167.1</v>
      </c>
      <c r="D167" s="148">
        <v>0</v>
      </c>
      <c r="E167" s="149"/>
      <c r="F167" s="149"/>
      <c r="G167" s="149"/>
      <c r="H167" s="149"/>
      <c r="I167" s="149"/>
      <c r="J167" s="149"/>
      <c r="K167" s="149"/>
      <c r="L167" s="149"/>
      <c r="M167" s="135"/>
      <c r="N167" s="135"/>
      <c r="O167" s="135"/>
      <c r="P167" s="135"/>
    </row>
    <row r="168" spans="1:16" ht="15.75" hidden="1" x14ac:dyDescent="0.25">
      <c r="A168" s="145">
        <v>35001</v>
      </c>
      <c r="B168" s="146" t="s">
        <v>208</v>
      </c>
      <c r="C168" s="147">
        <v>197.92</v>
      </c>
      <c r="D168" s="148">
        <v>0</v>
      </c>
      <c r="E168" s="149"/>
      <c r="F168" s="149"/>
      <c r="G168" s="149"/>
      <c r="H168" s="149"/>
      <c r="I168" s="149"/>
      <c r="J168" s="149"/>
      <c r="K168" s="149"/>
      <c r="L168" s="149"/>
      <c r="M168" s="135"/>
      <c r="N168" s="135"/>
      <c r="O168" s="135"/>
      <c r="P168" s="135"/>
    </row>
    <row r="169" spans="1:16" ht="15.75" hidden="1" x14ac:dyDescent="0.25">
      <c r="A169" s="145">
        <v>35002</v>
      </c>
      <c r="B169" s="146" t="s">
        <v>209</v>
      </c>
      <c r="C169" s="147">
        <v>166.78</v>
      </c>
      <c r="D169" s="148">
        <v>0</v>
      </c>
      <c r="E169" s="149"/>
      <c r="F169" s="149"/>
      <c r="G169" s="149"/>
      <c r="H169" s="149"/>
      <c r="I169" s="149"/>
      <c r="J169" s="149"/>
      <c r="K169" s="149"/>
      <c r="L169" s="149"/>
      <c r="M169" s="135"/>
      <c r="N169" s="135"/>
      <c r="O169" s="135"/>
      <c r="P169" s="135"/>
    </row>
    <row r="170" spans="1:16" ht="15.75" hidden="1" x14ac:dyDescent="0.25">
      <c r="A170" s="145">
        <v>36002</v>
      </c>
      <c r="B170" s="146" t="s">
        <v>210</v>
      </c>
      <c r="C170" s="147">
        <v>156.12</v>
      </c>
      <c r="D170" s="148">
        <v>0</v>
      </c>
      <c r="E170" s="149"/>
      <c r="F170" s="149"/>
      <c r="G170" s="149"/>
      <c r="H170" s="149"/>
      <c r="I170" s="149"/>
      <c r="J170" s="149"/>
      <c r="K170" s="149"/>
      <c r="L170" s="149"/>
      <c r="M170" s="135"/>
      <c r="N170" s="135"/>
      <c r="O170" s="135"/>
      <c r="P170" s="135"/>
    </row>
    <row r="171" spans="1:16" ht="15.75" hidden="1" x14ac:dyDescent="0.25">
      <c r="A171" s="145">
        <v>36003</v>
      </c>
      <c r="B171" s="146" t="s">
        <v>211</v>
      </c>
      <c r="C171" s="147">
        <v>149.88999999999999</v>
      </c>
      <c r="D171" s="148">
        <v>0</v>
      </c>
      <c r="E171" s="149"/>
      <c r="F171" s="149"/>
      <c r="G171" s="149"/>
      <c r="H171" s="149"/>
      <c r="I171" s="149"/>
      <c r="J171" s="149"/>
      <c r="K171" s="149"/>
      <c r="L171" s="149"/>
      <c r="M171" s="135"/>
      <c r="N171" s="135"/>
      <c r="O171" s="135"/>
      <c r="P171" s="135"/>
    </row>
    <row r="172" spans="1:16" ht="15.75" hidden="1" x14ac:dyDescent="0.25">
      <c r="A172" s="145">
        <v>37001</v>
      </c>
      <c r="B172" s="146" t="s">
        <v>45</v>
      </c>
      <c r="C172" s="147">
        <v>180.7</v>
      </c>
      <c r="D172" s="148">
        <v>0</v>
      </c>
      <c r="E172" s="149"/>
      <c r="F172" s="149"/>
      <c r="G172" s="149"/>
      <c r="H172" s="149"/>
      <c r="I172" s="149"/>
      <c r="J172" s="149"/>
      <c r="K172" s="149"/>
      <c r="L172" s="149"/>
      <c r="M172" s="135"/>
      <c r="N172" s="135"/>
      <c r="O172" s="135"/>
      <c r="P172" s="135"/>
    </row>
    <row r="173" spans="1:16" ht="15.75" hidden="1" x14ac:dyDescent="0.25">
      <c r="A173" s="145">
        <v>37002</v>
      </c>
      <c r="B173" s="146" t="s">
        <v>212</v>
      </c>
      <c r="C173" s="147">
        <v>195.99</v>
      </c>
      <c r="D173" s="148">
        <v>0</v>
      </c>
      <c r="E173" s="149"/>
      <c r="F173" s="149"/>
      <c r="G173" s="149"/>
      <c r="H173" s="149"/>
      <c r="I173" s="149"/>
      <c r="J173" s="149"/>
      <c r="K173" s="149"/>
      <c r="L173" s="149"/>
      <c r="M173" s="135"/>
      <c r="N173" s="135"/>
      <c r="O173" s="135"/>
      <c r="P173" s="135"/>
    </row>
    <row r="174" spans="1:16" ht="15.75" hidden="1" x14ac:dyDescent="0.25">
      <c r="A174" s="145">
        <v>38002</v>
      </c>
      <c r="B174" s="146" t="s">
        <v>213</v>
      </c>
      <c r="C174" s="147">
        <v>185.46</v>
      </c>
      <c r="D174" s="148">
        <v>0</v>
      </c>
      <c r="E174" s="149"/>
      <c r="F174" s="149"/>
      <c r="G174" s="149"/>
      <c r="H174" s="149"/>
      <c r="I174" s="149"/>
      <c r="J174" s="149"/>
      <c r="K174" s="149"/>
      <c r="L174" s="149"/>
      <c r="M174" s="135"/>
      <c r="N174" s="135"/>
      <c r="O174" s="135"/>
      <c r="P174" s="135"/>
    </row>
    <row r="175" spans="1:16" ht="15.75" hidden="1" x14ac:dyDescent="0.25">
      <c r="A175" s="145">
        <v>39001</v>
      </c>
      <c r="B175" s="146" t="s">
        <v>214</v>
      </c>
      <c r="C175" s="147">
        <v>179.89</v>
      </c>
      <c r="D175" s="148">
        <v>0</v>
      </c>
      <c r="E175" s="149"/>
      <c r="F175" s="149"/>
      <c r="G175" s="149"/>
      <c r="H175" s="149"/>
      <c r="I175" s="149"/>
      <c r="J175" s="149"/>
      <c r="K175" s="149"/>
      <c r="L175" s="149"/>
      <c r="M175" s="135"/>
      <c r="N175" s="135"/>
      <c r="O175" s="135"/>
      <c r="P175" s="135"/>
    </row>
    <row r="176" spans="1:16" ht="15.75" hidden="1" x14ac:dyDescent="0.25">
      <c r="A176" s="145">
        <v>40003</v>
      </c>
      <c r="B176" s="146" t="s">
        <v>215</v>
      </c>
      <c r="C176" s="147">
        <v>186.23</v>
      </c>
      <c r="D176" s="148">
        <v>0</v>
      </c>
      <c r="E176" s="149"/>
      <c r="F176" s="149"/>
      <c r="G176" s="149"/>
      <c r="H176" s="149"/>
      <c r="I176" s="149"/>
      <c r="J176" s="149"/>
      <c r="K176" s="149"/>
      <c r="L176" s="149"/>
      <c r="M176" s="135"/>
      <c r="N176" s="135"/>
      <c r="O176" s="135"/>
      <c r="P176" s="135"/>
    </row>
    <row r="177" spans="1:16" ht="15.75" hidden="1" x14ac:dyDescent="0.25">
      <c r="A177" s="145">
        <v>40004</v>
      </c>
      <c r="B177" s="146" t="s">
        <v>216</v>
      </c>
      <c r="C177" s="147">
        <v>164.75</v>
      </c>
      <c r="D177" s="148">
        <v>0</v>
      </c>
      <c r="E177" s="149"/>
      <c r="F177" s="149"/>
      <c r="G177" s="149"/>
      <c r="H177" s="149"/>
      <c r="I177" s="149"/>
      <c r="J177" s="149"/>
      <c r="K177" s="149"/>
      <c r="L177" s="149"/>
      <c r="M177" s="135"/>
      <c r="N177" s="135"/>
      <c r="O177" s="135"/>
      <c r="P177" s="135"/>
    </row>
    <row r="178" spans="1:16" ht="15.75" hidden="1" x14ac:dyDescent="0.25">
      <c r="A178" s="145">
        <v>41001</v>
      </c>
      <c r="B178" s="146" t="s">
        <v>217</v>
      </c>
      <c r="C178" s="147">
        <v>179.8</v>
      </c>
      <c r="D178" s="148">
        <v>0</v>
      </c>
      <c r="E178" s="149"/>
      <c r="F178" s="149"/>
      <c r="G178" s="149"/>
      <c r="H178" s="149"/>
      <c r="I178" s="149"/>
      <c r="J178" s="149"/>
      <c r="K178" s="149"/>
      <c r="L178" s="149"/>
      <c r="M178" s="135"/>
      <c r="N178" s="135"/>
      <c r="O178" s="135"/>
      <c r="P178" s="135"/>
    </row>
    <row r="179" spans="1:16" ht="15.75" hidden="1" x14ac:dyDescent="0.25">
      <c r="A179" s="145">
        <v>41002</v>
      </c>
      <c r="B179" s="146" t="s">
        <v>218</v>
      </c>
      <c r="C179" s="147">
        <v>162.72999999999999</v>
      </c>
      <c r="D179" s="148">
        <v>0</v>
      </c>
      <c r="E179" s="149"/>
      <c r="F179" s="149"/>
      <c r="G179" s="149"/>
      <c r="H179" s="149"/>
      <c r="I179" s="149"/>
      <c r="J179" s="149"/>
      <c r="K179" s="149"/>
      <c r="L179" s="149"/>
      <c r="M179" s="135"/>
      <c r="N179" s="135"/>
      <c r="O179" s="135"/>
      <c r="P179" s="135"/>
    </row>
    <row r="180" spans="1:16" ht="15.75" hidden="1" x14ac:dyDescent="0.25">
      <c r="A180" s="145">
        <v>41003</v>
      </c>
      <c r="B180" s="146" t="s">
        <v>219</v>
      </c>
      <c r="C180" s="147">
        <v>206.34</v>
      </c>
      <c r="D180" s="148">
        <v>0</v>
      </c>
      <c r="E180" s="149"/>
      <c r="F180" s="149"/>
      <c r="G180" s="149"/>
      <c r="H180" s="149"/>
      <c r="I180" s="149"/>
      <c r="J180" s="149"/>
      <c r="K180" s="149"/>
      <c r="L180" s="149"/>
      <c r="M180" s="135"/>
      <c r="N180" s="135"/>
      <c r="O180" s="135"/>
      <c r="P180" s="135"/>
    </row>
    <row r="181" spans="1:16" ht="15.75" hidden="1" x14ac:dyDescent="0.25">
      <c r="A181" s="145">
        <v>42001</v>
      </c>
      <c r="B181" s="146" t="s">
        <v>220</v>
      </c>
      <c r="C181" s="147">
        <v>155.83000000000001</v>
      </c>
      <c r="D181" s="148">
        <v>0</v>
      </c>
      <c r="E181" s="149"/>
      <c r="F181" s="149"/>
      <c r="G181" s="149"/>
      <c r="H181" s="149"/>
      <c r="I181" s="149"/>
      <c r="J181" s="149"/>
      <c r="K181" s="149"/>
      <c r="L181" s="149"/>
      <c r="M181" s="135"/>
      <c r="N181" s="135"/>
      <c r="O181" s="135"/>
      <c r="P181" s="135"/>
    </row>
    <row r="182" spans="1:16" ht="15.75" hidden="1" x14ac:dyDescent="0.25">
      <c r="A182" s="145">
        <v>42002</v>
      </c>
      <c r="B182" s="146" t="s">
        <v>221</v>
      </c>
      <c r="C182" s="147">
        <v>164.77</v>
      </c>
      <c r="D182" s="148">
        <v>0</v>
      </c>
      <c r="E182" s="149"/>
      <c r="F182" s="149"/>
      <c r="G182" s="149"/>
      <c r="H182" s="149"/>
      <c r="I182" s="149"/>
      <c r="J182" s="149"/>
      <c r="K182" s="149"/>
      <c r="L182" s="149"/>
      <c r="M182" s="135"/>
      <c r="N182" s="135"/>
      <c r="O182" s="135"/>
      <c r="P182" s="135"/>
    </row>
    <row r="183" spans="1:16" ht="15.75" hidden="1" x14ac:dyDescent="0.25">
      <c r="A183" s="145">
        <v>42003</v>
      </c>
      <c r="B183" s="146" t="s">
        <v>222</v>
      </c>
      <c r="C183" s="147">
        <v>163.54</v>
      </c>
      <c r="D183" s="148">
        <v>0</v>
      </c>
      <c r="E183" s="149"/>
      <c r="F183" s="149"/>
      <c r="G183" s="149"/>
      <c r="H183" s="149"/>
      <c r="I183" s="149"/>
      <c r="J183" s="149"/>
      <c r="K183" s="149"/>
      <c r="L183" s="149"/>
      <c r="M183" s="135"/>
      <c r="N183" s="135"/>
      <c r="O183" s="135"/>
      <c r="P183" s="135"/>
    </row>
    <row r="184" spans="1:16" ht="15.75" hidden="1" x14ac:dyDescent="0.25">
      <c r="A184" s="145">
        <v>42005</v>
      </c>
      <c r="B184" s="146" t="s">
        <v>223</v>
      </c>
      <c r="C184" s="147">
        <v>176.18</v>
      </c>
      <c r="D184" s="148">
        <v>0</v>
      </c>
      <c r="E184" s="149"/>
      <c r="F184" s="149"/>
      <c r="G184" s="149"/>
      <c r="H184" s="149"/>
      <c r="I184" s="149"/>
      <c r="J184" s="149"/>
      <c r="K184" s="149"/>
      <c r="L184" s="149"/>
      <c r="M184" s="135"/>
      <c r="N184" s="135"/>
      <c r="O184" s="135"/>
      <c r="P184" s="135"/>
    </row>
    <row r="185" spans="1:16" ht="15.75" hidden="1" x14ac:dyDescent="0.25">
      <c r="A185" s="145">
        <v>43001</v>
      </c>
      <c r="B185" s="146" t="s">
        <v>224</v>
      </c>
      <c r="C185" s="147">
        <v>183.75</v>
      </c>
      <c r="D185" s="148">
        <v>0</v>
      </c>
      <c r="E185" s="149"/>
      <c r="F185" s="149"/>
      <c r="G185" s="149"/>
      <c r="H185" s="149"/>
      <c r="I185" s="149"/>
      <c r="J185" s="149"/>
      <c r="K185" s="149"/>
      <c r="L185" s="149"/>
      <c r="M185" s="135"/>
      <c r="N185" s="135"/>
      <c r="O185" s="135"/>
      <c r="P185" s="135"/>
    </row>
    <row r="186" spans="1:16" ht="15.75" hidden="1" x14ac:dyDescent="0.25">
      <c r="A186" s="145">
        <v>43002</v>
      </c>
      <c r="B186" s="146" t="s">
        <v>37</v>
      </c>
      <c r="C186" s="147">
        <v>180.97</v>
      </c>
      <c r="D186" s="148">
        <v>0</v>
      </c>
      <c r="E186" s="149"/>
      <c r="F186" s="149"/>
      <c r="G186" s="149"/>
      <c r="H186" s="149"/>
      <c r="I186" s="149"/>
      <c r="J186" s="149"/>
      <c r="K186" s="149"/>
      <c r="L186" s="149"/>
      <c r="M186" s="135"/>
      <c r="N186" s="135"/>
      <c r="O186" s="135"/>
      <c r="P186" s="135"/>
    </row>
    <row r="187" spans="1:16" ht="15.75" hidden="1" x14ac:dyDescent="0.25">
      <c r="A187" s="145">
        <v>43003</v>
      </c>
      <c r="B187" s="146" t="s">
        <v>225</v>
      </c>
      <c r="C187" s="147">
        <v>173.82</v>
      </c>
      <c r="D187" s="148">
        <v>0</v>
      </c>
      <c r="E187" s="149"/>
      <c r="F187" s="149"/>
      <c r="G187" s="149"/>
      <c r="H187" s="149"/>
      <c r="I187" s="149"/>
      <c r="J187" s="149"/>
      <c r="K187" s="149"/>
      <c r="L187" s="149"/>
      <c r="M187" s="135"/>
      <c r="N187" s="135"/>
      <c r="O187" s="135"/>
      <c r="P187" s="135"/>
    </row>
    <row r="188" spans="1:16" ht="15.75" hidden="1" x14ac:dyDescent="0.25">
      <c r="A188" s="145">
        <v>44001</v>
      </c>
      <c r="B188" s="146" t="s">
        <v>226</v>
      </c>
      <c r="C188" s="147">
        <v>196.47</v>
      </c>
      <c r="D188" s="148">
        <v>0</v>
      </c>
      <c r="E188" s="149"/>
      <c r="F188" s="149"/>
      <c r="G188" s="149"/>
      <c r="H188" s="149"/>
      <c r="I188" s="149"/>
      <c r="J188" s="149"/>
      <c r="K188" s="149"/>
      <c r="L188" s="149"/>
      <c r="M188" s="135"/>
      <c r="N188" s="135"/>
      <c r="O188" s="135"/>
      <c r="P188" s="135"/>
    </row>
    <row r="189" spans="1:16" ht="15.75" hidden="1" x14ac:dyDescent="0.25">
      <c r="A189" s="145">
        <v>45001</v>
      </c>
      <c r="B189" s="146" t="s">
        <v>227</v>
      </c>
      <c r="C189" s="147">
        <v>158.41999999999999</v>
      </c>
      <c r="D189" s="148">
        <v>0</v>
      </c>
      <c r="E189" s="149"/>
      <c r="F189" s="149"/>
      <c r="G189" s="149"/>
      <c r="H189" s="149"/>
      <c r="I189" s="149"/>
      <c r="J189" s="149"/>
      <c r="K189" s="149"/>
      <c r="L189" s="149"/>
      <c r="M189" s="135"/>
      <c r="N189" s="135"/>
      <c r="O189" s="135"/>
      <c r="P189" s="135"/>
    </row>
    <row r="190" spans="1:16" ht="15.75" hidden="1" x14ac:dyDescent="0.25">
      <c r="A190" s="145">
        <v>46001</v>
      </c>
      <c r="B190" s="146" t="s">
        <v>228</v>
      </c>
      <c r="C190" s="147">
        <v>207.65</v>
      </c>
      <c r="D190" s="148">
        <v>0</v>
      </c>
      <c r="E190" s="149"/>
      <c r="F190" s="149"/>
      <c r="G190" s="149"/>
      <c r="H190" s="149"/>
      <c r="I190" s="149"/>
      <c r="J190" s="149"/>
      <c r="K190" s="149"/>
      <c r="L190" s="149"/>
      <c r="M190" s="135"/>
      <c r="N190" s="135"/>
      <c r="O190" s="135"/>
      <c r="P190" s="135"/>
    </row>
    <row r="191" spans="1:16" ht="15.75" hidden="1" x14ac:dyDescent="0.25">
      <c r="A191" s="145">
        <v>46002</v>
      </c>
      <c r="B191" s="146" t="s">
        <v>229</v>
      </c>
      <c r="C191" s="147">
        <v>172.12</v>
      </c>
      <c r="D191" s="148">
        <v>0</v>
      </c>
      <c r="E191" s="149"/>
      <c r="F191" s="149"/>
      <c r="G191" s="149"/>
      <c r="H191" s="149"/>
      <c r="I191" s="149"/>
      <c r="J191" s="149"/>
      <c r="K191" s="149"/>
      <c r="L191" s="149"/>
      <c r="M191" s="135"/>
      <c r="N191" s="135"/>
      <c r="O191" s="135"/>
      <c r="P191" s="135"/>
    </row>
    <row r="192" spans="1:16" ht="15.75" hidden="1" x14ac:dyDescent="0.25">
      <c r="A192" s="145">
        <v>46003</v>
      </c>
      <c r="B192" s="146" t="s">
        <v>230</v>
      </c>
      <c r="C192" s="147">
        <v>142.28</v>
      </c>
      <c r="D192" s="148">
        <v>0</v>
      </c>
      <c r="E192" s="149"/>
      <c r="F192" s="149"/>
      <c r="G192" s="149"/>
      <c r="H192" s="149"/>
      <c r="I192" s="149"/>
      <c r="J192" s="149"/>
      <c r="K192" s="149"/>
      <c r="L192" s="149"/>
      <c r="M192" s="135"/>
      <c r="N192" s="135"/>
      <c r="O192" s="135"/>
      <c r="P192" s="135"/>
    </row>
    <row r="193" spans="1:16" ht="15.75" hidden="1" x14ac:dyDescent="0.25">
      <c r="A193" s="145">
        <v>46004</v>
      </c>
      <c r="B193" s="146" t="s">
        <v>231</v>
      </c>
      <c r="C193" s="147">
        <v>165.39</v>
      </c>
      <c r="D193" s="148">
        <v>0</v>
      </c>
      <c r="E193" s="149"/>
      <c r="F193" s="149"/>
      <c r="G193" s="149"/>
      <c r="H193" s="149"/>
      <c r="I193" s="149"/>
      <c r="J193" s="149"/>
      <c r="K193" s="149"/>
      <c r="L193" s="149"/>
      <c r="M193" s="135"/>
      <c r="N193" s="135"/>
      <c r="O193" s="135"/>
      <c r="P193" s="135"/>
    </row>
    <row r="194" spans="1:16" ht="15.75" hidden="1" x14ac:dyDescent="0.25">
      <c r="A194" s="145">
        <v>47002</v>
      </c>
      <c r="B194" s="146" t="s">
        <v>232</v>
      </c>
      <c r="C194" s="147">
        <v>175.45</v>
      </c>
      <c r="D194" s="148">
        <v>0</v>
      </c>
      <c r="E194" s="149"/>
      <c r="F194" s="149"/>
      <c r="G194" s="149"/>
      <c r="H194" s="149"/>
      <c r="I194" s="149"/>
      <c r="J194" s="149"/>
      <c r="K194" s="149"/>
      <c r="L194" s="149"/>
      <c r="M194" s="135"/>
      <c r="N194" s="135"/>
      <c r="O194" s="135"/>
      <c r="P194" s="135"/>
    </row>
    <row r="195" spans="1:16" ht="15.75" hidden="1" x14ac:dyDescent="0.25">
      <c r="A195" s="145">
        <v>47003</v>
      </c>
      <c r="B195" s="146" t="s">
        <v>233</v>
      </c>
      <c r="C195" s="147">
        <v>176.69</v>
      </c>
      <c r="D195" s="148">
        <v>0</v>
      </c>
      <c r="E195" s="149"/>
      <c r="F195" s="149"/>
      <c r="G195" s="149"/>
      <c r="H195" s="149"/>
      <c r="I195" s="149"/>
      <c r="J195" s="149"/>
      <c r="K195" s="149"/>
      <c r="L195" s="149"/>
      <c r="M195" s="135"/>
      <c r="N195" s="135"/>
      <c r="O195" s="135"/>
      <c r="P195" s="135"/>
    </row>
    <row r="196" spans="1:16" ht="15.75" hidden="1" x14ac:dyDescent="0.25">
      <c r="A196" s="145">
        <v>47005</v>
      </c>
      <c r="B196" s="146" t="s">
        <v>234</v>
      </c>
      <c r="C196" s="147">
        <v>173.38</v>
      </c>
      <c r="D196" s="148">
        <v>0</v>
      </c>
      <c r="E196" s="149"/>
      <c r="F196" s="149"/>
      <c r="G196" s="149"/>
      <c r="H196" s="149"/>
      <c r="I196" s="149"/>
      <c r="J196" s="149"/>
      <c r="K196" s="149"/>
      <c r="L196" s="149"/>
      <c r="M196" s="135"/>
      <c r="N196" s="135"/>
      <c r="O196" s="135"/>
      <c r="P196" s="135"/>
    </row>
    <row r="197" spans="1:16" ht="15.75" hidden="1" x14ac:dyDescent="0.25">
      <c r="A197" s="145">
        <v>48001</v>
      </c>
      <c r="B197" s="146" t="s">
        <v>235</v>
      </c>
      <c r="C197" s="147">
        <v>166.73</v>
      </c>
      <c r="D197" s="148">
        <v>0</v>
      </c>
      <c r="E197" s="149"/>
      <c r="F197" s="149"/>
      <c r="G197" s="149"/>
      <c r="H197" s="149"/>
      <c r="I197" s="149"/>
      <c r="J197" s="149"/>
      <c r="K197" s="149"/>
      <c r="L197" s="149"/>
      <c r="M197" s="135"/>
      <c r="N197" s="135"/>
      <c r="O197" s="135"/>
      <c r="P197" s="135"/>
    </row>
    <row r="198" spans="1:16" ht="15.75" hidden="1" x14ac:dyDescent="0.25">
      <c r="A198" s="145">
        <v>48002</v>
      </c>
      <c r="B198" s="146" t="s">
        <v>236</v>
      </c>
      <c r="C198" s="147">
        <v>172.38</v>
      </c>
      <c r="D198" s="148">
        <v>0</v>
      </c>
      <c r="E198" s="149"/>
      <c r="F198" s="149"/>
      <c r="G198" s="149"/>
      <c r="H198" s="149"/>
      <c r="I198" s="149"/>
      <c r="J198" s="149"/>
      <c r="K198" s="149"/>
      <c r="L198" s="149"/>
      <c r="M198" s="135"/>
      <c r="N198" s="135"/>
      <c r="O198" s="135"/>
      <c r="P198" s="135"/>
    </row>
    <row r="199" spans="1:16" ht="15.75" hidden="1" x14ac:dyDescent="0.25">
      <c r="A199" s="145">
        <v>48003</v>
      </c>
      <c r="B199" s="146" t="s">
        <v>237</v>
      </c>
      <c r="C199" s="147">
        <v>187.66</v>
      </c>
      <c r="D199" s="148">
        <v>0</v>
      </c>
      <c r="E199" s="149"/>
      <c r="F199" s="149"/>
      <c r="G199" s="149"/>
      <c r="H199" s="149"/>
      <c r="I199" s="149"/>
      <c r="J199" s="149"/>
      <c r="K199" s="149"/>
      <c r="L199" s="149"/>
      <c r="M199" s="135"/>
      <c r="N199" s="135"/>
      <c r="O199" s="135"/>
      <c r="P199" s="135"/>
    </row>
    <row r="200" spans="1:16" ht="15.75" hidden="1" x14ac:dyDescent="0.25">
      <c r="A200" s="145">
        <v>49001</v>
      </c>
      <c r="B200" s="146" t="s">
        <v>46</v>
      </c>
      <c r="C200" s="147">
        <v>185.17</v>
      </c>
      <c r="D200" s="148">
        <v>0</v>
      </c>
      <c r="E200" s="149"/>
      <c r="F200" s="149"/>
      <c r="G200" s="149"/>
      <c r="H200" s="149"/>
      <c r="I200" s="149"/>
      <c r="J200" s="149"/>
      <c r="K200" s="149"/>
      <c r="L200" s="149"/>
      <c r="M200" s="135"/>
      <c r="N200" s="135"/>
      <c r="O200" s="135"/>
      <c r="P200" s="135"/>
    </row>
    <row r="201" spans="1:16" ht="15.75" hidden="1" x14ac:dyDescent="0.25">
      <c r="A201" s="145">
        <v>49002</v>
      </c>
      <c r="B201" s="146" t="s">
        <v>238</v>
      </c>
      <c r="C201" s="147">
        <v>163.01</v>
      </c>
      <c r="D201" s="148">
        <v>0</v>
      </c>
      <c r="E201" s="149"/>
      <c r="F201" s="149"/>
      <c r="G201" s="149"/>
      <c r="H201" s="149"/>
      <c r="I201" s="149"/>
      <c r="J201" s="149"/>
      <c r="K201" s="149"/>
      <c r="L201" s="149"/>
      <c r="M201" s="135"/>
      <c r="N201" s="135"/>
      <c r="O201" s="135"/>
      <c r="P201" s="135"/>
    </row>
    <row r="202" spans="1:16" ht="15.75" hidden="1" x14ac:dyDescent="0.25">
      <c r="A202" s="145">
        <v>49003</v>
      </c>
      <c r="B202" s="146" t="s">
        <v>239</v>
      </c>
      <c r="C202" s="147">
        <v>167.45</v>
      </c>
      <c r="D202" s="148">
        <v>0</v>
      </c>
      <c r="E202" s="149"/>
      <c r="F202" s="149"/>
      <c r="G202" s="149"/>
      <c r="H202" s="149"/>
      <c r="I202" s="149"/>
      <c r="J202" s="149"/>
      <c r="K202" s="149"/>
      <c r="L202" s="149"/>
      <c r="M202" s="135"/>
      <c r="N202" s="135"/>
      <c r="O202" s="135"/>
      <c r="P202" s="135"/>
    </row>
    <row r="203" spans="1:16" ht="15.75" hidden="1" x14ac:dyDescent="0.25">
      <c r="A203" s="145">
        <v>50001</v>
      </c>
      <c r="B203" s="146" t="s">
        <v>240</v>
      </c>
      <c r="C203" s="147">
        <v>179.12</v>
      </c>
      <c r="D203" s="148">
        <v>0</v>
      </c>
      <c r="E203" s="149"/>
      <c r="F203" s="149"/>
      <c r="G203" s="149"/>
      <c r="H203" s="149"/>
      <c r="I203" s="149"/>
      <c r="J203" s="149"/>
      <c r="K203" s="149"/>
      <c r="L203" s="149"/>
      <c r="M203" s="135"/>
      <c r="N203" s="135"/>
      <c r="O203" s="135"/>
      <c r="P203" s="135"/>
    </row>
    <row r="204" spans="1:16" ht="15.75" hidden="1" x14ac:dyDescent="0.25">
      <c r="A204" s="145">
        <v>50002</v>
      </c>
      <c r="B204" s="146" t="s">
        <v>241</v>
      </c>
      <c r="C204" s="147">
        <v>167.82</v>
      </c>
      <c r="D204" s="148">
        <v>0</v>
      </c>
      <c r="E204" s="149"/>
      <c r="F204" s="149"/>
      <c r="G204" s="149"/>
      <c r="H204" s="149"/>
      <c r="I204" s="149"/>
      <c r="J204" s="149"/>
      <c r="K204" s="149"/>
      <c r="L204" s="149"/>
      <c r="M204" s="135"/>
      <c r="N204" s="135"/>
      <c r="O204" s="135"/>
      <c r="P204" s="135"/>
    </row>
    <row r="205" spans="1:16" ht="15.75" hidden="1" x14ac:dyDescent="0.25">
      <c r="A205" s="145">
        <v>50003</v>
      </c>
      <c r="B205" s="146" t="s">
        <v>242</v>
      </c>
      <c r="C205" s="147">
        <v>203.9</v>
      </c>
      <c r="D205" s="148">
        <v>0</v>
      </c>
      <c r="E205" s="149"/>
      <c r="F205" s="149"/>
      <c r="G205" s="149"/>
      <c r="H205" s="149"/>
      <c r="I205" s="149"/>
      <c r="J205" s="149"/>
      <c r="K205" s="149"/>
      <c r="L205" s="149"/>
      <c r="M205" s="135"/>
      <c r="N205" s="135"/>
      <c r="O205" s="135"/>
      <c r="P205" s="135"/>
    </row>
    <row r="206" spans="1:16" ht="15.75" hidden="1" x14ac:dyDescent="0.25">
      <c r="A206" s="145">
        <v>50005</v>
      </c>
      <c r="B206" s="146" t="s">
        <v>243</v>
      </c>
      <c r="C206" s="147">
        <v>164.73</v>
      </c>
      <c r="D206" s="148">
        <v>0</v>
      </c>
      <c r="E206" s="149"/>
      <c r="F206" s="149"/>
      <c r="G206" s="149"/>
      <c r="H206" s="149"/>
      <c r="I206" s="149"/>
      <c r="J206" s="149"/>
      <c r="K206" s="149"/>
      <c r="L206" s="149"/>
      <c r="M206" s="135"/>
      <c r="N206" s="135"/>
      <c r="O206" s="135"/>
      <c r="P206" s="135"/>
    </row>
    <row r="207" spans="1:16" ht="15.75" hidden="1" x14ac:dyDescent="0.25">
      <c r="A207" s="145">
        <v>50006</v>
      </c>
      <c r="B207" s="146" t="s">
        <v>244</v>
      </c>
      <c r="C207" s="147">
        <v>185.07</v>
      </c>
      <c r="D207" s="148">
        <v>0</v>
      </c>
      <c r="E207" s="149"/>
      <c r="F207" s="149"/>
      <c r="G207" s="149"/>
      <c r="H207" s="149"/>
      <c r="I207" s="149"/>
      <c r="J207" s="149"/>
      <c r="K207" s="149"/>
      <c r="L207" s="149"/>
      <c r="M207" s="135"/>
      <c r="N207" s="135"/>
      <c r="O207" s="135"/>
      <c r="P207" s="135"/>
    </row>
    <row r="208" spans="1:16" ht="15.75" hidden="1" x14ac:dyDescent="0.25">
      <c r="A208" s="145">
        <v>51001</v>
      </c>
      <c r="B208" s="146" t="s">
        <v>245</v>
      </c>
      <c r="C208" s="147">
        <v>143.94</v>
      </c>
      <c r="D208" s="148">
        <v>0</v>
      </c>
      <c r="E208" s="149"/>
      <c r="F208" s="149"/>
      <c r="G208" s="149"/>
      <c r="H208" s="149"/>
      <c r="I208" s="149"/>
      <c r="J208" s="149"/>
      <c r="K208" s="149"/>
      <c r="L208" s="149"/>
      <c r="M208" s="135"/>
      <c r="N208" s="135"/>
      <c r="O208" s="135"/>
      <c r="P208" s="135"/>
    </row>
    <row r="209" spans="1:16" ht="15.75" hidden="1" x14ac:dyDescent="0.25">
      <c r="A209" s="145">
        <v>51002</v>
      </c>
      <c r="B209" s="146" t="s">
        <v>246</v>
      </c>
      <c r="C209" s="147">
        <v>155.27000000000001</v>
      </c>
      <c r="D209" s="148">
        <v>0</v>
      </c>
      <c r="E209" s="149"/>
      <c r="F209" s="149"/>
      <c r="G209" s="149"/>
      <c r="H209" s="149"/>
      <c r="I209" s="149"/>
      <c r="J209" s="149"/>
      <c r="K209" s="149"/>
      <c r="L209" s="149"/>
      <c r="M209" s="135"/>
      <c r="N209" s="135"/>
      <c r="O209" s="135"/>
      <c r="P209" s="135"/>
    </row>
    <row r="210" spans="1:16" ht="15.75" hidden="1" x14ac:dyDescent="0.25">
      <c r="A210" s="145">
        <v>52003</v>
      </c>
      <c r="B210" s="146" t="s">
        <v>247</v>
      </c>
      <c r="C210" s="147">
        <v>165.65</v>
      </c>
      <c r="D210" s="148">
        <v>0</v>
      </c>
      <c r="E210" s="149"/>
      <c r="F210" s="149"/>
      <c r="G210" s="149"/>
      <c r="H210" s="149"/>
      <c r="I210" s="149"/>
      <c r="J210" s="149"/>
      <c r="K210" s="149"/>
      <c r="L210" s="149"/>
      <c r="M210" s="135"/>
      <c r="N210" s="135"/>
      <c r="O210" s="135"/>
      <c r="P210" s="135"/>
    </row>
    <row r="211" spans="1:16" ht="15.75" hidden="1" x14ac:dyDescent="0.25">
      <c r="A211" s="145">
        <v>53002</v>
      </c>
      <c r="B211" s="146" t="s">
        <v>248</v>
      </c>
      <c r="C211" s="147">
        <v>173.2</v>
      </c>
      <c r="D211" s="148">
        <v>0</v>
      </c>
      <c r="E211" s="149"/>
      <c r="F211" s="149"/>
      <c r="G211" s="149"/>
      <c r="H211" s="149"/>
      <c r="I211" s="149"/>
      <c r="J211" s="149"/>
      <c r="K211" s="149"/>
      <c r="L211" s="149"/>
      <c r="M211" s="135"/>
      <c r="N211" s="135"/>
      <c r="O211" s="135"/>
      <c r="P211" s="135"/>
    </row>
    <row r="212" spans="1:16" ht="15.75" hidden="1" x14ac:dyDescent="0.25">
      <c r="A212" s="145">
        <v>53004</v>
      </c>
      <c r="B212" s="146" t="s">
        <v>249</v>
      </c>
      <c r="C212" s="147">
        <v>169.28</v>
      </c>
      <c r="D212" s="148">
        <v>0</v>
      </c>
      <c r="E212" s="149"/>
      <c r="F212" s="149"/>
      <c r="G212" s="149"/>
      <c r="H212" s="149"/>
      <c r="I212" s="149"/>
      <c r="J212" s="149"/>
      <c r="K212" s="149"/>
      <c r="L212" s="149"/>
      <c r="M212" s="135"/>
      <c r="N212" s="135"/>
      <c r="O212" s="135"/>
      <c r="P212" s="135"/>
    </row>
    <row r="213" spans="1:16" ht="15.75" hidden="1" x14ac:dyDescent="0.25">
      <c r="A213" s="145">
        <v>53005</v>
      </c>
      <c r="B213" s="146" t="s">
        <v>250</v>
      </c>
      <c r="C213" s="147">
        <v>137.96</v>
      </c>
      <c r="D213" s="148">
        <v>0</v>
      </c>
      <c r="E213" s="149"/>
      <c r="F213" s="149"/>
      <c r="G213" s="149"/>
      <c r="H213" s="149"/>
      <c r="I213" s="149"/>
      <c r="J213" s="149"/>
      <c r="K213" s="149"/>
      <c r="L213" s="149"/>
      <c r="M213" s="135"/>
      <c r="N213" s="135"/>
      <c r="O213" s="135"/>
      <c r="P213" s="135"/>
    </row>
    <row r="214" spans="1:16" ht="15.75" hidden="1" x14ac:dyDescent="0.25">
      <c r="A214" s="145">
        <v>54002</v>
      </c>
      <c r="B214" s="146" t="s">
        <v>251</v>
      </c>
      <c r="C214" s="147">
        <v>162.1</v>
      </c>
      <c r="D214" s="148">
        <v>0</v>
      </c>
      <c r="E214" s="149"/>
      <c r="F214" s="149"/>
      <c r="G214" s="149"/>
      <c r="H214" s="149"/>
      <c r="I214" s="149"/>
      <c r="J214" s="149"/>
      <c r="K214" s="149"/>
      <c r="L214" s="149"/>
      <c r="M214" s="135"/>
      <c r="N214" s="135"/>
      <c r="O214" s="135"/>
      <c r="P214" s="135"/>
    </row>
    <row r="215" spans="1:16" ht="15.75" hidden="1" x14ac:dyDescent="0.25">
      <c r="A215" s="145">
        <v>54003</v>
      </c>
      <c r="B215" s="146" t="s">
        <v>252</v>
      </c>
      <c r="C215" s="147">
        <v>194.23</v>
      </c>
      <c r="D215" s="148">
        <v>0</v>
      </c>
      <c r="E215" s="149"/>
      <c r="F215" s="149"/>
      <c r="G215" s="149"/>
      <c r="H215" s="149"/>
      <c r="I215" s="149"/>
      <c r="J215" s="149"/>
      <c r="K215" s="149"/>
      <c r="L215" s="149"/>
      <c r="M215" s="135"/>
      <c r="N215" s="135"/>
      <c r="O215" s="135"/>
      <c r="P215" s="135"/>
    </row>
    <row r="216" spans="1:16" ht="15.75" hidden="1" x14ac:dyDescent="0.25">
      <c r="A216" s="145">
        <v>54004</v>
      </c>
      <c r="B216" s="146" t="s">
        <v>253</v>
      </c>
      <c r="C216" s="147">
        <v>165.37</v>
      </c>
      <c r="D216" s="148">
        <v>0</v>
      </c>
      <c r="E216" s="149"/>
      <c r="F216" s="149"/>
      <c r="G216" s="149"/>
      <c r="H216" s="149"/>
      <c r="I216" s="149"/>
      <c r="J216" s="149"/>
      <c r="K216" s="149"/>
      <c r="L216" s="149"/>
      <c r="M216" s="135"/>
      <c r="N216" s="135"/>
      <c r="O216" s="135"/>
      <c r="P216" s="135"/>
    </row>
    <row r="217" spans="1:16" ht="15.75" hidden="1" x14ac:dyDescent="0.25">
      <c r="A217" s="145">
        <v>55001</v>
      </c>
      <c r="B217" s="146" t="s">
        <v>254</v>
      </c>
      <c r="C217" s="147">
        <v>177.49</v>
      </c>
      <c r="D217" s="148">
        <v>0</v>
      </c>
      <c r="E217" s="149"/>
      <c r="F217" s="149"/>
      <c r="G217" s="149"/>
      <c r="H217" s="149"/>
      <c r="I217" s="149"/>
      <c r="J217" s="149"/>
      <c r="K217" s="149"/>
      <c r="L217" s="149"/>
      <c r="M217" s="135"/>
      <c r="N217" s="135"/>
      <c r="O217" s="135"/>
      <c r="P217" s="135"/>
    </row>
    <row r="218" spans="1:16" ht="15.75" hidden="1" x14ac:dyDescent="0.25">
      <c r="A218" s="145">
        <v>55002</v>
      </c>
      <c r="B218" s="146" t="s">
        <v>255</v>
      </c>
      <c r="C218" s="147">
        <v>185.83</v>
      </c>
      <c r="D218" s="148">
        <v>0</v>
      </c>
      <c r="E218" s="149"/>
      <c r="F218" s="149"/>
      <c r="G218" s="149"/>
      <c r="H218" s="149"/>
      <c r="I218" s="149"/>
      <c r="J218" s="149"/>
      <c r="K218" s="149"/>
      <c r="L218" s="149"/>
      <c r="M218" s="135"/>
      <c r="N218" s="135"/>
      <c r="O218" s="135"/>
      <c r="P218" s="135"/>
    </row>
    <row r="219" spans="1:16" ht="15.75" hidden="1" x14ac:dyDescent="0.25">
      <c r="A219" s="145">
        <v>55003</v>
      </c>
      <c r="B219" s="146" t="s">
        <v>256</v>
      </c>
      <c r="C219" s="147">
        <v>190.6</v>
      </c>
      <c r="D219" s="148">
        <v>0</v>
      </c>
      <c r="E219" s="149"/>
      <c r="F219" s="149"/>
      <c r="G219" s="149"/>
      <c r="H219" s="149"/>
      <c r="I219" s="149"/>
      <c r="J219" s="149"/>
      <c r="K219" s="149"/>
      <c r="L219" s="149"/>
      <c r="M219" s="135"/>
      <c r="N219" s="135"/>
      <c r="O219" s="135"/>
      <c r="P219" s="135"/>
    </row>
    <row r="220" spans="1:16" ht="15.75" hidden="1" x14ac:dyDescent="0.25">
      <c r="A220" s="145">
        <v>55004</v>
      </c>
      <c r="B220" s="146" t="s">
        <v>257</v>
      </c>
      <c r="C220" s="147">
        <v>182.29</v>
      </c>
      <c r="D220" s="148">
        <v>0</v>
      </c>
      <c r="E220" s="149"/>
      <c r="F220" s="149"/>
      <c r="G220" s="149"/>
      <c r="H220" s="149"/>
      <c r="I220" s="149"/>
      <c r="J220" s="149"/>
      <c r="K220" s="149"/>
      <c r="L220" s="149"/>
      <c r="M220" s="135"/>
      <c r="N220" s="135"/>
      <c r="O220" s="135"/>
      <c r="P220" s="135"/>
    </row>
    <row r="221" spans="1:16" ht="15.75" hidden="1" x14ac:dyDescent="0.25">
      <c r="A221" s="145">
        <v>55005</v>
      </c>
      <c r="B221" s="146" t="s">
        <v>258</v>
      </c>
      <c r="C221" s="147">
        <v>171.46</v>
      </c>
      <c r="D221" s="148">
        <v>0</v>
      </c>
      <c r="E221" s="149"/>
      <c r="F221" s="149"/>
      <c r="G221" s="149"/>
      <c r="H221" s="149"/>
      <c r="I221" s="149"/>
      <c r="J221" s="149"/>
      <c r="K221" s="149"/>
      <c r="L221" s="149"/>
      <c r="M221" s="135"/>
      <c r="N221" s="135"/>
      <c r="O221" s="135"/>
      <c r="P221" s="135"/>
    </row>
    <row r="222" spans="1:16" ht="15.75" hidden="1" x14ac:dyDescent="0.25">
      <c r="A222" s="145">
        <v>55007</v>
      </c>
      <c r="B222" s="146" t="s">
        <v>259</v>
      </c>
      <c r="C222" s="147">
        <v>182.41</v>
      </c>
      <c r="D222" s="148">
        <v>0</v>
      </c>
      <c r="E222" s="149"/>
      <c r="F222" s="149"/>
      <c r="G222" s="149"/>
      <c r="H222" s="149"/>
      <c r="I222" s="149"/>
      <c r="J222" s="149"/>
      <c r="K222" s="149"/>
      <c r="L222" s="149"/>
      <c r="M222" s="135"/>
      <c r="N222" s="135"/>
      <c r="O222" s="135"/>
      <c r="P222" s="135"/>
    </row>
    <row r="223" spans="1:16" ht="15.75" hidden="1" x14ac:dyDescent="0.25">
      <c r="A223" s="145">
        <v>55009</v>
      </c>
      <c r="B223" s="146" t="s">
        <v>260</v>
      </c>
      <c r="C223" s="147">
        <v>218.23</v>
      </c>
      <c r="D223" s="148">
        <v>0</v>
      </c>
      <c r="E223" s="149"/>
      <c r="F223" s="149"/>
      <c r="G223" s="149"/>
      <c r="H223" s="149"/>
      <c r="I223" s="149"/>
      <c r="J223" s="149"/>
      <c r="K223" s="149"/>
      <c r="L223" s="149"/>
      <c r="M223" s="135"/>
      <c r="N223" s="135"/>
      <c r="O223" s="135"/>
      <c r="P223" s="135"/>
    </row>
    <row r="224" spans="1:16" ht="15.75" hidden="1" x14ac:dyDescent="0.25">
      <c r="A224" s="145">
        <v>56001</v>
      </c>
      <c r="B224" s="146" t="s">
        <v>261</v>
      </c>
      <c r="C224" s="147">
        <v>202.25</v>
      </c>
      <c r="D224" s="148">
        <v>0</v>
      </c>
      <c r="E224" s="149"/>
      <c r="F224" s="149"/>
      <c r="G224" s="149"/>
      <c r="H224" s="149"/>
      <c r="I224" s="149"/>
      <c r="J224" s="149"/>
      <c r="K224" s="149"/>
      <c r="L224" s="149"/>
      <c r="M224" s="135"/>
      <c r="N224" s="135"/>
      <c r="O224" s="135"/>
      <c r="P224" s="135"/>
    </row>
    <row r="225" spans="1:16" ht="15.75" hidden="1" x14ac:dyDescent="0.25">
      <c r="A225" s="145">
        <v>56002</v>
      </c>
      <c r="B225" s="146" t="s">
        <v>262</v>
      </c>
      <c r="C225" s="147">
        <v>176.12</v>
      </c>
      <c r="D225" s="148">
        <v>0</v>
      </c>
      <c r="E225" s="149"/>
      <c r="F225" s="149"/>
      <c r="G225" s="149"/>
      <c r="H225" s="149"/>
      <c r="I225" s="149"/>
      <c r="J225" s="149"/>
      <c r="K225" s="149"/>
      <c r="L225" s="149"/>
      <c r="M225" s="135"/>
      <c r="N225" s="135"/>
      <c r="O225" s="135"/>
      <c r="P225" s="135"/>
    </row>
    <row r="226" spans="1:16" ht="15.75" hidden="1" x14ac:dyDescent="0.25">
      <c r="A226" s="145">
        <v>56004</v>
      </c>
      <c r="B226" s="146" t="s">
        <v>263</v>
      </c>
      <c r="C226" s="147">
        <v>160.77000000000001</v>
      </c>
      <c r="D226" s="148">
        <v>0</v>
      </c>
      <c r="E226" s="149"/>
      <c r="F226" s="149"/>
      <c r="G226" s="149"/>
      <c r="H226" s="149"/>
      <c r="I226" s="149"/>
      <c r="J226" s="149"/>
      <c r="K226" s="149"/>
      <c r="L226" s="149"/>
      <c r="M226" s="135"/>
      <c r="N226" s="135"/>
      <c r="O226" s="135"/>
      <c r="P226" s="135"/>
    </row>
    <row r="227" spans="1:16" ht="15.75" hidden="1" x14ac:dyDescent="0.25">
      <c r="A227" s="145">
        <v>56005</v>
      </c>
      <c r="B227" s="146" t="s">
        <v>264</v>
      </c>
      <c r="C227" s="147">
        <v>155.75</v>
      </c>
      <c r="D227" s="148">
        <v>0</v>
      </c>
      <c r="E227" s="149"/>
      <c r="F227" s="149"/>
      <c r="G227" s="149"/>
      <c r="H227" s="149"/>
      <c r="I227" s="149"/>
      <c r="J227" s="149"/>
      <c r="K227" s="149"/>
      <c r="L227" s="149"/>
      <c r="M227" s="135"/>
      <c r="N227" s="135"/>
      <c r="O227" s="135"/>
      <c r="P227" s="135"/>
    </row>
    <row r="228" spans="1:16" ht="15.75" hidden="1" x14ac:dyDescent="0.25">
      <c r="A228" s="145">
        <v>56007</v>
      </c>
      <c r="B228" s="146" t="s">
        <v>265</v>
      </c>
      <c r="C228" s="147">
        <v>173.15</v>
      </c>
      <c r="D228" s="148">
        <v>0</v>
      </c>
      <c r="E228" s="149"/>
      <c r="F228" s="149"/>
      <c r="G228" s="149"/>
      <c r="H228" s="149"/>
      <c r="I228" s="149"/>
      <c r="J228" s="149"/>
      <c r="K228" s="149"/>
      <c r="L228" s="149"/>
      <c r="M228" s="135"/>
      <c r="N228" s="135"/>
      <c r="O228" s="135"/>
      <c r="P228" s="135"/>
    </row>
    <row r="229" spans="1:16" ht="15.75" hidden="1" x14ac:dyDescent="0.25">
      <c r="A229" s="145">
        <v>56009</v>
      </c>
      <c r="B229" s="146" t="s">
        <v>266</v>
      </c>
      <c r="C229" s="147">
        <v>182.54</v>
      </c>
      <c r="D229" s="148">
        <v>0</v>
      </c>
      <c r="E229" s="149"/>
      <c r="F229" s="149"/>
      <c r="G229" s="149"/>
      <c r="H229" s="149"/>
      <c r="I229" s="149"/>
      <c r="J229" s="149"/>
      <c r="K229" s="149"/>
      <c r="L229" s="149"/>
      <c r="M229" s="135"/>
      <c r="N229" s="135"/>
      <c r="O229" s="135"/>
      <c r="P229" s="135"/>
    </row>
    <row r="230" spans="1:16" ht="15.75" hidden="1" x14ac:dyDescent="0.25">
      <c r="A230" s="145">
        <v>56010</v>
      </c>
      <c r="B230" s="146" t="s">
        <v>267</v>
      </c>
      <c r="C230" s="147">
        <v>206.86</v>
      </c>
      <c r="D230" s="148">
        <v>0</v>
      </c>
      <c r="E230" s="149"/>
      <c r="F230" s="149"/>
      <c r="G230" s="149"/>
      <c r="H230" s="149"/>
      <c r="I230" s="149"/>
      <c r="J230" s="149"/>
      <c r="K230" s="149"/>
      <c r="L230" s="149"/>
      <c r="M230" s="135"/>
      <c r="N230" s="135"/>
      <c r="O230" s="135"/>
      <c r="P230" s="135"/>
    </row>
    <row r="231" spans="1:16" ht="15.75" hidden="1" x14ac:dyDescent="0.25">
      <c r="A231" s="145">
        <v>56011</v>
      </c>
      <c r="B231" s="146" t="s">
        <v>268</v>
      </c>
      <c r="C231" s="147">
        <v>173.29</v>
      </c>
      <c r="D231" s="148">
        <v>0</v>
      </c>
      <c r="E231" s="149"/>
      <c r="F231" s="149"/>
      <c r="G231" s="149"/>
      <c r="H231" s="149"/>
      <c r="I231" s="149"/>
      <c r="J231" s="149"/>
      <c r="K231" s="149"/>
      <c r="L231" s="149"/>
      <c r="M231" s="135"/>
      <c r="N231" s="135"/>
      <c r="O231" s="135"/>
      <c r="P231" s="135"/>
    </row>
    <row r="232" spans="1:16" ht="15.75" hidden="1" x14ac:dyDescent="0.25">
      <c r="A232" s="145">
        <v>57001</v>
      </c>
      <c r="B232" s="146" t="s">
        <v>24</v>
      </c>
      <c r="C232" s="147">
        <v>176.34</v>
      </c>
      <c r="D232" s="148">
        <v>0</v>
      </c>
      <c r="E232" s="149"/>
      <c r="F232" s="149"/>
      <c r="G232" s="149"/>
      <c r="H232" s="149"/>
      <c r="I232" s="149"/>
      <c r="J232" s="149"/>
      <c r="K232" s="149"/>
      <c r="L232" s="149"/>
      <c r="M232" s="135"/>
      <c r="N232" s="135"/>
      <c r="O232" s="135"/>
      <c r="P232" s="135"/>
    </row>
    <row r="233" spans="1:16" ht="15.75" hidden="1" x14ac:dyDescent="0.25">
      <c r="A233" s="145">
        <v>57002</v>
      </c>
      <c r="B233" s="146" t="s">
        <v>269</v>
      </c>
      <c r="C233" s="147">
        <v>153.44</v>
      </c>
      <c r="D233" s="148">
        <v>0</v>
      </c>
      <c r="E233" s="149"/>
      <c r="F233" s="149"/>
      <c r="G233" s="149"/>
      <c r="H233" s="149"/>
      <c r="I233" s="149"/>
      <c r="J233" s="149"/>
      <c r="K233" s="149"/>
      <c r="L233" s="149"/>
      <c r="M233" s="135"/>
      <c r="N233" s="135"/>
      <c r="O233" s="135"/>
      <c r="P233" s="135"/>
    </row>
    <row r="234" spans="1:16" ht="15.75" hidden="1" x14ac:dyDescent="0.25">
      <c r="A234" s="145">
        <v>58001</v>
      </c>
      <c r="B234" s="146" t="s">
        <v>270</v>
      </c>
      <c r="C234" s="147">
        <v>211.42</v>
      </c>
      <c r="D234" s="148">
        <v>0</v>
      </c>
      <c r="E234" s="149"/>
      <c r="F234" s="149"/>
      <c r="G234" s="149"/>
      <c r="H234" s="149"/>
      <c r="I234" s="149"/>
      <c r="J234" s="149"/>
      <c r="K234" s="149"/>
      <c r="L234" s="149"/>
      <c r="M234" s="135"/>
      <c r="N234" s="135"/>
      <c r="O234" s="135"/>
      <c r="P234" s="135"/>
    </row>
    <row r="235" spans="1:16" ht="15.75" hidden="1" x14ac:dyDescent="0.25">
      <c r="A235" s="145">
        <v>58002</v>
      </c>
      <c r="B235" s="146" t="s">
        <v>47</v>
      </c>
      <c r="C235" s="147">
        <v>173.46</v>
      </c>
      <c r="D235" s="148">
        <v>0</v>
      </c>
      <c r="E235" s="149"/>
      <c r="F235" s="149"/>
      <c r="G235" s="149"/>
      <c r="H235" s="149"/>
      <c r="I235" s="149"/>
      <c r="J235" s="149"/>
      <c r="K235" s="149"/>
      <c r="L235" s="149"/>
      <c r="M235" s="135"/>
      <c r="N235" s="135"/>
      <c r="O235" s="135"/>
      <c r="P235" s="135"/>
    </row>
    <row r="236" spans="1:16" ht="15.75" hidden="1" x14ac:dyDescent="0.25">
      <c r="A236" s="145">
        <v>59001</v>
      </c>
      <c r="B236" s="146" t="s">
        <v>271</v>
      </c>
      <c r="C236" s="150">
        <v>0</v>
      </c>
      <c r="D236" s="148">
        <v>0</v>
      </c>
      <c r="E236" s="149"/>
      <c r="F236" s="149"/>
      <c r="G236" s="149"/>
      <c r="H236" s="149"/>
      <c r="I236" s="149"/>
      <c r="J236" s="149"/>
      <c r="K236" s="149"/>
      <c r="L236" s="149"/>
      <c r="M236" s="135"/>
      <c r="N236" s="135"/>
      <c r="O236" s="135"/>
      <c r="P236" s="135"/>
    </row>
    <row r="237" spans="1:16" ht="15.75" hidden="1" x14ac:dyDescent="0.25">
      <c r="A237" s="145">
        <v>59003</v>
      </c>
      <c r="B237" s="146" t="s">
        <v>272</v>
      </c>
      <c r="C237" s="147">
        <v>152.66999999999999</v>
      </c>
      <c r="D237" s="148">
        <v>0</v>
      </c>
      <c r="E237" s="149"/>
      <c r="F237" s="149"/>
      <c r="G237" s="149"/>
      <c r="H237" s="149"/>
      <c r="I237" s="149"/>
      <c r="J237" s="149"/>
      <c r="K237" s="149"/>
      <c r="L237" s="149"/>
      <c r="M237" s="135"/>
      <c r="N237" s="135"/>
      <c r="O237" s="135"/>
      <c r="P237" s="135"/>
    </row>
    <row r="238" spans="1:16" ht="15.75" hidden="1" x14ac:dyDescent="0.25">
      <c r="A238" s="145">
        <v>60001</v>
      </c>
      <c r="B238" s="146" t="s">
        <v>273</v>
      </c>
      <c r="C238" s="147">
        <v>185.83</v>
      </c>
      <c r="D238" s="148">
        <v>0</v>
      </c>
      <c r="E238" s="149"/>
      <c r="F238" s="149"/>
      <c r="G238" s="149"/>
      <c r="H238" s="149"/>
      <c r="I238" s="149"/>
      <c r="J238" s="149"/>
      <c r="K238" s="149"/>
      <c r="L238" s="149"/>
      <c r="M238" s="135"/>
      <c r="N238" s="135"/>
      <c r="O238" s="135"/>
      <c r="P238" s="135"/>
    </row>
    <row r="239" spans="1:16" ht="15.75" hidden="1" x14ac:dyDescent="0.25">
      <c r="A239" s="145">
        <v>60002</v>
      </c>
      <c r="B239" s="146" t="s">
        <v>274</v>
      </c>
      <c r="C239" s="147">
        <v>201.04</v>
      </c>
      <c r="D239" s="148">
        <v>0</v>
      </c>
      <c r="E239" s="149"/>
      <c r="F239" s="149"/>
      <c r="G239" s="149"/>
      <c r="H239" s="149"/>
      <c r="I239" s="149"/>
      <c r="J239" s="149"/>
      <c r="K239" s="149"/>
      <c r="L239" s="149"/>
      <c r="M239" s="135"/>
      <c r="N239" s="135"/>
      <c r="O239" s="135"/>
      <c r="P239" s="135"/>
    </row>
    <row r="240" spans="1:16" ht="15.75" hidden="1" x14ac:dyDescent="0.25">
      <c r="A240" s="145">
        <v>60003</v>
      </c>
      <c r="B240" s="146" t="s">
        <v>275</v>
      </c>
      <c r="C240" s="147">
        <v>172.35</v>
      </c>
      <c r="D240" s="148">
        <v>0</v>
      </c>
      <c r="E240" s="149"/>
      <c r="F240" s="149"/>
      <c r="G240" s="149"/>
      <c r="H240" s="149"/>
      <c r="I240" s="149"/>
      <c r="J240" s="149"/>
      <c r="K240" s="149"/>
      <c r="L240" s="149"/>
      <c r="M240" s="135"/>
      <c r="N240" s="135"/>
      <c r="O240" s="135"/>
      <c r="P240" s="135"/>
    </row>
    <row r="241" spans="1:16" ht="15.75" hidden="1" x14ac:dyDescent="0.25">
      <c r="A241" s="145">
        <v>60006</v>
      </c>
      <c r="B241" s="146" t="s">
        <v>276</v>
      </c>
      <c r="C241" s="147">
        <v>169.37</v>
      </c>
      <c r="D241" s="148">
        <v>0</v>
      </c>
      <c r="E241" s="149"/>
      <c r="F241" s="149"/>
      <c r="G241" s="149"/>
      <c r="H241" s="149"/>
      <c r="I241" s="149"/>
      <c r="J241" s="149"/>
      <c r="K241" s="149"/>
      <c r="L241" s="149"/>
      <c r="M241" s="135"/>
      <c r="N241" s="135"/>
      <c r="O241" s="135"/>
      <c r="P241" s="135"/>
    </row>
    <row r="242" spans="1:16" ht="15.75" hidden="1" x14ac:dyDescent="0.25">
      <c r="A242" s="145">
        <v>60007</v>
      </c>
      <c r="B242" s="146" t="s">
        <v>277</v>
      </c>
      <c r="C242" s="147">
        <v>166.84</v>
      </c>
      <c r="D242" s="148">
        <v>0</v>
      </c>
      <c r="E242" s="149"/>
      <c r="F242" s="149"/>
      <c r="G242" s="149"/>
      <c r="H242" s="149"/>
      <c r="I242" s="149"/>
      <c r="J242" s="149"/>
      <c r="K242" s="149"/>
      <c r="L242" s="149"/>
      <c r="M242" s="135"/>
      <c r="N242" s="135"/>
      <c r="O242" s="135"/>
      <c r="P242" s="135"/>
    </row>
    <row r="243" spans="1:16" ht="15.75" hidden="1" x14ac:dyDescent="0.25">
      <c r="A243" s="145">
        <v>60008</v>
      </c>
      <c r="B243" s="146" t="s">
        <v>278</v>
      </c>
      <c r="C243" s="147">
        <v>191.17</v>
      </c>
      <c r="D243" s="148">
        <v>0</v>
      </c>
      <c r="E243" s="149"/>
      <c r="F243" s="149"/>
      <c r="G243" s="149"/>
      <c r="H243" s="149"/>
      <c r="I243" s="149"/>
      <c r="J243" s="149"/>
      <c r="K243" s="149"/>
      <c r="L243" s="149"/>
      <c r="M243" s="135"/>
      <c r="N243" s="135"/>
      <c r="O243" s="135"/>
      <c r="P243" s="135"/>
    </row>
    <row r="244" spans="1:16" ht="15.75" hidden="1" x14ac:dyDescent="0.25">
      <c r="A244" s="145">
        <v>61002</v>
      </c>
      <c r="B244" s="146" t="s">
        <v>279</v>
      </c>
      <c r="C244" s="147">
        <v>161.76</v>
      </c>
      <c r="D244" s="148">
        <v>0</v>
      </c>
      <c r="E244" s="149"/>
      <c r="F244" s="149"/>
      <c r="G244" s="149"/>
      <c r="H244" s="149"/>
      <c r="I244" s="149"/>
      <c r="J244" s="149"/>
      <c r="K244" s="149"/>
      <c r="L244" s="149"/>
      <c r="M244" s="135"/>
      <c r="N244" s="135"/>
      <c r="O244" s="135"/>
      <c r="P244" s="135"/>
    </row>
    <row r="245" spans="1:16" ht="15.75" hidden="1" x14ac:dyDescent="0.25">
      <c r="A245" s="145">
        <v>61003</v>
      </c>
      <c r="B245" s="146" t="s">
        <v>280</v>
      </c>
      <c r="C245" s="147">
        <v>170.1</v>
      </c>
      <c r="D245" s="148">
        <v>0</v>
      </c>
      <c r="E245" s="149"/>
      <c r="F245" s="149"/>
      <c r="G245" s="149"/>
      <c r="H245" s="149"/>
      <c r="I245" s="149"/>
      <c r="J245" s="149"/>
      <c r="K245" s="149"/>
      <c r="L245" s="149"/>
      <c r="M245" s="135"/>
      <c r="N245" s="135"/>
      <c r="O245" s="135"/>
      <c r="P245" s="135"/>
    </row>
    <row r="246" spans="1:16" ht="15.75" hidden="1" x14ac:dyDescent="0.25">
      <c r="A246" s="145">
        <v>62001</v>
      </c>
      <c r="B246" s="146" t="s">
        <v>281</v>
      </c>
      <c r="C246" s="147">
        <v>198.3</v>
      </c>
      <c r="D246" s="148">
        <v>0</v>
      </c>
      <c r="E246" s="149"/>
      <c r="F246" s="149"/>
      <c r="G246" s="149"/>
      <c r="H246" s="149"/>
      <c r="I246" s="149"/>
      <c r="J246" s="149"/>
      <c r="K246" s="149"/>
      <c r="L246" s="149"/>
      <c r="M246" s="135"/>
      <c r="N246" s="135"/>
      <c r="O246" s="135"/>
      <c r="P246" s="135"/>
    </row>
    <row r="247" spans="1:16" ht="15.75" hidden="1" x14ac:dyDescent="0.25">
      <c r="A247" s="145">
        <v>62002</v>
      </c>
      <c r="B247" s="146" t="s">
        <v>282</v>
      </c>
      <c r="C247" s="147">
        <v>175.91</v>
      </c>
      <c r="D247" s="148">
        <v>0</v>
      </c>
      <c r="E247" s="149"/>
      <c r="F247" s="149"/>
      <c r="G247" s="149"/>
      <c r="H247" s="149"/>
      <c r="I247" s="149"/>
      <c r="J247" s="149"/>
      <c r="K247" s="149"/>
      <c r="L247" s="149"/>
      <c r="M247" s="135"/>
      <c r="N247" s="135"/>
      <c r="O247" s="135"/>
      <c r="P247" s="135"/>
    </row>
    <row r="248" spans="1:16" ht="15.75" hidden="1" x14ac:dyDescent="0.25">
      <c r="A248" s="145">
        <v>62003</v>
      </c>
      <c r="B248" s="146" t="s">
        <v>283</v>
      </c>
      <c r="C248" s="147">
        <v>166.4</v>
      </c>
      <c r="D248" s="148">
        <v>0</v>
      </c>
      <c r="E248" s="149"/>
      <c r="F248" s="149"/>
      <c r="G248" s="149"/>
      <c r="H248" s="149"/>
      <c r="I248" s="149"/>
      <c r="J248" s="149"/>
      <c r="K248" s="149"/>
      <c r="L248" s="149"/>
      <c r="M248" s="135"/>
      <c r="N248" s="135"/>
      <c r="O248" s="135"/>
      <c r="P248" s="135"/>
    </row>
    <row r="249" spans="1:16" ht="15.75" hidden="1" x14ac:dyDescent="0.25">
      <c r="A249" s="145">
        <v>62004</v>
      </c>
      <c r="B249" s="146" t="s">
        <v>284</v>
      </c>
      <c r="C249" s="147">
        <v>165.08</v>
      </c>
      <c r="D249" s="148">
        <v>0</v>
      </c>
      <c r="E249" s="149"/>
      <c r="F249" s="149"/>
      <c r="G249" s="149"/>
      <c r="H249" s="149"/>
      <c r="I249" s="149"/>
      <c r="J249" s="149"/>
      <c r="K249" s="149"/>
      <c r="L249" s="149"/>
      <c r="M249" s="135"/>
      <c r="N249" s="135"/>
      <c r="O249" s="135"/>
      <c r="P249" s="135"/>
    </row>
    <row r="250" spans="1:16" ht="15.75" hidden="1" x14ac:dyDescent="0.25">
      <c r="A250" s="145">
        <v>62006</v>
      </c>
      <c r="B250" s="146" t="s">
        <v>285</v>
      </c>
      <c r="C250" s="147">
        <v>171.45</v>
      </c>
      <c r="D250" s="148">
        <v>0</v>
      </c>
      <c r="E250" s="149"/>
      <c r="F250" s="149"/>
      <c r="G250" s="149"/>
      <c r="H250" s="149"/>
      <c r="I250" s="149"/>
      <c r="J250" s="149"/>
      <c r="K250" s="149"/>
      <c r="L250" s="149"/>
      <c r="M250" s="135"/>
      <c r="N250" s="135"/>
      <c r="O250" s="135"/>
      <c r="P250" s="135"/>
    </row>
    <row r="251" spans="1:16" ht="15.75" hidden="1" x14ac:dyDescent="0.25">
      <c r="A251" s="145">
        <v>62007</v>
      </c>
      <c r="B251" s="146" t="s">
        <v>286</v>
      </c>
      <c r="C251" s="147">
        <v>201.71</v>
      </c>
      <c r="D251" s="148">
        <v>0</v>
      </c>
      <c r="E251" s="149"/>
      <c r="F251" s="149"/>
      <c r="G251" s="149"/>
      <c r="H251" s="149"/>
      <c r="I251" s="149"/>
      <c r="J251" s="149"/>
      <c r="K251" s="149"/>
      <c r="L251" s="149"/>
      <c r="M251" s="135"/>
      <c r="N251" s="135"/>
      <c r="O251" s="135"/>
      <c r="P251" s="135"/>
    </row>
    <row r="252" spans="1:16" ht="15.75" hidden="1" x14ac:dyDescent="0.25">
      <c r="A252" s="145">
        <v>62008</v>
      </c>
      <c r="B252" s="146" t="s">
        <v>287</v>
      </c>
      <c r="C252" s="147">
        <v>220.95</v>
      </c>
      <c r="D252" s="148">
        <v>0</v>
      </c>
      <c r="E252" s="149"/>
      <c r="F252" s="149"/>
      <c r="G252" s="149"/>
      <c r="H252" s="149"/>
      <c r="I252" s="149"/>
      <c r="J252" s="149"/>
      <c r="K252" s="149"/>
      <c r="L252" s="149"/>
      <c r="M252" s="135"/>
      <c r="N252" s="135"/>
      <c r="O252" s="135"/>
      <c r="P252" s="135"/>
    </row>
    <row r="253" spans="1:16" ht="15.75" hidden="1" x14ac:dyDescent="0.25">
      <c r="A253" s="145">
        <v>62009</v>
      </c>
      <c r="B253" s="146" t="s">
        <v>288</v>
      </c>
      <c r="C253" s="150">
        <v>0</v>
      </c>
      <c r="D253" s="148">
        <v>0</v>
      </c>
      <c r="E253" s="149"/>
      <c r="F253" s="149"/>
      <c r="G253" s="149"/>
      <c r="H253" s="149"/>
      <c r="I253" s="149"/>
      <c r="J253" s="149"/>
      <c r="K253" s="149"/>
      <c r="L253" s="149"/>
      <c r="M253" s="135"/>
      <c r="N253" s="135"/>
      <c r="O253" s="135"/>
      <c r="P253" s="135"/>
    </row>
    <row r="254" spans="1:16" ht="15.75" hidden="1" x14ac:dyDescent="0.25">
      <c r="A254" s="145">
        <v>62010</v>
      </c>
      <c r="B254" s="146" t="s">
        <v>289</v>
      </c>
      <c r="C254" s="147">
        <v>196.41</v>
      </c>
      <c r="D254" s="148">
        <v>0</v>
      </c>
      <c r="E254" s="149"/>
      <c r="F254" s="149"/>
      <c r="G254" s="149"/>
      <c r="H254" s="149"/>
      <c r="I254" s="149"/>
      <c r="J254" s="149"/>
      <c r="K254" s="149"/>
      <c r="L254" s="149"/>
      <c r="M254" s="135"/>
      <c r="N254" s="135"/>
      <c r="O254" s="135"/>
      <c r="P254" s="135"/>
    </row>
    <row r="255" spans="1:16" ht="15.75" hidden="1" x14ac:dyDescent="0.25">
      <c r="A255" s="145">
        <v>62011</v>
      </c>
      <c r="B255" s="146" t="s">
        <v>290</v>
      </c>
      <c r="C255" s="147">
        <v>123.29</v>
      </c>
      <c r="D255" s="148">
        <v>0</v>
      </c>
      <c r="E255" s="149"/>
      <c r="F255" s="149"/>
      <c r="G255" s="149"/>
      <c r="H255" s="149"/>
      <c r="I255" s="149"/>
      <c r="J255" s="149"/>
      <c r="K255" s="149"/>
      <c r="L255" s="149"/>
      <c r="M255" s="135"/>
      <c r="N255" s="135"/>
      <c r="O255" s="135"/>
      <c r="P255" s="135"/>
    </row>
    <row r="256" spans="1:16" ht="15.75" hidden="1" x14ac:dyDescent="0.25">
      <c r="A256" s="145">
        <v>62012</v>
      </c>
      <c r="B256" s="146" t="s">
        <v>291</v>
      </c>
      <c r="C256" s="147">
        <v>366.55</v>
      </c>
      <c r="D256" s="148">
        <v>0</v>
      </c>
      <c r="E256" s="149"/>
      <c r="F256" s="149"/>
      <c r="G256" s="149"/>
      <c r="H256" s="149"/>
      <c r="I256" s="149"/>
      <c r="J256" s="149"/>
      <c r="K256" s="149"/>
      <c r="L256" s="149"/>
      <c r="M256" s="135"/>
      <c r="N256" s="135"/>
      <c r="O256" s="135"/>
      <c r="P256" s="135"/>
    </row>
    <row r="257" spans="1:16" ht="15.75" hidden="1" x14ac:dyDescent="0.25">
      <c r="A257" s="145">
        <v>62013</v>
      </c>
      <c r="B257" s="146" t="s">
        <v>292</v>
      </c>
      <c r="C257" s="147">
        <v>182.82</v>
      </c>
      <c r="D257" s="148">
        <v>0</v>
      </c>
      <c r="E257" s="149"/>
      <c r="F257" s="149"/>
      <c r="G257" s="149"/>
      <c r="H257" s="149"/>
      <c r="I257" s="149"/>
      <c r="J257" s="149"/>
      <c r="K257" s="149"/>
      <c r="L257" s="149"/>
      <c r="M257" s="135"/>
      <c r="N257" s="135"/>
      <c r="O257" s="135"/>
      <c r="P257" s="135"/>
    </row>
    <row r="258" spans="1:16" ht="15.75" hidden="1" x14ac:dyDescent="0.25">
      <c r="A258" s="145">
        <v>62015</v>
      </c>
      <c r="B258" s="146" t="s">
        <v>293</v>
      </c>
      <c r="C258" s="147">
        <v>193.4</v>
      </c>
      <c r="D258" s="148">
        <v>0</v>
      </c>
      <c r="E258" s="149"/>
      <c r="F258" s="149"/>
      <c r="G258" s="149"/>
      <c r="H258" s="149"/>
      <c r="I258" s="149"/>
      <c r="J258" s="149"/>
      <c r="K258" s="149"/>
      <c r="L258" s="149"/>
      <c r="M258" s="135"/>
      <c r="N258" s="135"/>
      <c r="O258" s="135"/>
      <c r="P258" s="135"/>
    </row>
    <row r="259" spans="1:16" ht="15.75" hidden="1" x14ac:dyDescent="0.25">
      <c r="A259" s="145">
        <v>62016</v>
      </c>
      <c r="B259" s="146" t="s">
        <v>294</v>
      </c>
      <c r="C259" s="147">
        <v>189.84</v>
      </c>
      <c r="D259" s="148">
        <v>0</v>
      </c>
      <c r="E259" s="149"/>
      <c r="F259" s="149"/>
      <c r="G259" s="149"/>
      <c r="H259" s="149"/>
      <c r="I259" s="149"/>
      <c r="J259" s="149"/>
      <c r="K259" s="149"/>
      <c r="L259" s="149"/>
      <c r="M259" s="135"/>
      <c r="N259" s="135"/>
      <c r="O259" s="135"/>
      <c r="P259" s="135"/>
    </row>
    <row r="260" spans="1:16" ht="15.75" hidden="1" x14ac:dyDescent="0.25">
      <c r="A260" s="145">
        <v>62017</v>
      </c>
      <c r="B260" s="146" t="s">
        <v>295</v>
      </c>
      <c r="C260" s="147">
        <v>171.63</v>
      </c>
      <c r="D260" s="148">
        <v>0</v>
      </c>
      <c r="E260" s="149"/>
      <c r="F260" s="149"/>
      <c r="G260" s="149"/>
      <c r="H260" s="149"/>
      <c r="I260" s="149"/>
      <c r="J260" s="149"/>
      <c r="K260" s="149"/>
      <c r="L260" s="149"/>
      <c r="M260" s="135"/>
      <c r="N260" s="135"/>
      <c r="O260" s="135"/>
      <c r="P260" s="135"/>
    </row>
    <row r="261" spans="1:16" ht="15.75" hidden="1" x14ac:dyDescent="0.25">
      <c r="A261" s="145">
        <v>62019</v>
      </c>
      <c r="B261" s="146" t="s">
        <v>296</v>
      </c>
      <c r="C261" s="147">
        <v>176.57</v>
      </c>
      <c r="D261" s="148">
        <v>0</v>
      </c>
      <c r="E261" s="149"/>
      <c r="F261" s="149"/>
      <c r="G261" s="149"/>
      <c r="H261" s="149"/>
      <c r="I261" s="149"/>
      <c r="J261" s="149"/>
      <c r="K261" s="149"/>
      <c r="L261" s="149"/>
      <c r="M261" s="135"/>
      <c r="N261" s="135"/>
      <c r="O261" s="135"/>
      <c r="P261" s="135"/>
    </row>
    <row r="262" spans="1:16" ht="15.75" hidden="1" x14ac:dyDescent="0.25">
      <c r="A262" s="145">
        <v>62022</v>
      </c>
      <c r="B262" s="146" t="s">
        <v>297</v>
      </c>
      <c r="C262" s="147">
        <v>208.3</v>
      </c>
      <c r="D262" s="148">
        <v>0</v>
      </c>
      <c r="E262" s="149"/>
      <c r="F262" s="149"/>
      <c r="G262" s="149"/>
      <c r="H262" s="149"/>
      <c r="I262" s="149"/>
      <c r="J262" s="149"/>
      <c r="K262" s="149"/>
      <c r="L262" s="149"/>
      <c r="M262" s="135"/>
      <c r="N262" s="135"/>
      <c r="O262" s="135"/>
      <c r="P262" s="135"/>
    </row>
    <row r="263" spans="1:16" ht="15.75" hidden="1" x14ac:dyDescent="0.25">
      <c r="A263" s="145">
        <v>62026</v>
      </c>
      <c r="B263" s="146" t="s">
        <v>298</v>
      </c>
      <c r="C263" s="147">
        <v>189.8</v>
      </c>
      <c r="D263" s="148">
        <v>0</v>
      </c>
      <c r="E263" s="149"/>
      <c r="F263" s="149"/>
      <c r="G263" s="149"/>
      <c r="H263" s="149"/>
      <c r="I263" s="149"/>
      <c r="J263" s="149"/>
      <c r="K263" s="149"/>
      <c r="L263" s="149"/>
      <c r="M263" s="135"/>
      <c r="N263" s="135"/>
      <c r="O263" s="135"/>
      <c r="P263" s="135"/>
    </row>
    <row r="264" spans="1:16" ht="15.75" hidden="1" x14ac:dyDescent="0.25">
      <c r="A264" s="145">
        <v>62027</v>
      </c>
      <c r="B264" s="146" t="s">
        <v>299</v>
      </c>
      <c r="C264" s="147">
        <v>176.3</v>
      </c>
      <c r="D264" s="148">
        <v>0</v>
      </c>
      <c r="E264" s="149"/>
      <c r="F264" s="149"/>
      <c r="G264" s="149"/>
      <c r="H264" s="149"/>
      <c r="I264" s="149"/>
      <c r="J264" s="149"/>
      <c r="K264" s="149"/>
      <c r="L264" s="149"/>
      <c r="M264" s="135"/>
      <c r="N264" s="135"/>
      <c r="O264" s="135"/>
      <c r="P264" s="135"/>
    </row>
    <row r="265" spans="1:16" ht="15.75" hidden="1" x14ac:dyDescent="0.25">
      <c r="A265" s="145">
        <v>62028</v>
      </c>
      <c r="B265" s="146" t="s">
        <v>300</v>
      </c>
      <c r="C265" s="147">
        <v>196.34</v>
      </c>
      <c r="D265" s="148">
        <v>0</v>
      </c>
      <c r="E265" s="149"/>
      <c r="F265" s="149"/>
      <c r="G265" s="149"/>
      <c r="H265" s="149"/>
      <c r="I265" s="149"/>
      <c r="J265" s="149"/>
      <c r="K265" s="149"/>
      <c r="L265" s="149"/>
      <c r="M265" s="135"/>
      <c r="N265" s="135"/>
      <c r="O265" s="135"/>
      <c r="P265" s="135"/>
    </row>
    <row r="266" spans="1:16" ht="15.75" hidden="1" x14ac:dyDescent="0.25">
      <c r="A266" s="145">
        <v>62030</v>
      </c>
      <c r="B266" s="146" t="s">
        <v>301</v>
      </c>
      <c r="C266" s="147">
        <v>185.46</v>
      </c>
      <c r="D266" s="148">
        <v>0</v>
      </c>
      <c r="E266" s="149"/>
      <c r="F266" s="149"/>
      <c r="G266" s="149"/>
      <c r="H266" s="149"/>
      <c r="I266" s="149"/>
      <c r="J266" s="149"/>
      <c r="K266" s="149"/>
      <c r="L266" s="149"/>
      <c r="M266" s="135"/>
      <c r="N266" s="135"/>
      <c r="O266" s="135"/>
      <c r="P266" s="135"/>
    </row>
    <row r="267" spans="1:16" ht="15.75" hidden="1" x14ac:dyDescent="0.25">
      <c r="A267" s="145">
        <v>62031</v>
      </c>
      <c r="B267" s="146" t="s">
        <v>302</v>
      </c>
      <c r="C267" s="150">
        <v>0</v>
      </c>
      <c r="D267" s="148">
        <v>0</v>
      </c>
      <c r="E267" s="149"/>
      <c r="F267" s="149"/>
      <c r="G267" s="149"/>
      <c r="H267" s="149"/>
      <c r="I267" s="149"/>
      <c r="J267" s="149"/>
      <c r="K267" s="149"/>
      <c r="L267" s="149"/>
      <c r="M267" s="135"/>
      <c r="N267" s="135"/>
      <c r="O267" s="135"/>
      <c r="P267" s="135"/>
    </row>
    <row r="268" spans="1:16" ht="15.75" hidden="1" x14ac:dyDescent="0.25">
      <c r="A268" s="145">
        <v>62032</v>
      </c>
      <c r="B268" s="146" t="s">
        <v>303</v>
      </c>
      <c r="C268" s="147">
        <v>202.05</v>
      </c>
      <c r="D268" s="148">
        <v>0</v>
      </c>
      <c r="E268" s="149"/>
      <c r="F268" s="149"/>
      <c r="G268" s="149"/>
      <c r="H268" s="149"/>
      <c r="I268" s="149"/>
      <c r="J268" s="149"/>
      <c r="K268" s="149"/>
      <c r="L268" s="149"/>
      <c r="M268" s="135"/>
      <c r="N268" s="135"/>
      <c r="O268" s="135"/>
      <c r="P268" s="135"/>
    </row>
    <row r="269" spans="1:16" ht="15.75" hidden="1" x14ac:dyDescent="0.25">
      <c r="A269" s="145">
        <v>62034</v>
      </c>
      <c r="B269" s="146" t="s">
        <v>304</v>
      </c>
      <c r="C269" s="147">
        <v>222</v>
      </c>
      <c r="D269" s="148">
        <v>0</v>
      </c>
      <c r="E269" s="149"/>
      <c r="F269" s="149"/>
      <c r="G269" s="149"/>
      <c r="H269" s="149"/>
      <c r="I269" s="149"/>
      <c r="J269" s="149"/>
      <c r="K269" s="149"/>
      <c r="L269" s="149"/>
      <c r="M269" s="135"/>
      <c r="N269" s="135"/>
      <c r="O269" s="135"/>
      <c r="P269" s="135"/>
    </row>
    <row r="270" spans="1:16" ht="15.75" hidden="1" x14ac:dyDescent="0.25">
      <c r="A270" s="145">
        <v>62037</v>
      </c>
      <c r="B270" s="146" t="s">
        <v>305</v>
      </c>
      <c r="C270" s="147">
        <v>175.1</v>
      </c>
      <c r="D270" s="148">
        <v>0</v>
      </c>
      <c r="E270" s="149"/>
      <c r="F270" s="149"/>
      <c r="G270" s="149"/>
      <c r="H270" s="149"/>
      <c r="I270" s="149"/>
      <c r="J270" s="149"/>
      <c r="K270" s="149"/>
      <c r="L270" s="149"/>
      <c r="M270" s="135"/>
      <c r="N270" s="135"/>
      <c r="O270" s="135"/>
      <c r="P270" s="135"/>
    </row>
    <row r="271" spans="1:16" ht="15.75" hidden="1" x14ac:dyDescent="0.25">
      <c r="A271" s="145">
        <v>62040</v>
      </c>
      <c r="B271" s="146" t="s">
        <v>38</v>
      </c>
      <c r="C271" s="147">
        <v>182.01</v>
      </c>
      <c r="D271" s="148">
        <v>0</v>
      </c>
      <c r="E271" s="149"/>
      <c r="F271" s="149"/>
      <c r="G271" s="149"/>
      <c r="H271" s="149"/>
      <c r="I271" s="149"/>
      <c r="J271" s="149"/>
      <c r="K271" s="149"/>
      <c r="L271" s="149"/>
      <c r="M271" s="135"/>
      <c r="N271" s="135"/>
      <c r="O271" s="135"/>
      <c r="P271" s="135"/>
    </row>
    <row r="272" spans="1:16" ht="15.75" hidden="1" x14ac:dyDescent="0.25">
      <c r="A272" s="145">
        <v>62041</v>
      </c>
      <c r="B272" s="146" t="s">
        <v>306</v>
      </c>
      <c r="C272" s="147">
        <v>181.48</v>
      </c>
      <c r="D272" s="148">
        <v>0</v>
      </c>
      <c r="E272" s="149"/>
      <c r="F272" s="149"/>
      <c r="G272" s="149"/>
      <c r="H272" s="149"/>
      <c r="I272" s="149"/>
      <c r="J272" s="149"/>
      <c r="K272" s="149"/>
      <c r="L272" s="149"/>
      <c r="M272" s="135"/>
      <c r="N272" s="135"/>
      <c r="O272" s="135"/>
      <c r="P272" s="135"/>
    </row>
    <row r="273" spans="1:16" ht="15.75" hidden="1" x14ac:dyDescent="0.25">
      <c r="A273" s="145">
        <v>64001</v>
      </c>
      <c r="B273" s="146" t="s">
        <v>307</v>
      </c>
      <c r="C273" s="147">
        <v>141.99</v>
      </c>
      <c r="D273" s="148">
        <v>0</v>
      </c>
      <c r="E273" s="149"/>
      <c r="F273" s="149"/>
      <c r="G273" s="149"/>
      <c r="H273" s="149"/>
      <c r="I273" s="149"/>
      <c r="J273" s="149"/>
      <c r="K273" s="149"/>
      <c r="L273" s="149"/>
      <c r="M273" s="135"/>
      <c r="N273" s="135"/>
      <c r="O273" s="135"/>
      <c r="P273" s="135"/>
    </row>
    <row r="274" spans="1:16" ht="15.75" hidden="1" x14ac:dyDescent="0.25">
      <c r="A274" s="145">
        <v>64002</v>
      </c>
      <c r="B274" s="146" t="s">
        <v>308</v>
      </c>
      <c r="C274" s="147">
        <v>165.26</v>
      </c>
      <c r="D274" s="148">
        <v>0</v>
      </c>
      <c r="E274" s="149"/>
      <c r="F274" s="149"/>
      <c r="G274" s="149"/>
      <c r="H274" s="149"/>
      <c r="I274" s="149"/>
      <c r="J274" s="149"/>
      <c r="K274" s="149"/>
      <c r="L274" s="149"/>
      <c r="M274" s="135"/>
      <c r="N274" s="135"/>
      <c r="O274" s="135"/>
      <c r="P274" s="135"/>
    </row>
    <row r="275" spans="1:16" ht="15.75" hidden="1" x14ac:dyDescent="0.25">
      <c r="A275" s="145">
        <v>64003</v>
      </c>
      <c r="B275" s="146" t="s">
        <v>309</v>
      </c>
      <c r="C275" s="147">
        <v>179.54</v>
      </c>
      <c r="D275" s="148">
        <v>0</v>
      </c>
      <c r="E275" s="149"/>
      <c r="F275" s="149"/>
      <c r="G275" s="149"/>
      <c r="H275" s="149"/>
      <c r="I275" s="149"/>
      <c r="J275" s="149"/>
      <c r="K275" s="149"/>
      <c r="L275" s="149"/>
      <c r="M275" s="135"/>
      <c r="N275" s="135"/>
      <c r="O275" s="135"/>
      <c r="P275" s="135"/>
    </row>
    <row r="276" spans="1:16" ht="15.75" hidden="1" x14ac:dyDescent="0.25">
      <c r="A276" s="145">
        <v>64004</v>
      </c>
      <c r="B276" s="146" t="s">
        <v>310</v>
      </c>
      <c r="C276" s="147">
        <v>167.88</v>
      </c>
      <c r="D276" s="148">
        <v>0</v>
      </c>
      <c r="E276" s="149"/>
      <c r="F276" s="149"/>
      <c r="G276" s="149"/>
      <c r="H276" s="149"/>
      <c r="I276" s="149"/>
      <c r="J276" s="149"/>
      <c r="K276" s="149"/>
      <c r="L276" s="149"/>
      <c r="M276" s="135"/>
      <c r="N276" s="135"/>
      <c r="O276" s="135"/>
      <c r="P276" s="135"/>
    </row>
    <row r="277" spans="1:16" ht="15.75" hidden="1" x14ac:dyDescent="0.25">
      <c r="A277" s="145">
        <v>64005</v>
      </c>
      <c r="B277" s="146" t="s">
        <v>311</v>
      </c>
      <c r="C277" s="147">
        <v>165.71</v>
      </c>
      <c r="D277" s="148">
        <v>0</v>
      </c>
      <c r="E277" s="149"/>
      <c r="F277" s="149"/>
      <c r="G277" s="149"/>
      <c r="H277" s="149"/>
      <c r="I277" s="149"/>
      <c r="J277" s="149"/>
      <c r="K277" s="149"/>
      <c r="L277" s="149"/>
      <c r="M277" s="135"/>
      <c r="N277" s="135"/>
      <c r="O277" s="135"/>
      <c r="P277" s="135"/>
    </row>
    <row r="278" spans="1:16" ht="15.75" hidden="1" x14ac:dyDescent="0.25">
      <c r="A278" s="145">
        <v>64006</v>
      </c>
      <c r="B278" s="146" t="s">
        <v>312</v>
      </c>
      <c r="C278" s="147">
        <v>182.8</v>
      </c>
      <c r="D278" s="148">
        <v>0</v>
      </c>
      <c r="E278" s="149"/>
      <c r="F278" s="149"/>
      <c r="G278" s="149"/>
      <c r="H278" s="149"/>
      <c r="I278" s="149"/>
      <c r="J278" s="149"/>
      <c r="K278" s="149"/>
      <c r="L278" s="149"/>
      <c r="M278" s="135"/>
      <c r="N278" s="135"/>
      <c r="O278" s="135"/>
      <c r="P278" s="135"/>
    </row>
    <row r="279" spans="1:16" ht="15.75" hidden="1" x14ac:dyDescent="0.25">
      <c r="A279" s="145">
        <v>65001</v>
      </c>
      <c r="B279" s="146" t="s">
        <v>313</v>
      </c>
      <c r="C279" s="147">
        <v>166.52</v>
      </c>
      <c r="D279" s="148">
        <v>0</v>
      </c>
      <c r="E279" s="149"/>
      <c r="F279" s="149"/>
      <c r="G279" s="149"/>
      <c r="H279" s="149"/>
      <c r="I279" s="149"/>
      <c r="J279" s="149"/>
      <c r="K279" s="149"/>
      <c r="L279" s="149"/>
      <c r="M279" s="135"/>
      <c r="N279" s="135"/>
      <c r="O279" s="135"/>
      <c r="P279" s="135"/>
    </row>
    <row r="280" spans="1:16" ht="15.75" hidden="1" x14ac:dyDescent="0.25">
      <c r="A280" s="145">
        <v>65002</v>
      </c>
      <c r="B280" s="146" t="s">
        <v>314</v>
      </c>
      <c r="C280" s="147">
        <v>149.6</v>
      </c>
      <c r="D280" s="148">
        <v>0</v>
      </c>
      <c r="E280" s="149"/>
      <c r="F280" s="149"/>
      <c r="G280" s="149"/>
      <c r="H280" s="149"/>
      <c r="I280" s="149"/>
      <c r="J280" s="149"/>
      <c r="K280" s="149"/>
      <c r="L280" s="149"/>
      <c r="M280" s="135"/>
      <c r="N280" s="135"/>
      <c r="O280" s="135"/>
      <c r="P280" s="135"/>
    </row>
    <row r="281" spans="1:16" ht="15.75" hidden="1" x14ac:dyDescent="0.25">
      <c r="A281" s="145">
        <v>65003</v>
      </c>
      <c r="B281" s="146" t="s">
        <v>315</v>
      </c>
      <c r="C281" s="147">
        <v>155.43</v>
      </c>
      <c r="D281" s="148">
        <v>0</v>
      </c>
      <c r="E281" s="149"/>
      <c r="F281" s="149"/>
      <c r="G281" s="149"/>
      <c r="H281" s="149"/>
      <c r="I281" s="149"/>
      <c r="J281" s="149"/>
      <c r="K281" s="149"/>
      <c r="L281" s="149"/>
      <c r="M281" s="135"/>
      <c r="N281" s="135"/>
      <c r="O281" s="135"/>
      <c r="P281" s="135"/>
    </row>
    <row r="282" spans="1:16" ht="15.75" hidden="1" x14ac:dyDescent="0.25">
      <c r="A282" s="145">
        <v>65004</v>
      </c>
      <c r="B282" s="146" t="s">
        <v>316</v>
      </c>
      <c r="C282" s="147">
        <v>182.42</v>
      </c>
      <c r="D282" s="148">
        <v>0</v>
      </c>
      <c r="E282" s="149"/>
      <c r="F282" s="149"/>
      <c r="G282" s="149"/>
      <c r="H282" s="149"/>
      <c r="I282" s="149"/>
      <c r="J282" s="149"/>
      <c r="K282" s="149"/>
      <c r="L282" s="149"/>
      <c r="M282" s="135"/>
      <c r="N282" s="135"/>
      <c r="O282" s="135"/>
      <c r="P282" s="135"/>
    </row>
    <row r="283" spans="1:16" ht="15.75" hidden="1" x14ac:dyDescent="0.25">
      <c r="A283" s="145">
        <v>65005</v>
      </c>
      <c r="B283" s="146" t="s">
        <v>317</v>
      </c>
      <c r="C283" s="147">
        <v>178.54</v>
      </c>
      <c r="D283" s="148">
        <v>0</v>
      </c>
      <c r="E283" s="149"/>
      <c r="F283" s="149"/>
      <c r="G283" s="149"/>
      <c r="H283" s="149"/>
      <c r="I283" s="149"/>
      <c r="J283" s="149"/>
      <c r="K283" s="149"/>
      <c r="L283" s="149"/>
      <c r="M283" s="135"/>
      <c r="N283" s="135"/>
      <c r="O283" s="135"/>
      <c r="P283" s="135"/>
    </row>
    <row r="284" spans="1:16" ht="15.75" hidden="1" x14ac:dyDescent="0.25">
      <c r="A284" s="145">
        <v>66001</v>
      </c>
      <c r="B284" s="146" t="s">
        <v>318</v>
      </c>
      <c r="C284" s="147">
        <v>180.98</v>
      </c>
      <c r="D284" s="148">
        <v>0</v>
      </c>
      <c r="E284" s="149"/>
      <c r="F284" s="149"/>
      <c r="G284" s="149"/>
      <c r="H284" s="149"/>
      <c r="I284" s="149"/>
      <c r="J284" s="149"/>
      <c r="K284" s="149"/>
      <c r="L284" s="149"/>
      <c r="M284" s="135"/>
      <c r="N284" s="135"/>
      <c r="O284" s="135"/>
      <c r="P284" s="135"/>
    </row>
    <row r="285" spans="1:16" ht="15.75" hidden="1" x14ac:dyDescent="0.25">
      <c r="A285" s="145">
        <v>66002</v>
      </c>
      <c r="B285" s="146" t="s">
        <v>319</v>
      </c>
      <c r="C285" s="147">
        <v>183.6</v>
      </c>
      <c r="D285" s="148">
        <v>0</v>
      </c>
      <c r="E285" s="149"/>
      <c r="F285" s="149"/>
      <c r="G285" s="149"/>
      <c r="H285" s="149"/>
      <c r="I285" s="149"/>
      <c r="J285" s="149"/>
      <c r="K285" s="149"/>
      <c r="L285" s="149"/>
      <c r="M285" s="135"/>
      <c r="N285" s="135"/>
      <c r="O285" s="135"/>
      <c r="P285" s="135"/>
    </row>
    <row r="286" spans="1:16" ht="15.75" hidden="1" x14ac:dyDescent="0.25">
      <c r="A286" s="145">
        <v>66003</v>
      </c>
      <c r="B286" s="146" t="s">
        <v>320</v>
      </c>
      <c r="C286" s="147">
        <v>199.08</v>
      </c>
      <c r="D286" s="148">
        <v>0</v>
      </c>
      <c r="E286" s="149"/>
      <c r="F286" s="149"/>
      <c r="G286" s="149"/>
      <c r="H286" s="149"/>
      <c r="I286" s="149"/>
      <c r="J286" s="149"/>
      <c r="K286" s="149"/>
      <c r="L286" s="149"/>
      <c r="M286" s="135"/>
      <c r="N286" s="135"/>
      <c r="O286" s="135"/>
      <c r="P286" s="135"/>
    </row>
    <row r="287" spans="1:16" ht="15.75" hidden="1" x14ac:dyDescent="0.25">
      <c r="A287" s="145">
        <v>66004</v>
      </c>
      <c r="B287" s="146" t="s">
        <v>321</v>
      </c>
      <c r="C287" s="147">
        <v>169.21</v>
      </c>
      <c r="D287" s="148">
        <v>0</v>
      </c>
      <c r="E287" s="149"/>
      <c r="F287" s="149"/>
      <c r="G287" s="149"/>
      <c r="H287" s="149"/>
      <c r="I287" s="149"/>
      <c r="J287" s="149"/>
      <c r="K287" s="149"/>
      <c r="L287" s="149"/>
      <c r="M287" s="135"/>
      <c r="N287" s="135"/>
      <c r="O287" s="135"/>
      <c r="P287" s="135"/>
    </row>
    <row r="288" spans="1:16" ht="15.75" hidden="1" x14ac:dyDescent="0.25">
      <c r="A288" s="145">
        <v>67001</v>
      </c>
      <c r="B288" s="146" t="s">
        <v>322</v>
      </c>
      <c r="C288" s="147">
        <v>150.85</v>
      </c>
      <c r="D288" s="148">
        <v>0</v>
      </c>
      <c r="E288" s="149"/>
      <c r="F288" s="149"/>
      <c r="G288" s="149"/>
      <c r="H288" s="149"/>
      <c r="I288" s="149"/>
      <c r="J288" s="149"/>
      <c r="K288" s="149"/>
      <c r="L288" s="149"/>
      <c r="M288" s="135"/>
      <c r="N288" s="135"/>
      <c r="O288" s="135"/>
      <c r="P288" s="135"/>
    </row>
    <row r="289" spans="1:16" ht="15.75" hidden="1" x14ac:dyDescent="0.25">
      <c r="A289" s="145">
        <v>67002</v>
      </c>
      <c r="B289" s="146" t="s">
        <v>323</v>
      </c>
      <c r="C289" s="147">
        <v>157.11000000000001</v>
      </c>
      <c r="D289" s="148">
        <v>0</v>
      </c>
      <c r="E289" s="149"/>
      <c r="F289" s="149"/>
      <c r="G289" s="149"/>
      <c r="H289" s="149"/>
      <c r="I289" s="149"/>
      <c r="J289" s="149"/>
      <c r="K289" s="149"/>
      <c r="L289" s="149"/>
      <c r="M289" s="135"/>
      <c r="N289" s="135"/>
      <c r="O289" s="135"/>
      <c r="P289" s="135"/>
    </row>
    <row r="290" spans="1:16" ht="15.75" hidden="1" x14ac:dyDescent="0.25">
      <c r="A290" s="145">
        <v>68001</v>
      </c>
      <c r="B290" s="146" t="s">
        <v>324</v>
      </c>
      <c r="C290" s="147">
        <v>209.44</v>
      </c>
      <c r="D290" s="148">
        <v>0</v>
      </c>
      <c r="E290" s="149"/>
      <c r="F290" s="149"/>
      <c r="G290" s="149"/>
      <c r="H290" s="149"/>
      <c r="I290" s="149"/>
      <c r="J290" s="149"/>
      <c r="K290" s="149"/>
      <c r="L290" s="149"/>
      <c r="M290" s="135"/>
      <c r="N290" s="135"/>
      <c r="O290" s="135"/>
      <c r="P290" s="135"/>
    </row>
    <row r="291" spans="1:16" ht="15.75" hidden="1" x14ac:dyDescent="0.25">
      <c r="A291" s="145">
        <v>68002</v>
      </c>
      <c r="B291" s="146" t="s">
        <v>325</v>
      </c>
      <c r="C291" s="147">
        <v>201.11</v>
      </c>
      <c r="D291" s="148">
        <v>0</v>
      </c>
      <c r="E291" s="149"/>
      <c r="F291" s="149"/>
      <c r="G291" s="149"/>
      <c r="H291" s="149"/>
      <c r="I291" s="149"/>
      <c r="J291" s="149"/>
      <c r="K291" s="149"/>
      <c r="L291" s="149"/>
      <c r="M291" s="135"/>
      <c r="N291" s="135"/>
      <c r="O291" s="135"/>
      <c r="P291" s="135"/>
    </row>
    <row r="292" spans="1:16" ht="15.75" hidden="1" x14ac:dyDescent="0.25">
      <c r="A292" s="145">
        <v>68003</v>
      </c>
      <c r="B292" s="146" t="s">
        <v>326</v>
      </c>
      <c r="C292" s="147">
        <v>165.32</v>
      </c>
      <c r="D292" s="148">
        <v>0</v>
      </c>
      <c r="E292" s="149"/>
      <c r="F292" s="149"/>
      <c r="G292" s="149"/>
      <c r="H292" s="149"/>
      <c r="I292" s="149"/>
      <c r="J292" s="149"/>
      <c r="K292" s="149"/>
      <c r="L292" s="149"/>
      <c r="M292" s="135"/>
      <c r="N292" s="135"/>
      <c r="O292" s="135"/>
      <c r="P292" s="135"/>
    </row>
    <row r="293" spans="1:16" ht="15.75" hidden="1" x14ac:dyDescent="0.25">
      <c r="A293" s="145">
        <v>69001</v>
      </c>
      <c r="B293" s="146" t="s">
        <v>327</v>
      </c>
      <c r="C293" s="147">
        <v>169.41</v>
      </c>
      <c r="D293" s="148">
        <v>0</v>
      </c>
      <c r="E293" s="149"/>
      <c r="F293" s="149"/>
      <c r="G293" s="149"/>
      <c r="H293" s="149"/>
      <c r="I293" s="149"/>
      <c r="J293" s="149"/>
      <c r="K293" s="149"/>
      <c r="L293" s="149"/>
      <c r="M293" s="135"/>
      <c r="N293" s="135"/>
      <c r="O293" s="135"/>
      <c r="P293" s="135"/>
    </row>
    <row r="294" spans="1:16" ht="15.75" hidden="1" x14ac:dyDescent="0.25">
      <c r="A294" s="145">
        <v>69002</v>
      </c>
      <c r="B294" s="146" t="s">
        <v>328</v>
      </c>
      <c r="C294" s="147">
        <v>173.71</v>
      </c>
      <c r="D294" s="148">
        <v>0</v>
      </c>
      <c r="E294" s="149"/>
      <c r="F294" s="149"/>
      <c r="G294" s="149"/>
      <c r="H294" s="149"/>
      <c r="I294" s="149"/>
      <c r="J294" s="149"/>
      <c r="K294" s="149"/>
      <c r="L294" s="149"/>
      <c r="M294" s="135"/>
      <c r="N294" s="135"/>
      <c r="O294" s="135"/>
      <c r="P294" s="135"/>
    </row>
    <row r="295" spans="1:16" ht="15.75" hidden="1" x14ac:dyDescent="0.25">
      <c r="A295" s="145">
        <v>69003</v>
      </c>
      <c r="B295" s="146" t="s">
        <v>329</v>
      </c>
      <c r="C295" s="147">
        <v>172.74</v>
      </c>
      <c r="D295" s="148">
        <v>0</v>
      </c>
      <c r="E295" s="149"/>
      <c r="F295" s="149"/>
      <c r="G295" s="149"/>
      <c r="H295" s="149"/>
      <c r="I295" s="149"/>
      <c r="J295" s="149"/>
      <c r="K295" s="149"/>
      <c r="L295" s="149"/>
      <c r="M295" s="135"/>
      <c r="N295" s="135"/>
      <c r="O295" s="135"/>
      <c r="P295" s="135"/>
    </row>
    <row r="296" spans="1:16" ht="15.75" hidden="1" x14ac:dyDescent="0.25">
      <c r="A296" s="145">
        <v>69004</v>
      </c>
      <c r="B296" s="146" t="s">
        <v>330</v>
      </c>
      <c r="C296" s="147">
        <v>189.83</v>
      </c>
      <c r="D296" s="148">
        <v>0</v>
      </c>
      <c r="E296" s="149"/>
      <c r="F296" s="149"/>
      <c r="G296" s="149"/>
      <c r="H296" s="149"/>
      <c r="I296" s="149"/>
      <c r="J296" s="149"/>
      <c r="K296" s="149"/>
      <c r="L296" s="149"/>
      <c r="M296" s="135"/>
      <c r="N296" s="135"/>
      <c r="O296" s="135"/>
      <c r="P296" s="135"/>
    </row>
    <row r="297" spans="1:16" ht="15.75" hidden="1" x14ac:dyDescent="0.25">
      <c r="A297" s="145">
        <v>69005</v>
      </c>
      <c r="B297" s="146" t="s">
        <v>331</v>
      </c>
      <c r="C297" s="147">
        <v>258.20999999999998</v>
      </c>
      <c r="D297" s="148">
        <v>0</v>
      </c>
      <c r="E297" s="149"/>
      <c r="F297" s="149"/>
      <c r="G297" s="149"/>
      <c r="H297" s="149"/>
      <c r="I297" s="149"/>
      <c r="J297" s="149"/>
      <c r="K297" s="149"/>
      <c r="L297" s="149"/>
      <c r="M297" s="135"/>
      <c r="N297" s="135"/>
      <c r="O297" s="135"/>
      <c r="P297" s="135"/>
    </row>
    <row r="298" spans="1:16" ht="15.75" hidden="1" x14ac:dyDescent="0.25">
      <c r="A298" s="145">
        <v>69006</v>
      </c>
      <c r="B298" s="146" t="s">
        <v>332</v>
      </c>
      <c r="C298" s="150">
        <v>0</v>
      </c>
      <c r="D298" s="148">
        <v>0</v>
      </c>
      <c r="E298" s="149"/>
      <c r="F298" s="149"/>
      <c r="G298" s="149"/>
      <c r="H298" s="149"/>
      <c r="I298" s="149"/>
      <c r="J298" s="149"/>
      <c r="K298" s="149"/>
      <c r="L298" s="149"/>
      <c r="M298" s="135"/>
      <c r="N298" s="135"/>
      <c r="O298" s="135"/>
      <c r="P298" s="135"/>
    </row>
    <row r="299" spans="1:16" ht="15.75" hidden="1" x14ac:dyDescent="0.25">
      <c r="A299" s="145">
        <v>69007</v>
      </c>
      <c r="B299" s="146" t="s">
        <v>333</v>
      </c>
      <c r="C299" s="147">
        <v>195.07</v>
      </c>
      <c r="D299" s="148">
        <v>0</v>
      </c>
      <c r="E299" s="149"/>
      <c r="F299" s="149"/>
      <c r="G299" s="149"/>
      <c r="H299" s="149"/>
      <c r="I299" s="149"/>
      <c r="J299" s="149"/>
      <c r="K299" s="149"/>
      <c r="L299" s="149"/>
      <c r="M299" s="135"/>
      <c r="N299" s="135"/>
      <c r="O299" s="135"/>
      <c r="P299" s="135"/>
    </row>
    <row r="300" spans="1:16" ht="15.75" hidden="1" x14ac:dyDescent="0.25">
      <c r="A300" s="145">
        <v>69008</v>
      </c>
      <c r="B300" s="146" t="s">
        <v>334</v>
      </c>
      <c r="C300" s="147">
        <v>155.16999999999999</v>
      </c>
      <c r="D300" s="148">
        <v>0</v>
      </c>
      <c r="E300" s="149"/>
      <c r="F300" s="149"/>
      <c r="G300" s="149"/>
      <c r="H300" s="149"/>
      <c r="I300" s="149"/>
      <c r="J300" s="149"/>
      <c r="K300" s="149"/>
      <c r="L300" s="149"/>
      <c r="M300" s="135"/>
      <c r="N300" s="135"/>
      <c r="O300" s="135"/>
      <c r="P300" s="135"/>
    </row>
    <row r="301" spans="1:16" ht="15.75" hidden="1" x14ac:dyDescent="0.25">
      <c r="A301" s="145">
        <v>69009</v>
      </c>
      <c r="B301" s="146" t="s">
        <v>335</v>
      </c>
      <c r="C301" s="147">
        <v>168.53</v>
      </c>
      <c r="D301" s="148">
        <v>0</v>
      </c>
      <c r="E301" s="149"/>
      <c r="F301" s="149"/>
      <c r="G301" s="149"/>
      <c r="H301" s="149"/>
      <c r="I301" s="149"/>
      <c r="J301" s="149"/>
      <c r="K301" s="149"/>
      <c r="L301" s="149"/>
      <c r="M301" s="135"/>
      <c r="N301" s="135"/>
      <c r="O301" s="135"/>
      <c r="P301" s="135"/>
    </row>
    <row r="302" spans="1:16" ht="15.75" hidden="1" x14ac:dyDescent="0.25">
      <c r="A302" s="145">
        <v>69010</v>
      </c>
      <c r="B302" s="146" t="s">
        <v>332</v>
      </c>
      <c r="C302" s="150">
        <v>0</v>
      </c>
      <c r="D302" s="148">
        <v>0</v>
      </c>
      <c r="E302" s="149"/>
      <c r="F302" s="149"/>
      <c r="G302" s="149"/>
      <c r="H302" s="149"/>
      <c r="I302" s="149"/>
      <c r="J302" s="149"/>
      <c r="K302" s="149"/>
      <c r="L302" s="149"/>
      <c r="M302" s="135"/>
      <c r="N302" s="135"/>
      <c r="O302" s="135"/>
      <c r="P302" s="135"/>
    </row>
    <row r="303" spans="1:16" ht="15.75" hidden="1" x14ac:dyDescent="0.25">
      <c r="A303" s="145">
        <v>69011</v>
      </c>
      <c r="B303" s="146" t="s">
        <v>336</v>
      </c>
      <c r="C303" s="147">
        <v>170.83</v>
      </c>
      <c r="D303" s="148">
        <v>0</v>
      </c>
      <c r="E303" s="149"/>
      <c r="F303" s="149"/>
      <c r="G303" s="149"/>
      <c r="H303" s="149"/>
      <c r="I303" s="149"/>
      <c r="J303" s="149"/>
      <c r="K303" s="149"/>
      <c r="L303" s="149"/>
      <c r="M303" s="135"/>
      <c r="N303" s="135"/>
      <c r="O303" s="135"/>
      <c r="P303" s="135"/>
    </row>
    <row r="304" spans="1:16" ht="15.75" hidden="1" x14ac:dyDescent="0.25">
      <c r="A304" s="145">
        <v>69013</v>
      </c>
      <c r="B304" s="146" t="s">
        <v>337</v>
      </c>
      <c r="C304" s="147">
        <v>159.94999999999999</v>
      </c>
      <c r="D304" s="148">
        <v>0</v>
      </c>
      <c r="E304" s="149"/>
      <c r="F304" s="149"/>
      <c r="G304" s="149"/>
      <c r="H304" s="149"/>
      <c r="I304" s="149"/>
      <c r="J304" s="149"/>
      <c r="K304" s="149"/>
      <c r="L304" s="149"/>
      <c r="M304" s="135"/>
      <c r="N304" s="135"/>
      <c r="O304" s="135"/>
      <c r="P304" s="135"/>
    </row>
    <row r="305" spans="1:16" ht="15.75" hidden="1" x14ac:dyDescent="0.25">
      <c r="A305" s="145">
        <v>69015</v>
      </c>
      <c r="B305" s="146" t="s">
        <v>39</v>
      </c>
      <c r="C305" s="147">
        <v>161.22</v>
      </c>
      <c r="D305" s="148">
        <v>0</v>
      </c>
      <c r="E305" s="149"/>
      <c r="F305" s="149"/>
      <c r="G305" s="149"/>
      <c r="H305" s="149"/>
      <c r="I305" s="149"/>
      <c r="J305" s="149"/>
      <c r="K305" s="149"/>
      <c r="L305" s="149"/>
      <c r="M305" s="135"/>
      <c r="N305" s="135"/>
      <c r="O305" s="135"/>
      <c r="P305" s="135"/>
    </row>
    <row r="306" spans="1:16" ht="15.75" hidden="1" x14ac:dyDescent="0.25">
      <c r="A306" s="145">
        <v>69017</v>
      </c>
      <c r="B306" s="146" t="s">
        <v>338</v>
      </c>
      <c r="C306" s="147">
        <v>175.97</v>
      </c>
      <c r="D306" s="148">
        <v>0</v>
      </c>
      <c r="E306" s="149"/>
      <c r="F306" s="149"/>
      <c r="G306" s="149"/>
      <c r="H306" s="149"/>
      <c r="I306" s="149"/>
      <c r="J306" s="149"/>
      <c r="K306" s="149"/>
      <c r="L306" s="149"/>
      <c r="M306" s="135"/>
      <c r="N306" s="135"/>
      <c r="O306" s="135"/>
      <c r="P306" s="135"/>
    </row>
    <row r="307" spans="1:16" ht="15.75" hidden="1" x14ac:dyDescent="0.25">
      <c r="A307" s="145">
        <v>69018</v>
      </c>
      <c r="B307" s="146" t="s">
        <v>339</v>
      </c>
      <c r="C307" s="147">
        <v>198.06</v>
      </c>
      <c r="D307" s="148">
        <v>0</v>
      </c>
      <c r="E307" s="149"/>
      <c r="F307" s="149"/>
      <c r="G307" s="149"/>
      <c r="H307" s="149"/>
      <c r="I307" s="149"/>
      <c r="J307" s="149"/>
      <c r="K307" s="149"/>
      <c r="L307" s="149"/>
      <c r="M307" s="135"/>
      <c r="N307" s="135"/>
      <c r="O307" s="135"/>
      <c r="P307" s="135"/>
    </row>
    <row r="308" spans="1:16" ht="15.75" hidden="1" x14ac:dyDescent="0.25">
      <c r="A308" s="145">
        <v>69019</v>
      </c>
      <c r="B308" s="146" t="s">
        <v>340</v>
      </c>
      <c r="C308" s="147">
        <v>178.15</v>
      </c>
      <c r="D308" s="148">
        <v>0</v>
      </c>
      <c r="E308" s="149"/>
      <c r="F308" s="149"/>
      <c r="G308" s="149"/>
      <c r="H308" s="149"/>
      <c r="I308" s="149"/>
      <c r="J308" s="149"/>
      <c r="K308" s="149"/>
      <c r="L308" s="149"/>
      <c r="M308" s="135"/>
      <c r="N308" s="135"/>
      <c r="O308" s="135"/>
      <c r="P308" s="135"/>
    </row>
    <row r="309" spans="1:16" ht="15.75" hidden="1" x14ac:dyDescent="0.25">
      <c r="A309" s="145">
        <v>69020</v>
      </c>
      <c r="B309" s="146" t="s">
        <v>341</v>
      </c>
      <c r="C309" s="147">
        <v>192.17</v>
      </c>
      <c r="D309" s="148">
        <v>0</v>
      </c>
      <c r="E309" s="149"/>
      <c r="F309" s="149"/>
      <c r="G309" s="149"/>
      <c r="H309" s="149"/>
      <c r="I309" s="149"/>
      <c r="J309" s="149"/>
      <c r="K309" s="149"/>
      <c r="L309" s="149"/>
      <c r="M309" s="135"/>
      <c r="N309" s="135"/>
      <c r="O309" s="135"/>
      <c r="P309" s="135"/>
    </row>
    <row r="310" spans="1:16" ht="15.75" hidden="1" x14ac:dyDescent="0.25">
      <c r="A310" s="145">
        <v>69021</v>
      </c>
      <c r="B310" s="146" t="s">
        <v>342</v>
      </c>
      <c r="C310" s="147">
        <v>139.25</v>
      </c>
      <c r="D310" s="148">
        <v>0</v>
      </c>
      <c r="E310" s="149"/>
      <c r="F310" s="149"/>
      <c r="G310" s="149"/>
      <c r="H310" s="149"/>
      <c r="I310" s="149"/>
      <c r="J310" s="149"/>
      <c r="K310" s="149"/>
      <c r="L310" s="149"/>
      <c r="M310" s="135"/>
      <c r="N310" s="135"/>
      <c r="O310" s="135"/>
      <c r="P310" s="135"/>
    </row>
    <row r="311" spans="1:16" ht="15.75" hidden="1" x14ac:dyDescent="0.25">
      <c r="A311" s="145">
        <v>69022</v>
      </c>
      <c r="B311" s="146" t="s">
        <v>343</v>
      </c>
      <c r="C311" s="147">
        <v>219.74</v>
      </c>
      <c r="D311" s="148">
        <v>0</v>
      </c>
      <c r="E311" s="149"/>
      <c r="F311" s="149"/>
      <c r="G311" s="149"/>
      <c r="H311" s="149"/>
      <c r="I311" s="149"/>
      <c r="J311" s="149"/>
      <c r="K311" s="149"/>
      <c r="L311" s="149"/>
      <c r="M311" s="135"/>
      <c r="N311" s="135"/>
      <c r="O311" s="135"/>
      <c r="P311" s="135"/>
    </row>
    <row r="312" spans="1:16" ht="15.75" hidden="1" x14ac:dyDescent="0.25">
      <c r="A312" s="145">
        <v>70001</v>
      </c>
      <c r="B312" s="146" t="s">
        <v>344</v>
      </c>
      <c r="C312" s="147">
        <v>187.05</v>
      </c>
      <c r="D312" s="148">
        <v>0</v>
      </c>
      <c r="E312" s="149"/>
      <c r="F312" s="149"/>
      <c r="G312" s="149"/>
      <c r="H312" s="149"/>
      <c r="I312" s="149"/>
      <c r="J312" s="149"/>
      <c r="K312" s="149"/>
      <c r="L312" s="149"/>
      <c r="M312" s="135"/>
      <c r="N312" s="135"/>
      <c r="O312" s="135"/>
      <c r="P312" s="135"/>
    </row>
    <row r="313" spans="1:16" ht="15.75" hidden="1" x14ac:dyDescent="0.25">
      <c r="A313" s="145">
        <v>70002</v>
      </c>
      <c r="B313" s="146" t="s">
        <v>345</v>
      </c>
      <c r="C313" s="150">
        <v>0</v>
      </c>
      <c r="D313" s="148">
        <v>0</v>
      </c>
      <c r="E313" s="149"/>
      <c r="F313" s="149"/>
      <c r="G313" s="149"/>
      <c r="H313" s="149"/>
      <c r="I313" s="149"/>
      <c r="J313" s="149"/>
      <c r="K313" s="149"/>
      <c r="L313" s="149"/>
      <c r="M313" s="135"/>
      <c r="N313" s="135"/>
      <c r="O313" s="135"/>
      <c r="P313" s="135"/>
    </row>
    <row r="314" spans="1:16" ht="15.75" hidden="1" x14ac:dyDescent="0.25">
      <c r="A314" s="145">
        <v>70003</v>
      </c>
      <c r="B314" s="146" t="s">
        <v>346</v>
      </c>
      <c r="C314" s="147">
        <v>227.12</v>
      </c>
      <c r="D314" s="148">
        <v>0</v>
      </c>
      <c r="E314" s="149"/>
      <c r="F314" s="149"/>
      <c r="G314" s="149"/>
      <c r="H314" s="149"/>
      <c r="I314" s="149"/>
      <c r="J314" s="149"/>
      <c r="K314" s="149"/>
      <c r="L314" s="149"/>
      <c r="M314" s="135"/>
      <c r="N314" s="135"/>
      <c r="O314" s="135"/>
      <c r="P314" s="135"/>
    </row>
    <row r="315" spans="1:16" ht="15.75" hidden="1" x14ac:dyDescent="0.25">
      <c r="A315" s="145">
        <v>70004</v>
      </c>
      <c r="B315" s="146" t="s">
        <v>347</v>
      </c>
      <c r="C315" s="147">
        <v>179.97</v>
      </c>
      <c r="D315" s="148">
        <v>0</v>
      </c>
      <c r="E315" s="149"/>
      <c r="F315" s="149"/>
      <c r="G315" s="149"/>
      <c r="H315" s="149"/>
      <c r="I315" s="149"/>
      <c r="J315" s="149"/>
      <c r="K315" s="149"/>
      <c r="L315" s="149"/>
      <c r="M315" s="135"/>
      <c r="N315" s="135"/>
      <c r="O315" s="135"/>
      <c r="P315" s="135"/>
    </row>
    <row r="316" spans="1:16" ht="15.75" hidden="1" x14ac:dyDescent="0.25">
      <c r="A316" s="145">
        <v>71001</v>
      </c>
      <c r="B316" s="146" t="s">
        <v>348</v>
      </c>
      <c r="C316" s="147">
        <v>196.56</v>
      </c>
      <c r="D316" s="148">
        <v>0</v>
      </c>
      <c r="E316" s="149"/>
      <c r="F316" s="149"/>
      <c r="G316" s="149"/>
      <c r="H316" s="149"/>
      <c r="I316" s="149"/>
      <c r="J316" s="149"/>
      <c r="K316" s="149"/>
      <c r="L316" s="149"/>
      <c r="M316" s="135"/>
      <c r="N316" s="135"/>
      <c r="O316" s="135"/>
      <c r="P316" s="135"/>
    </row>
    <row r="317" spans="1:16" ht="15.75" hidden="1" x14ac:dyDescent="0.25">
      <c r="A317" s="145">
        <v>71002</v>
      </c>
      <c r="B317" s="146" t="s">
        <v>349</v>
      </c>
      <c r="C317" s="147">
        <v>162.31</v>
      </c>
      <c r="D317" s="148">
        <v>0</v>
      </c>
      <c r="E317" s="149"/>
      <c r="F317" s="149"/>
      <c r="G317" s="149"/>
      <c r="H317" s="149"/>
      <c r="I317" s="149"/>
      <c r="J317" s="149"/>
      <c r="K317" s="149"/>
      <c r="L317" s="149"/>
      <c r="M317" s="135"/>
      <c r="N317" s="135"/>
      <c r="O317" s="135"/>
      <c r="P317" s="135"/>
    </row>
    <row r="318" spans="1:16" ht="15.75" hidden="1" x14ac:dyDescent="0.25">
      <c r="A318" s="145">
        <v>71004</v>
      </c>
      <c r="B318" s="146" t="s">
        <v>350</v>
      </c>
      <c r="C318" s="147">
        <v>209.99</v>
      </c>
      <c r="D318" s="148">
        <v>0</v>
      </c>
      <c r="E318" s="149"/>
      <c r="F318" s="149"/>
      <c r="G318" s="149"/>
      <c r="H318" s="149"/>
      <c r="I318" s="149"/>
      <c r="J318" s="149"/>
      <c r="K318" s="149"/>
      <c r="L318" s="149"/>
      <c r="M318" s="135"/>
      <c r="N318" s="135"/>
      <c r="O318" s="135"/>
      <c r="P318" s="135"/>
    </row>
    <row r="319" spans="1:16" ht="15.75" hidden="1" x14ac:dyDescent="0.25">
      <c r="A319" s="145">
        <v>72001</v>
      </c>
      <c r="B319" s="146" t="s">
        <v>25</v>
      </c>
      <c r="C319" s="147">
        <v>165.31</v>
      </c>
      <c r="D319" s="148">
        <v>0</v>
      </c>
      <c r="E319" s="149"/>
      <c r="F319" s="149"/>
      <c r="G319" s="149"/>
      <c r="H319" s="149"/>
      <c r="I319" s="149"/>
      <c r="J319" s="149"/>
      <c r="K319" s="149"/>
      <c r="L319" s="149"/>
      <c r="M319" s="135"/>
      <c r="N319" s="135"/>
      <c r="O319" s="135"/>
      <c r="P319" s="135"/>
    </row>
    <row r="320" spans="1:16" ht="15.75" hidden="1" x14ac:dyDescent="0.25">
      <c r="A320" s="145">
        <v>72002</v>
      </c>
      <c r="B320" s="146" t="s">
        <v>351</v>
      </c>
      <c r="C320" s="147">
        <v>178.58</v>
      </c>
      <c r="D320" s="148">
        <v>0</v>
      </c>
      <c r="E320" s="149"/>
      <c r="F320" s="149"/>
      <c r="G320" s="149"/>
      <c r="H320" s="149"/>
      <c r="I320" s="149"/>
      <c r="J320" s="149"/>
      <c r="K320" s="149"/>
      <c r="L320" s="149"/>
      <c r="M320" s="135"/>
      <c r="N320" s="135"/>
      <c r="O320" s="135"/>
      <c r="P320" s="135"/>
    </row>
    <row r="321" spans="1:16" ht="15.75" hidden="1" x14ac:dyDescent="0.25">
      <c r="A321" s="145">
        <v>72003</v>
      </c>
      <c r="B321" s="146" t="s">
        <v>352</v>
      </c>
      <c r="C321" s="147">
        <v>187.09</v>
      </c>
      <c r="D321" s="148">
        <v>0</v>
      </c>
      <c r="E321" s="149"/>
      <c r="F321" s="149"/>
      <c r="G321" s="149"/>
      <c r="H321" s="149"/>
      <c r="I321" s="149"/>
      <c r="J321" s="149"/>
      <c r="K321" s="149"/>
      <c r="L321" s="149"/>
      <c r="M321" s="135"/>
      <c r="N321" s="135"/>
      <c r="O321" s="135"/>
      <c r="P321" s="135"/>
    </row>
    <row r="322" spans="1:16" ht="15.75" hidden="1" x14ac:dyDescent="0.25">
      <c r="A322" s="145">
        <v>73001</v>
      </c>
      <c r="B322" s="146" t="s">
        <v>353</v>
      </c>
      <c r="C322" s="147">
        <v>170.29</v>
      </c>
      <c r="D322" s="148">
        <v>0</v>
      </c>
      <c r="E322" s="149"/>
      <c r="F322" s="149"/>
      <c r="G322" s="149"/>
      <c r="H322" s="149"/>
      <c r="I322" s="149"/>
      <c r="J322" s="149"/>
      <c r="K322" s="149"/>
      <c r="L322" s="149"/>
      <c r="M322" s="135"/>
      <c r="N322" s="135"/>
      <c r="O322" s="135"/>
      <c r="P322" s="135"/>
    </row>
    <row r="323" spans="1:16" ht="15.75" hidden="1" x14ac:dyDescent="0.25">
      <c r="A323" s="145">
        <v>73002</v>
      </c>
      <c r="B323" s="146" t="s">
        <v>354</v>
      </c>
      <c r="C323" s="147">
        <v>170.23</v>
      </c>
      <c r="D323" s="148">
        <v>0</v>
      </c>
      <c r="E323" s="149"/>
      <c r="F323" s="149"/>
      <c r="G323" s="149"/>
      <c r="H323" s="149"/>
      <c r="I323" s="149"/>
      <c r="J323" s="149"/>
      <c r="K323" s="149"/>
      <c r="L323" s="149"/>
      <c r="M323" s="135"/>
      <c r="N323" s="135"/>
      <c r="O323" s="135"/>
      <c r="P323" s="135"/>
    </row>
    <row r="324" spans="1:16" ht="15.75" hidden="1" x14ac:dyDescent="0.25">
      <c r="A324" s="145">
        <v>73003</v>
      </c>
      <c r="B324" s="146" t="s">
        <v>355</v>
      </c>
      <c r="C324" s="147">
        <v>196.83</v>
      </c>
      <c r="D324" s="148">
        <v>0</v>
      </c>
      <c r="E324" s="149"/>
      <c r="F324" s="149"/>
      <c r="G324" s="149"/>
      <c r="H324" s="149"/>
      <c r="I324" s="149"/>
      <c r="J324" s="149"/>
      <c r="K324" s="149"/>
      <c r="L324" s="149"/>
      <c r="M324" s="135"/>
      <c r="N324" s="135"/>
      <c r="O324" s="135"/>
      <c r="P324" s="135"/>
    </row>
    <row r="325" spans="1:16" ht="15.75" hidden="1" x14ac:dyDescent="0.25">
      <c r="A325" s="145">
        <v>73004</v>
      </c>
      <c r="B325" s="146" t="s">
        <v>356</v>
      </c>
      <c r="C325" s="147">
        <v>197.54</v>
      </c>
      <c r="D325" s="148">
        <v>0</v>
      </c>
      <c r="E325" s="149"/>
      <c r="F325" s="149"/>
      <c r="G325" s="149"/>
      <c r="H325" s="149"/>
      <c r="I325" s="149"/>
      <c r="J325" s="149"/>
      <c r="K325" s="149"/>
      <c r="L325" s="149"/>
      <c r="M325" s="135"/>
      <c r="N325" s="135"/>
      <c r="O325" s="135"/>
      <c r="P325" s="135"/>
    </row>
    <row r="326" spans="1:16" ht="15.75" hidden="1" x14ac:dyDescent="0.25">
      <c r="A326" s="145">
        <v>73005</v>
      </c>
      <c r="B326" s="146" t="s">
        <v>357</v>
      </c>
      <c r="C326" s="147">
        <v>170.39</v>
      </c>
      <c r="D326" s="148">
        <v>0</v>
      </c>
      <c r="E326" s="149"/>
      <c r="F326" s="149"/>
      <c r="G326" s="149"/>
      <c r="H326" s="149"/>
      <c r="I326" s="149"/>
      <c r="J326" s="149"/>
      <c r="K326" s="149"/>
      <c r="L326" s="149"/>
      <c r="M326" s="135"/>
      <c r="N326" s="135"/>
      <c r="O326" s="135"/>
      <c r="P326" s="135"/>
    </row>
    <row r="327" spans="1:16" ht="15.75" hidden="1" x14ac:dyDescent="0.25">
      <c r="A327" s="145">
        <v>73006</v>
      </c>
      <c r="B327" s="146" t="s">
        <v>358</v>
      </c>
      <c r="C327" s="147">
        <v>210.24</v>
      </c>
      <c r="D327" s="148">
        <v>0</v>
      </c>
      <c r="E327" s="149"/>
      <c r="F327" s="149"/>
      <c r="G327" s="149"/>
      <c r="H327" s="149"/>
      <c r="I327" s="149"/>
      <c r="J327" s="149"/>
      <c r="K327" s="149"/>
      <c r="L327" s="149"/>
      <c r="M327" s="135"/>
      <c r="N327" s="135"/>
      <c r="O327" s="135"/>
      <c r="P327" s="135"/>
    </row>
    <row r="328" spans="1:16" ht="15.75" hidden="1" x14ac:dyDescent="0.25">
      <c r="A328" s="145">
        <v>73007</v>
      </c>
      <c r="B328" s="146" t="s">
        <v>359</v>
      </c>
      <c r="C328" s="147">
        <v>195.77</v>
      </c>
      <c r="D328" s="148">
        <v>0</v>
      </c>
      <c r="E328" s="149"/>
      <c r="F328" s="149"/>
      <c r="G328" s="149"/>
      <c r="H328" s="149"/>
      <c r="I328" s="149"/>
      <c r="J328" s="149"/>
      <c r="K328" s="149"/>
      <c r="L328" s="149"/>
      <c r="M328" s="135"/>
      <c r="N328" s="135"/>
      <c r="O328" s="135"/>
      <c r="P328" s="135"/>
    </row>
    <row r="329" spans="1:16" ht="15.75" hidden="1" x14ac:dyDescent="0.25">
      <c r="A329" s="145">
        <v>74001</v>
      </c>
      <c r="B329" s="146" t="s">
        <v>360</v>
      </c>
      <c r="C329" s="147">
        <v>166.84</v>
      </c>
      <c r="D329" s="148">
        <v>0</v>
      </c>
      <c r="E329" s="149"/>
      <c r="F329" s="149"/>
      <c r="G329" s="149"/>
      <c r="H329" s="149"/>
      <c r="I329" s="149"/>
      <c r="J329" s="149"/>
      <c r="K329" s="149"/>
      <c r="L329" s="149"/>
      <c r="M329" s="135"/>
      <c r="N329" s="135"/>
      <c r="O329" s="135"/>
      <c r="P329" s="135"/>
    </row>
    <row r="330" spans="1:16" ht="15.75" hidden="1" x14ac:dyDescent="0.25">
      <c r="A330" s="145">
        <v>74003</v>
      </c>
      <c r="B330" s="146" t="s">
        <v>361</v>
      </c>
      <c r="C330" s="147">
        <v>216.53</v>
      </c>
      <c r="D330" s="148">
        <v>0</v>
      </c>
      <c r="E330" s="149"/>
      <c r="F330" s="149"/>
      <c r="G330" s="149"/>
      <c r="H330" s="149"/>
      <c r="I330" s="149"/>
      <c r="J330" s="149"/>
      <c r="K330" s="149"/>
      <c r="L330" s="149"/>
      <c r="M330" s="135"/>
      <c r="N330" s="135"/>
      <c r="O330" s="135"/>
      <c r="P330" s="135"/>
    </row>
    <row r="331" spans="1:16" ht="15.75" hidden="1" x14ac:dyDescent="0.25">
      <c r="A331" s="145">
        <v>75001</v>
      </c>
      <c r="B331" s="146" t="s">
        <v>362</v>
      </c>
      <c r="C331" s="147">
        <v>181.94</v>
      </c>
      <c r="D331" s="148">
        <v>0</v>
      </c>
      <c r="E331" s="149"/>
      <c r="F331" s="149"/>
      <c r="G331" s="149"/>
      <c r="H331" s="149"/>
      <c r="I331" s="149"/>
      <c r="J331" s="149"/>
      <c r="K331" s="149"/>
      <c r="L331" s="149"/>
      <c r="M331" s="135"/>
      <c r="N331" s="135"/>
      <c r="O331" s="135"/>
      <c r="P331" s="135"/>
    </row>
    <row r="332" spans="1:16" ht="15.75" hidden="1" x14ac:dyDescent="0.25">
      <c r="A332" s="145">
        <v>76001</v>
      </c>
      <c r="B332" s="146" t="s">
        <v>363</v>
      </c>
      <c r="C332" s="147">
        <v>171.38</v>
      </c>
      <c r="D332" s="148">
        <v>0</v>
      </c>
      <c r="E332" s="149"/>
      <c r="F332" s="149"/>
      <c r="G332" s="149"/>
      <c r="H332" s="149"/>
      <c r="I332" s="149"/>
      <c r="J332" s="149"/>
      <c r="K332" s="149"/>
      <c r="L332" s="149"/>
      <c r="M332" s="135"/>
      <c r="N332" s="135"/>
      <c r="O332" s="135"/>
      <c r="P332" s="135"/>
    </row>
    <row r="333" spans="1:16" ht="15.75" hidden="1" x14ac:dyDescent="0.25">
      <c r="A333" s="145">
        <v>76002</v>
      </c>
      <c r="B333" s="146" t="s">
        <v>364</v>
      </c>
      <c r="C333" s="147">
        <v>144.16</v>
      </c>
      <c r="D333" s="148">
        <v>0</v>
      </c>
      <c r="E333" s="149"/>
      <c r="F333" s="149"/>
      <c r="G333" s="149"/>
      <c r="H333" s="149"/>
      <c r="I333" s="149"/>
      <c r="J333" s="149"/>
      <c r="K333" s="149"/>
      <c r="L333" s="149"/>
      <c r="M333" s="135"/>
      <c r="N333" s="135"/>
      <c r="O333" s="135"/>
      <c r="P333" s="135"/>
    </row>
    <row r="334" spans="1:16" ht="15.75" hidden="1" x14ac:dyDescent="0.25">
      <c r="A334" s="145">
        <v>77001</v>
      </c>
      <c r="B334" s="146" t="s">
        <v>365</v>
      </c>
      <c r="C334" s="147">
        <v>177.88</v>
      </c>
      <c r="D334" s="148">
        <v>0</v>
      </c>
      <c r="E334" s="149"/>
      <c r="F334" s="149"/>
      <c r="G334" s="149"/>
      <c r="H334" s="149"/>
      <c r="I334" s="149"/>
      <c r="J334" s="149"/>
      <c r="K334" s="149"/>
      <c r="L334" s="149"/>
      <c r="M334" s="135"/>
      <c r="N334" s="135"/>
      <c r="O334" s="135"/>
      <c r="P334" s="135"/>
    </row>
    <row r="335" spans="1:16" ht="15.75" hidden="1" x14ac:dyDescent="0.25">
      <c r="A335" s="145">
        <v>77002</v>
      </c>
      <c r="B335" s="146" t="s">
        <v>366</v>
      </c>
      <c r="C335" s="147">
        <v>151.62</v>
      </c>
      <c r="D335" s="148">
        <v>0</v>
      </c>
      <c r="E335" s="149"/>
      <c r="F335" s="149"/>
      <c r="G335" s="149"/>
      <c r="H335" s="149"/>
      <c r="I335" s="149"/>
      <c r="J335" s="149"/>
      <c r="K335" s="149"/>
      <c r="L335" s="149"/>
      <c r="M335" s="135"/>
      <c r="N335" s="135"/>
      <c r="O335" s="135"/>
      <c r="P335" s="135"/>
    </row>
    <row r="336" spans="1:16" ht="15.75" hidden="1" x14ac:dyDescent="0.25">
      <c r="A336" s="145">
        <v>78001</v>
      </c>
      <c r="B336" s="146" t="s">
        <v>367</v>
      </c>
      <c r="C336" s="147">
        <v>165.46</v>
      </c>
      <c r="D336" s="148">
        <v>0</v>
      </c>
      <c r="E336" s="149"/>
      <c r="F336" s="149"/>
      <c r="G336" s="149"/>
      <c r="H336" s="149"/>
      <c r="I336" s="149"/>
      <c r="J336" s="149"/>
      <c r="K336" s="149"/>
      <c r="L336" s="149"/>
      <c r="M336" s="135"/>
      <c r="N336" s="135"/>
      <c r="O336" s="135"/>
      <c r="P336" s="135"/>
    </row>
    <row r="337" spans="1:16" ht="15.75" hidden="1" x14ac:dyDescent="0.25">
      <c r="A337" s="145">
        <v>78002</v>
      </c>
      <c r="B337" s="146" t="s">
        <v>368</v>
      </c>
      <c r="C337" s="147">
        <v>138.72999999999999</v>
      </c>
      <c r="D337" s="148">
        <v>0</v>
      </c>
      <c r="E337" s="149"/>
      <c r="F337" s="149"/>
      <c r="G337" s="149"/>
      <c r="H337" s="149"/>
      <c r="I337" s="149"/>
      <c r="J337" s="149"/>
      <c r="K337" s="149"/>
      <c r="L337" s="149"/>
      <c r="M337" s="135"/>
      <c r="N337" s="135"/>
      <c r="O337" s="135"/>
      <c r="P337" s="135"/>
    </row>
    <row r="338" spans="1:16" ht="15.75" hidden="1" x14ac:dyDescent="0.25">
      <c r="A338" s="145">
        <v>79002</v>
      </c>
      <c r="B338" s="146" t="s">
        <v>369</v>
      </c>
      <c r="C338" s="147">
        <v>175.97</v>
      </c>
      <c r="D338" s="148">
        <v>0</v>
      </c>
      <c r="E338" s="149"/>
      <c r="F338" s="149"/>
      <c r="G338" s="149"/>
      <c r="H338" s="149"/>
      <c r="I338" s="149"/>
      <c r="J338" s="149"/>
      <c r="K338" s="149"/>
      <c r="L338" s="149"/>
      <c r="M338" s="135"/>
      <c r="N338" s="135"/>
      <c r="O338" s="135"/>
      <c r="P338" s="135"/>
    </row>
    <row r="339" spans="1:16" ht="15.75" hidden="1" x14ac:dyDescent="0.25">
      <c r="A339" s="145">
        <v>79003</v>
      </c>
      <c r="B339" s="146" t="s">
        <v>370</v>
      </c>
      <c r="C339" s="147">
        <v>197.96</v>
      </c>
      <c r="D339" s="148">
        <v>0</v>
      </c>
      <c r="E339" s="149"/>
      <c r="F339" s="149"/>
      <c r="G339" s="149"/>
      <c r="H339" s="149"/>
      <c r="I339" s="149"/>
      <c r="J339" s="149"/>
      <c r="K339" s="149"/>
      <c r="L339" s="149"/>
      <c r="M339" s="135"/>
      <c r="N339" s="135"/>
      <c r="O339" s="135"/>
      <c r="P339" s="135"/>
    </row>
    <row r="340" spans="1:16" ht="15.75" hidden="1" x14ac:dyDescent="0.25">
      <c r="A340" s="145">
        <v>80001</v>
      </c>
      <c r="B340" s="146" t="s">
        <v>371</v>
      </c>
      <c r="C340" s="147">
        <v>194.55</v>
      </c>
      <c r="D340" s="148">
        <v>0</v>
      </c>
      <c r="E340" s="149"/>
      <c r="F340" s="149"/>
      <c r="G340" s="149"/>
      <c r="H340" s="149"/>
      <c r="I340" s="149"/>
      <c r="J340" s="149"/>
      <c r="K340" s="149"/>
      <c r="L340" s="149"/>
      <c r="M340" s="135"/>
      <c r="N340" s="135"/>
      <c r="O340" s="135"/>
      <c r="P340" s="135"/>
    </row>
    <row r="341" spans="1:16" ht="15.75" hidden="1" x14ac:dyDescent="0.25">
      <c r="A341" s="145">
        <v>80002</v>
      </c>
      <c r="B341" s="146" t="s">
        <v>372</v>
      </c>
      <c r="C341" s="147">
        <v>167.49</v>
      </c>
      <c r="D341" s="148">
        <v>0</v>
      </c>
      <c r="E341" s="149"/>
      <c r="F341" s="149"/>
      <c r="G341" s="149"/>
      <c r="H341" s="149"/>
      <c r="I341" s="149"/>
      <c r="J341" s="149"/>
      <c r="K341" s="149"/>
      <c r="L341" s="149"/>
      <c r="M341" s="135"/>
      <c r="N341" s="135"/>
      <c r="O341" s="135"/>
      <c r="P341" s="135"/>
    </row>
    <row r="342" spans="1:16" ht="15.75" hidden="1" x14ac:dyDescent="0.25">
      <c r="A342" s="145">
        <v>80003</v>
      </c>
      <c r="B342" s="146" t="s">
        <v>373</v>
      </c>
      <c r="C342" s="147">
        <v>161.66999999999999</v>
      </c>
      <c r="D342" s="148">
        <v>0</v>
      </c>
      <c r="E342" s="149"/>
      <c r="F342" s="149"/>
      <c r="G342" s="149"/>
      <c r="H342" s="149"/>
      <c r="I342" s="149"/>
      <c r="J342" s="149"/>
      <c r="K342" s="149"/>
      <c r="L342" s="149"/>
      <c r="M342" s="135"/>
      <c r="N342" s="135"/>
      <c r="O342" s="135"/>
      <c r="P342" s="135"/>
    </row>
    <row r="343" spans="1:16" ht="15.75" hidden="1" x14ac:dyDescent="0.25">
      <c r="A343" s="145">
        <v>81001</v>
      </c>
      <c r="B343" s="146" t="s">
        <v>374</v>
      </c>
      <c r="C343" s="147">
        <v>169.05</v>
      </c>
      <c r="D343" s="148">
        <v>0</v>
      </c>
      <c r="E343" s="149"/>
      <c r="F343" s="149"/>
      <c r="G343" s="149"/>
      <c r="H343" s="149"/>
      <c r="I343" s="149"/>
      <c r="J343" s="149"/>
      <c r="K343" s="149"/>
      <c r="L343" s="149"/>
      <c r="M343" s="135"/>
      <c r="N343" s="135"/>
      <c r="O343" s="135"/>
      <c r="P343" s="135"/>
    </row>
    <row r="344" spans="1:16" ht="15.75" hidden="1" x14ac:dyDescent="0.25">
      <c r="A344" s="145">
        <v>81002</v>
      </c>
      <c r="B344" s="146" t="s">
        <v>375</v>
      </c>
      <c r="C344" s="147">
        <v>159.80000000000001</v>
      </c>
      <c r="D344" s="148">
        <v>0</v>
      </c>
      <c r="E344" s="149"/>
      <c r="F344" s="149"/>
      <c r="G344" s="149"/>
      <c r="H344" s="149"/>
      <c r="I344" s="149"/>
      <c r="J344" s="149"/>
      <c r="K344" s="149"/>
      <c r="L344" s="149"/>
      <c r="M344" s="135"/>
      <c r="N344" s="135"/>
      <c r="O344" s="135"/>
      <c r="P344" s="135"/>
    </row>
    <row r="345" spans="1:16" ht="15.75" hidden="1" x14ac:dyDescent="0.25">
      <c r="A345" s="145">
        <v>81003</v>
      </c>
      <c r="B345" s="146" t="s">
        <v>376</v>
      </c>
      <c r="C345" s="147">
        <v>169.49</v>
      </c>
      <c r="D345" s="148">
        <v>0</v>
      </c>
      <c r="E345" s="149"/>
      <c r="F345" s="149"/>
      <c r="G345" s="149"/>
      <c r="H345" s="149"/>
      <c r="I345" s="149"/>
      <c r="J345" s="149"/>
      <c r="K345" s="149"/>
      <c r="L345" s="149"/>
      <c r="M345" s="135"/>
      <c r="N345" s="135"/>
      <c r="O345" s="135"/>
      <c r="P345" s="135"/>
    </row>
    <row r="346" spans="1:16" ht="15.75" hidden="1" x14ac:dyDescent="0.25">
      <c r="A346" s="145">
        <v>82001</v>
      </c>
      <c r="B346" s="146" t="s">
        <v>377</v>
      </c>
      <c r="C346" s="147">
        <v>167.74</v>
      </c>
      <c r="D346" s="148">
        <v>0</v>
      </c>
      <c r="E346" s="149"/>
      <c r="F346" s="149"/>
      <c r="G346" s="149"/>
      <c r="H346" s="149"/>
      <c r="I346" s="149"/>
      <c r="J346" s="149"/>
      <c r="K346" s="149"/>
      <c r="L346" s="149"/>
      <c r="M346" s="135"/>
      <c r="N346" s="135"/>
      <c r="O346" s="135"/>
      <c r="P346" s="135"/>
    </row>
    <row r="347" spans="1:16" ht="15.75" hidden="1" x14ac:dyDescent="0.25">
      <c r="A347" s="145">
        <v>82002</v>
      </c>
      <c r="B347" s="146" t="s">
        <v>378</v>
      </c>
      <c r="C347" s="147">
        <v>163.05000000000001</v>
      </c>
      <c r="D347" s="148">
        <v>0</v>
      </c>
      <c r="E347" s="149"/>
      <c r="F347" s="149"/>
      <c r="G347" s="149"/>
      <c r="H347" s="149"/>
      <c r="I347" s="149"/>
      <c r="J347" s="149"/>
      <c r="K347" s="149"/>
      <c r="L347" s="149"/>
      <c r="M347" s="135"/>
      <c r="N347" s="135"/>
      <c r="O347" s="135"/>
      <c r="P347" s="135"/>
    </row>
    <row r="348" spans="1:16" ht="15.75" hidden="1" x14ac:dyDescent="0.25">
      <c r="A348" s="145">
        <v>82003</v>
      </c>
      <c r="B348" s="146" t="s">
        <v>379</v>
      </c>
      <c r="C348" s="147">
        <v>193.48</v>
      </c>
      <c r="D348" s="148">
        <v>0</v>
      </c>
      <c r="E348" s="149"/>
      <c r="F348" s="149"/>
      <c r="G348" s="149"/>
      <c r="H348" s="149"/>
      <c r="I348" s="149"/>
      <c r="J348" s="149"/>
      <c r="K348" s="149"/>
      <c r="L348" s="149"/>
      <c r="M348" s="135"/>
      <c r="N348" s="135"/>
      <c r="O348" s="135"/>
      <c r="P348" s="135"/>
    </row>
    <row r="349" spans="1:16" ht="15.75" hidden="1" x14ac:dyDescent="0.25">
      <c r="A349" s="145">
        <v>82005</v>
      </c>
      <c r="B349" s="146" t="s">
        <v>380</v>
      </c>
      <c r="C349" s="147">
        <v>175</v>
      </c>
      <c r="D349" s="148">
        <v>0</v>
      </c>
      <c r="E349" s="149"/>
      <c r="F349" s="149"/>
      <c r="G349" s="149"/>
      <c r="H349" s="149"/>
      <c r="I349" s="149"/>
      <c r="J349" s="149"/>
      <c r="K349" s="149"/>
      <c r="L349" s="149"/>
      <c r="M349" s="135"/>
      <c r="N349" s="135"/>
      <c r="O349" s="135"/>
      <c r="P349" s="135"/>
    </row>
    <row r="350" spans="1:16" ht="15.75" hidden="1" x14ac:dyDescent="0.25">
      <c r="A350" s="145">
        <v>82006</v>
      </c>
      <c r="B350" s="146" t="s">
        <v>381</v>
      </c>
      <c r="C350" s="147">
        <v>180.08</v>
      </c>
      <c r="D350" s="148">
        <v>0</v>
      </c>
      <c r="E350" s="149"/>
      <c r="F350" s="149"/>
      <c r="G350" s="149"/>
      <c r="H350" s="149"/>
      <c r="I350" s="149"/>
      <c r="J350" s="149"/>
      <c r="K350" s="149"/>
      <c r="L350" s="149"/>
      <c r="M350" s="135"/>
      <c r="N350" s="135"/>
      <c r="O350" s="135"/>
      <c r="P350" s="135"/>
    </row>
    <row r="351" spans="1:16" ht="15.75" hidden="1" x14ac:dyDescent="0.25">
      <c r="A351" s="145">
        <v>82007</v>
      </c>
      <c r="B351" s="146" t="s">
        <v>40</v>
      </c>
      <c r="C351" s="147">
        <v>207.37</v>
      </c>
      <c r="D351" s="148">
        <v>0</v>
      </c>
      <c r="E351" s="149"/>
      <c r="F351" s="149"/>
      <c r="G351" s="149"/>
      <c r="H351" s="149"/>
      <c r="I351" s="149"/>
      <c r="J351" s="149"/>
      <c r="K351" s="149"/>
      <c r="L351" s="149"/>
      <c r="M351" s="135"/>
      <c r="N351" s="135"/>
      <c r="O351" s="135"/>
      <c r="P351" s="135"/>
    </row>
    <row r="352" spans="1:16" ht="15.75" hidden="1" x14ac:dyDescent="0.25">
      <c r="A352" s="145">
        <v>83001</v>
      </c>
      <c r="B352" s="146" t="s">
        <v>382</v>
      </c>
      <c r="C352" s="147">
        <v>155.86000000000001</v>
      </c>
      <c r="D352" s="148">
        <v>0</v>
      </c>
      <c r="E352" s="149"/>
      <c r="F352" s="149"/>
      <c r="G352" s="149"/>
      <c r="H352" s="149"/>
      <c r="I352" s="149"/>
      <c r="J352" s="149"/>
      <c r="K352" s="149"/>
      <c r="L352" s="149"/>
      <c r="M352" s="135"/>
      <c r="N352" s="135"/>
      <c r="O352" s="135"/>
      <c r="P352" s="135"/>
    </row>
    <row r="353" spans="1:16" ht="15.75" hidden="1" x14ac:dyDescent="0.25">
      <c r="A353" s="145">
        <v>83002</v>
      </c>
      <c r="B353" s="146" t="s">
        <v>383</v>
      </c>
      <c r="C353" s="147">
        <v>160.9</v>
      </c>
      <c r="D353" s="148">
        <v>0</v>
      </c>
      <c r="E353" s="149"/>
      <c r="F353" s="149"/>
      <c r="G353" s="149"/>
      <c r="H353" s="149"/>
      <c r="I353" s="149"/>
      <c r="J353" s="149"/>
      <c r="K353" s="149"/>
      <c r="L353" s="149"/>
      <c r="M353" s="135"/>
      <c r="N353" s="135"/>
      <c r="O353" s="135"/>
      <c r="P353" s="135"/>
    </row>
    <row r="354" spans="1:16" ht="15.75" hidden="1" x14ac:dyDescent="0.25">
      <c r="A354" s="145">
        <v>84001</v>
      </c>
      <c r="B354" s="146" t="s">
        <v>384</v>
      </c>
      <c r="C354" s="147">
        <v>187.61</v>
      </c>
      <c r="D354" s="148">
        <v>0</v>
      </c>
      <c r="E354" s="149"/>
      <c r="F354" s="149"/>
      <c r="G354" s="149"/>
      <c r="H354" s="149"/>
      <c r="I354" s="149"/>
      <c r="J354" s="149"/>
      <c r="K354" s="149"/>
      <c r="L354" s="149"/>
      <c r="M354" s="135"/>
      <c r="N354" s="135"/>
      <c r="O354" s="135"/>
      <c r="P354" s="135"/>
    </row>
    <row r="355" spans="1:16" ht="15.75" hidden="1" x14ac:dyDescent="0.25">
      <c r="A355" s="145">
        <v>85001</v>
      </c>
      <c r="B355" s="146" t="s">
        <v>385</v>
      </c>
      <c r="C355" s="147">
        <v>180</v>
      </c>
      <c r="D355" s="148">
        <v>0</v>
      </c>
      <c r="E355" s="149"/>
      <c r="F355" s="149"/>
      <c r="G355" s="149"/>
      <c r="H355" s="149"/>
      <c r="I355" s="149"/>
      <c r="J355" s="149"/>
      <c r="K355" s="149"/>
      <c r="L355" s="149"/>
      <c r="M355" s="135"/>
      <c r="N355" s="135"/>
      <c r="O355" s="135"/>
      <c r="P355" s="135"/>
    </row>
    <row r="356" spans="1:16" ht="15.75" hidden="1" x14ac:dyDescent="0.25">
      <c r="A356" s="145">
        <v>85003</v>
      </c>
      <c r="B356" s="146" t="s">
        <v>386</v>
      </c>
      <c r="C356" s="147">
        <v>184.44</v>
      </c>
      <c r="D356" s="148">
        <v>0</v>
      </c>
      <c r="E356" s="149"/>
      <c r="F356" s="149"/>
      <c r="G356" s="149"/>
      <c r="H356" s="149"/>
      <c r="I356" s="149"/>
      <c r="J356" s="149"/>
      <c r="K356" s="149"/>
      <c r="L356" s="149"/>
      <c r="M356" s="135"/>
      <c r="N356" s="135"/>
      <c r="O356" s="135"/>
      <c r="P356" s="135"/>
    </row>
    <row r="357" spans="1:16" ht="15.75" hidden="1" x14ac:dyDescent="0.25">
      <c r="A357" s="151">
        <v>85005</v>
      </c>
      <c r="B357" s="146" t="s">
        <v>387</v>
      </c>
      <c r="C357" s="150">
        <v>179.61</v>
      </c>
      <c r="D357" s="148">
        <v>0</v>
      </c>
      <c r="E357" s="149"/>
      <c r="F357" s="149"/>
      <c r="G357" s="149"/>
      <c r="H357" s="149"/>
      <c r="I357" s="149"/>
      <c r="J357" s="149"/>
      <c r="K357" s="149"/>
      <c r="L357" s="149"/>
      <c r="M357" s="135"/>
      <c r="N357" s="135"/>
      <c r="O357" s="135"/>
      <c r="P357" s="135"/>
    </row>
    <row r="358" spans="1:16" ht="15.75" hidden="1" x14ac:dyDescent="0.25">
      <c r="A358" s="145">
        <v>85006</v>
      </c>
      <c r="B358" s="146" t="s">
        <v>388</v>
      </c>
      <c r="C358" s="147">
        <v>168</v>
      </c>
      <c r="D358" s="148">
        <v>0</v>
      </c>
      <c r="E358" s="149"/>
      <c r="F358" s="149"/>
      <c r="G358" s="149"/>
      <c r="H358" s="149"/>
      <c r="I358" s="149"/>
      <c r="J358" s="149"/>
      <c r="K358" s="149"/>
      <c r="L358" s="149"/>
      <c r="M358" s="135"/>
      <c r="N358" s="135"/>
      <c r="O358" s="135"/>
      <c r="P358" s="135"/>
    </row>
    <row r="359" spans="1:16" ht="15.75" hidden="1" x14ac:dyDescent="0.25">
      <c r="A359" s="145">
        <v>86001</v>
      </c>
      <c r="B359" s="146" t="s">
        <v>389</v>
      </c>
      <c r="C359" s="147">
        <v>168.04</v>
      </c>
      <c r="D359" s="148">
        <v>0</v>
      </c>
      <c r="E359" s="149"/>
      <c r="F359" s="149"/>
      <c r="G359" s="149"/>
      <c r="H359" s="149"/>
      <c r="I359" s="149"/>
      <c r="J359" s="149"/>
      <c r="K359" s="149"/>
      <c r="L359" s="149"/>
      <c r="M359" s="135"/>
      <c r="N359" s="135"/>
      <c r="O359" s="135"/>
      <c r="P359" s="135"/>
    </row>
    <row r="360" spans="1:16" ht="15.75" hidden="1" x14ac:dyDescent="0.25">
      <c r="A360" s="145">
        <v>86002</v>
      </c>
      <c r="B360" s="146" t="s">
        <v>390</v>
      </c>
      <c r="C360" s="147">
        <v>218.45</v>
      </c>
      <c r="D360" s="148">
        <v>0</v>
      </c>
      <c r="E360" s="149"/>
      <c r="F360" s="149"/>
      <c r="G360" s="149"/>
      <c r="H360" s="149"/>
      <c r="I360" s="149"/>
      <c r="J360" s="149"/>
      <c r="K360" s="149"/>
      <c r="L360" s="149"/>
      <c r="M360" s="135"/>
      <c r="N360" s="135"/>
      <c r="O360" s="135"/>
      <c r="P360" s="135"/>
    </row>
    <row r="361" spans="1:16" ht="15.75" hidden="1" x14ac:dyDescent="0.25">
      <c r="A361" s="145">
        <v>86003</v>
      </c>
      <c r="B361" s="146" t="s">
        <v>391</v>
      </c>
      <c r="C361" s="147">
        <v>194.41</v>
      </c>
      <c r="D361" s="148">
        <v>0</v>
      </c>
      <c r="E361" s="149"/>
      <c r="F361" s="149"/>
      <c r="G361" s="149"/>
      <c r="H361" s="149"/>
      <c r="I361" s="149"/>
      <c r="J361" s="149"/>
      <c r="K361" s="149"/>
      <c r="L361" s="149"/>
      <c r="M361" s="135"/>
      <c r="N361" s="135"/>
      <c r="O361" s="135"/>
      <c r="P361" s="135"/>
    </row>
    <row r="362" spans="1:16" ht="15.75" hidden="1" x14ac:dyDescent="0.25">
      <c r="A362" s="145">
        <v>86004</v>
      </c>
      <c r="B362" s="146" t="s">
        <v>392</v>
      </c>
      <c r="C362" s="147">
        <v>184.06</v>
      </c>
      <c r="D362" s="148">
        <v>0</v>
      </c>
      <c r="E362" s="149"/>
      <c r="F362" s="149"/>
      <c r="G362" s="149"/>
      <c r="H362" s="149"/>
      <c r="I362" s="149"/>
      <c r="J362" s="149"/>
      <c r="K362" s="149"/>
      <c r="L362" s="149"/>
      <c r="M362" s="135"/>
      <c r="N362" s="135"/>
      <c r="O362" s="135"/>
      <c r="P362" s="135"/>
    </row>
    <row r="363" spans="1:16" ht="15.75" hidden="1" x14ac:dyDescent="0.25">
      <c r="A363" s="145">
        <v>86005</v>
      </c>
      <c r="B363" s="146" t="s">
        <v>393</v>
      </c>
      <c r="C363" s="147">
        <v>168.58</v>
      </c>
      <c r="D363" s="148">
        <v>0</v>
      </c>
      <c r="E363" s="149"/>
      <c r="F363" s="149"/>
      <c r="G363" s="149"/>
      <c r="H363" s="149"/>
      <c r="I363" s="149"/>
      <c r="J363" s="149"/>
      <c r="K363" s="149"/>
      <c r="L363" s="149"/>
      <c r="M363" s="135"/>
      <c r="N363" s="135"/>
      <c r="O363" s="135"/>
      <c r="P363" s="135"/>
    </row>
    <row r="364" spans="1:16" ht="15.75" hidden="1" x14ac:dyDescent="0.25">
      <c r="A364" s="145">
        <v>86006</v>
      </c>
      <c r="B364" s="146" t="s">
        <v>394</v>
      </c>
      <c r="C364" s="147">
        <v>191.39</v>
      </c>
      <c r="D364" s="148">
        <v>0</v>
      </c>
      <c r="E364" s="149"/>
      <c r="F364" s="149"/>
      <c r="G364" s="149"/>
      <c r="H364" s="149"/>
      <c r="I364" s="149"/>
      <c r="J364" s="149"/>
      <c r="K364" s="149"/>
      <c r="L364" s="149"/>
      <c r="M364" s="135"/>
      <c r="N364" s="135"/>
      <c r="O364" s="135"/>
      <c r="P364" s="135"/>
    </row>
    <row r="365" spans="1:16" ht="15.75" hidden="1" x14ac:dyDescent="0.25">
      <c r="A365" s="145">
        <v>86007</v>
      </c>
      <c r="B365" s="146" t="s">
        <v>395</v>
      </c>
      <c r="C365" s="147">
        <v>169.61</v>
      </c>
      <c r="D365" s="148">
        <v>0</v>
      </c>
      <c r="E365" s="149"/>
      <c r="F365" s="149"/>
      <c r="G365" s="149"/>
      <c r="H365" s="149"/>
      <c r="I365" s="149"/>
      <c r="J365" s="149"/>
      <c r="K365" s="149"/>
      <c r="L365" s="149"/>
      <c r="M365" s="135"/>
      <c r="N365" s="135"/>
      <c r="O365" s="135"/>
      <c r="P365" s="135"/>
    </row>
    <row r="366" spans="1:16" ht="15.75" hidden="1" x14ac:dyDescent="0.25">
      <c r="A366" s="145">
        <v>87001</v>
      </c>
      <c r="B366" s="146" t="s">
        <v>396</v>
      </c>
      <c r="C366" s="147">
        <v>181.84</v>
      </c>
      <c r="D366" s="148">
        <v>0</v>
      </c>
      <c r="E366" s="149"/>
      <c r="F366" s="149"/>
      <c r="G366" s="149"/>
      <c r="H366" s="149"/>
      <c r="I366" s="149"/>
      <c r="J366" s="149"/>
      <c r="K366" s="149"/>
      <c r="L366" s="149"/>
      <c r="M366" s="135"/>
      <c r="N366" s="135"/>
      <c r="O366" s="135"/>
      <c r="P366" s="135"/>
    </row>
    <row r="367" spans="1:16" ht="15.75" hidden="1" x14ac:dyDescent="0.25">
      <c r="A367" s="145">
        <v>87002</v>
      </c>
      <c r="B367" s="146" t="s">
        <v>397</v>
      </c>
      <c r="C367" s="147">
        <v>203.31</v>
      </c>
      <c r="D367" s="148">
        <v>0</v>
      </c>
      <c r="E367" s="149"/>
      <c r="F367" s="149"/>
      <c r="G367" s="149"/>
      <c r="H367" s="149"/>
      <c r="I367" s="149"/>
      <c r="J367" s="149"/>
      <c r="K367" s="149"/>
      <c r="L367" s="149"/>
      <c r="M367" s="135"/>
      <c r="N367" s="135"/>
      <c r="O367" s="135"/>
      <c r="P367" s="135"/>
    </row>
    <row r="368" spans="1:16" ht="15.75" hidden="1" x14ac:dyDescent="0.25">
      <c r="A368" s="145">
        <v>87003</v>
      </c>
      <c r="B368" s="146" t="s">
        <v>398</v>
      </c>
      <c r="C368" s="147">
        <v>191.65</v>
      </c>
      <c r="D368" s="148">
        <v>0</v>
      </c>
      <c r="E368" s="149"/>
      <c r="F368" s="149"/>
      <c r="G368" s="149"/>
      <c r="H368" s="149"/>
      <c r="I368" s="149"/>
      <c r="J368" s="149"/>
      <c r="K368" s="149"/>
      <c r="L368" s="149"/>
      <c r="M368" s="135"/>
      <c r="N368" s="135"/>
      <c r="O368" s="135"/>
      <c r="P368" s="135"/>
    </row>
    <row r="369" spans="1:16" ht="15.75" hidden="1" x14ac:dyDescent="0.25">
      <c r="A369" s="152"/>
      <c r="B369" s="146"/>
      <c r="C369" s="153"/>
      <c r="D369" s="154"/>
      <c r="E369" s="149"/>
      <c r="F369" s="149"/>
      <c r="G369" s="149"/>
      <c r="H369" s="149"/>
      <c r="I369" s="149"/>
      <c r="J369" s="149"/>
      <c r="K369" s="135"/>
      <c r="L369" s="135"/>
      <c r="M369" s="135"/>
      <c r="N369" s="135"/>
      <c r="O369" s="135"/>
      <c r="P369" s="135"/>
    </row>
    <row r="370" spans="1:16" ht="15.75" hidden="1" x14ac:dyDescent="0.25">
      <c r="A370" s="152"/>
      <c r="B370" s="146"/>
      <c r="C370" s="153"/>
      <c r="D370" s="154"/>
      <c r="E370" s="149"/>
      <c r="F370" s="149"/>
      <c r="G370" s="149"/>
      <c r="H370" s="149"/>
      <c r="I370" s="149"/>
      <c r="J370" s="149"/>
      <c r="K370" s="135"/>
      <c r="L370" s="135"/>
      <c r="M370" s="135"/>
      <c r="N370" s="135"/>
      <c r="O370" s="135"/>
      <c r="P370" s="135"/>
    </row>
    <row r="371" spans="1:16" ht="15.75" hidden="1" x14ac:dyDescent="0.25">
      <c r="A371" s="152"/>
      <c r="B371" s="146"/>
      <c r="C371" s="153"/>
      <c r="D371" s="154"/>
      <c r="E371" s="135"/>
      <c r="F371" s="149"/>
      <c r="G371" s="149"/>
      <c r="H371" s="149"/>
      <c r="I371" s="149"/>
      <c r="J371" s="149"/>
      <c r="K371" s="135"/>
      <c r="L371" s="135"/>
      <c r="M371" s="135"/>
      <c r="N371" s="135"/>
      <c r="O371" s="135"/>
      <c r="P371" s="135"/>
    </row>
    <row r="372" spans="1:16" ht="15.75" hidden="1" x14ac:dyDescent="0.25">
      <c r="A372" s="152"/>
      <c r="B372" s="146"/>
      <c r="C372" s="153"/>
      <c r="D372" s="154"/>
      <c r="E372" s="135"/>
      <c r="F372" s="149"/>
      <c r="G372" s="149"/>
      <c r="H372" s="149"/>
      <c r="I372" s="149"/>
      <c r="J372" s="149"/>
      <c r="K372" s="135"/>
      <c r="L372" s="135"/>
      <c r="M372" s="135"/>
      <c r="N372" s="135"/>
      <c r="O372" s="135"/>
      <c r="P372" s="135"/>
    </row>
    <row r="373" spans="1:16" ht="18" hidden="1" x14ac:dyDescent="0.35">
      <c r="A373" s="77"/>
      <c r="B373" s="44"/>
      <c r="C373" s="48"/>
      <c r="D373" s="71"/>
      <c r="F373" s="49"/>
      <c r="G373" s="49"/>
      <c r="H373" s="49"/>
      <c r="I373" s="49"/>
      <c r="J373" s="49"/>
    </row>
    <row r="374" spans="1:16" ht="18" hidden="1" x14ac:dyDescent="0.35">
      <c r="A374" s="68"/>
      <c r="G374" s="69"/>
      <c r="I374" s="38"/>
    </row>
    <row r="375" spans="1:16" ht="15.75" hidden="1" x14ac:dyDescent="0.25">
      <c r="G375" s="69"/>
      <c r="I375" s="38"/>
    </row>
    <row r="376" spans="1:16" ht="15.75" x14ac:dyDescent="0.25">
      <c r="G376" s="69"/>
      <c r="I376" s="38"/>
    </row>
    <row r="377" spans="1:16" ht="15.75" x14ac:dyDescent="0.25">
      <c r="G377" s="69"/>
      <c r="I377" s="38"/>
    </row>
  </sheetData>
  <sheetProtection algorithmName="SHA-512" hashValue="gKkXolLJW/QFoksuDnFHJIUElJxW0FLqt90MQEaMzQYpN0N4yr+zdPERYj74Bs4vyRsGf28ZcKQC7cAjlQtwtA==" saltValue="8RANfw3m2bkxf452TupiLA==" spinCount="100000" sheet="1" objects="1" scenarios="1" selectLockedCells="1"/>
  <sortState ref="A3:Q370">
    <sortCondition ref="A3:A370"/>
  </sortState>
  <phoneticPr fontId="1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9"/>
  <sheetViews>
    <sheetView workbookViewId="0">
      <pane ySplit="3" topLeftCell="A4" activePane="bottomLeft" state="frozen"/>
      <selection pane="bottomLeft" activeCell="M376" sqref="M376"/>
    </sheetView>
  </sheetViews>
  <sheetFormatPr defaultRowHeight="12.75" x14ac:dyDescent="0.2"/>
  <cols>
    <col min="1" max="1" width="9.28515625" bestFit="1" customWidth="1"/>
    <col min="2" max="4" width="11" bestFit="1" customWidth="1"/>
    <col min="5" max="5" width="11.85546875" customWidth="1"/>
    <col min="6" max="6" width="12.5703125" style="107" bestFit="1" customWidth="1"/>
    <col min="7" max="7" width="7.5703125" customWidth="1"/>
    <col min="8" max="8" width="6.7109375" customWidth="1"/>
  </cols>
  <sheetData>
    <row r="1" spans="1:49" ht="18" x14ac:dyDescent="0.35">
      <c r="A1" s="108" t="s">
        <v>27</v>
      </c>
      <c r="B1" s="109"/>
      <c r="C1" s="109"/>
      <c r="D1" s="109"/>
      <c r="E1" s="110"/>
      <c r="F1" s="131"/>
      <c r="G1" s="11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1:49" ht="18" hidden="1" x14ac:dyDescent="0.35">
      <c r="A2" s="109"/>
      <c r="B2" s="112" t="s">
        <v>33</v>
      </c>
      <c r="C2" s="113" t="s">
        <v>33</v>
      </c>
      <c r="D2" s="114" t="s">
        <v>34</v>
      </c>
      <c r="E2" s="115" t="s">
        <v>28</v>
      </c>
      <c r="F2" s="116" t="s">
        <v>7</v>
      </c>
      <c r="G2" s="117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18" hidden="1" x14ac:dyDescent="0.35">
      <c r="A3" s="118" t="s">
        <v>3</v>
      </c>
      <c r="B3" s="119" t="s">
        <v>29</v>
      </c>
      <c r="C3" s="118" t="s">
        <v>30</v>
      </c>
      <c r="D3" s="120" t="s">
        <v>31</v>
      </c>
      <c r="E3" s="121" t="s">
        <v>32</v>
      </c>
      <c r="F3" s="122">
        <v>42277</v>
      </c>
      <c r="G3" s="117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8" hidden="1" x14ac:dyDescent="0.35">
      <c r="A4" s="123">
        <v>1001</v>
      </c>
      <c r="B4" s="124">
        <v>10499</v>
      </c>
      <c r="C4" s="124">
        <v>1937</v>
      </c>
      <c r="D4" s="125">
        <f>+B4+C4</f>
        <v>12436</v>
      </c>
      <c r="E4" s="126">
        <f>B4/D4</f>
        <v>0.8442425217111611</v>
      </c>
      <c r="F4" s="127">
        <v>48</v>
      </c>
      <c r="G4" s="123">
        <v>1001</v>
      </c>
      <c r="H4" s="45" t="s">
        <v>35</v>
      </c>
      <c r="I4" s="46" t="s">
        <v>52</v>
      </c>
      <c r="J4" s="47"/>
      <c r="K4" s="47"/>
      <c r="L4" s="47"/>
      <c r="M4" s="47"/>
      <c r="N4" s="82"/>
      <c r="O4" s="83"/>
      <c r="P4" s="82"/>
      <c r="Q4" s="83"/>
      <c r="R4" s="40"/>
      <c r="S4" s="5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</row>
    <row r="5" spans="1:49" ht="18" hidden="1" x14ac:dyDescent="0.35">
      <c r="A5" s="123">
        <v>1002</v>
      </c>
      <c r="B5" s="124">
        <v>13754</v>
      </c>
      <c r="C5" s="124">
        <v>4737</v>
      </c>
      <c r="D5" s="128">
        <f t="shared" ref="D5:D67" si="0">+B5+C5</f>
        <v>18491</v>
      </c>
      <c r="E5" s="126">
        <f t="shared" ref="E5:E67" si="1">B5/D5</f>
        <v>0.74382131847926014</v>
      </c>
      <c r="F5" s="127">
        <v>75</v>
      </c>
      <c r="G5" s="123">
        <v>1002</v>
      </c>
      <c r="H5" s="54" t="s">
        <v>7</v>
      </c>
      <c r="I5" s="80" t="s">
        <v>399</v>
      </c>
      <c r="J5" s="81"/>
      <c r="K5" s="81"/>
      <c r="L5" s="81"/>
      <c r="M5" s="85"/>
      <c r="N5" s="84"/>
      <c r="O5" s="84"/>
      <c r="P5" s="40"/>
      <c r="Q5" s="50"/>
      <c r="R5" s="50"/>
      <c r="S5" s="50"/>
      <c r="T5" s="5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1:49" ht="18" hidden="1" x14ac:dyDescent="0.35">
      <c r="A6" s="123">
        <v>2001</v>
      </c>
      <c r="B6" s="124">
        <v>25177</v>
      </c>
      <c r="C6" s="124">
        <v>7535</v>
      </c>
      <c r="D6" s="125">
        <f t="shared" si="0"/>
        <v>32712</v>
      </c>
      <c r="E6" s="126">
        <f t="shared" si="1"/>
        <v>0.76965639520665197</v>
      </c>
      <c r="F6" s="127">
        <v>122</v>
      </c>
      <c r="G6" s="123">
        <v>2001</v>
      </c>
      <c r="H6" s="50"/>
      <c r="I6" s="78" t="s">
        <v>53</v>
      </c>
      <c r="J6" s="78"/>
      <c r="K6" s="79"/>
      <c r="L6" s="78"/>
      <c r="M6" s="78"/>
      <c r="N6" s="78"/>
      <c r="O6" s="40"/>
      <c r="P6" s="40"/>
      <c r="Q6" s="50"/>
      <c r="R6" s="50"/>
      <c r="S6" s="50"/>
      <c r="T6" s="5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</row>
    <row r="7" spans="1:49" ht="18" hidden="1" x14ac:dyDescent="0.35">
      <c r="A7" s="123">
        <v>2002</v>
      </c>
      <c r="B7" s="124">
        <v>18433</v>
      </c>
      <c r="C7" s="124">
        <v>5798</v>
      </c>
      <c r="D7" s="125">
        <f t="shared" si="0"/>
        <v>24231</v>
      </c>
      <c r="E7" s="126">
        <f t="shared" si="1"/>
        <v>0.76071973917708724</v>
      </c>
      <c r="F7" s="127">
        <v>120</v>
      </c>
      <c r="G7" s="123">
        <v>2002</v>
      </c>
      <c r="H7" s="50"/>
      <c r="I7" s="78" t="s">
        <v>404</v>
      </c>
      <c r="J7" s="78"/>
      <c r="K7" s="78"/>
      <c r="L7" s="50"/>
      <c r="M7" s="50"/>
      <c r="N7" s="40"/>
      <c r="O7" s="40"/>
      <c r="P7" s="40"/>
      <c r="Q7" s="50"/>
      <c r="R7" s="50"/>
      <c r="S7" s="50"/>
      <c r="T7" s="5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</row>
    <row r="8" spans="1:49" ht="18" hidden="1" x14ac:dyDescent="0.35">
      <c r="A8" s="123">
        <v>2003</v>
      </c>
      <c r="B8" s="124">
        <v>13903</v>
      </c>
      <c r="C8" s="124">
        <v>5649</v>
      </c>
      <c r="D8" s="125">
        <f t="shared" si="0"/>
        <v>19552</v>
      </c>
      <c r="E8" s="126">
        <f t="shared" si="1"/>
        <v>0.71107815057283141</v>
      </c>
      <c r="F8" s="127">
        <v>94</v>
      </c>
      <c r="G8" s="123">
        <v>2003</v>
      </c>
      <c r="H8" s="40"/>
      <c r="I8" s="40"/>
      <c r="J8" s="40"/>
      <c r="K8" s="40"/>
      <c r="L8" s="50"/>
      <c r="M8" s="50"/>
      <c r="N8" s="40"/>
      <c r="O8" s="40"/>
      <c r="P8" s="40"/>
      <c r="Q8" s="50"/>
      <c r="R8" s="50"/>
      <c r="S8" s="50"/>
      <c r="T8" s="5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</row>
    <row r="9" spans="1:49" ht="18" hidden="1" x14ac:dyDescent="0.35">
      <c r="A9" s="123">
        <v>2004</v>
      </c>
      <c r="B9" s="124">
        <v>9012</v>
      </c>
      <c r="C9" s="124">
        <v>2284</v>
      </c>
      <c r="D9" s="125">
        <f t="shared" si="0"/>
        <v>11296</v>
      </c>
      <c r="E9" s="126">
        <f t="shared" si="1"/>
        <v>0.79780453257790374</v>
      </c>
      <c r="F9" s="127">
        <v>54</v>
      </c>
      <c r="G9" s="123">
        <v>2004</v>
      </c>
      <c r="H9" s="40"/>
      <c r="I9" s="40"/>
      <c r="J9" s="40"/>
      <c r="K9" s="40"/>
      <c r="L9" s="50"/>
      <c r="M9" s="50"/>
      <c r="N9" s="40"/>
      <c r="O9" s="40"/>
      <c r="P9" s="40"/>
      <c r="Q9" s="50"/>
      <c r="R9" s="50"/>
      <c r="S9" s="50"/>
      <c r="T9" s="5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</row>
    <row r="10" spans="1:49" ht="18" hidden="1" x14ac:dyDescent="0.35">
      <c r="A10" s="123">
        <v>2005</v>
      </c>
      <c r="B10" s="124">
        <v>11034</v>
      </c>
      <c r="C10" s="124">
        <v>3177</v>
      </c>
      <c r="D10" s="125">
        <f t="shared" si="0"/>
        <v>14211</v>
      </c>
      <c r="E10" s="126">
        <f t="shared" si="1"/>
        <v>0.77644078530715643</v>
      </c>
      <c r="F10" s="127">
        <v>56</v>
      </c>
      <c r="G10" s="123">
        <v>2005</v>
      </c>
      <c r="H10" s="40"/>
      <c r="I10" s="40"/>
      <c r="J10" s="40"/>
      <c r="K10" s="40"/>
      <c r="L10" s="50"/>
      <c r="M10" s="50"/>
      <c r="N10" s="40"/>
      <c r="O10" s="40"/>
      <c r="P10" s="40"/>
      <c r="Q10" s="50"/>
      <c r="R10" s="50"/>
      <c r="S10" s="50"/>
      <c r="T10" s="5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</row>
    <row r="11" spans="1:49" ht="18" hidden="1" x14ac:dyDescent="0.35">
      <c r="A11" s="123">
        <v>2006</v>
      </c>
      <c r="B11" s="124">
        <v>16738</v>
      </c>
      <c r="C11" s="124">
        <v>9464</v>
      </c>
      <c r="D11" s="125">
        <f t="shared" si="0"/>
        <v>26202</v>
      </c>
      <c r="E11" s="126">
        <f t="shared" si="1"/>
        <v>0.6388061980001527</v>
      </c>
      <c r="F11" s="127">
        <v>99</v>
      </c>
      <c r="G11" s="123">
        <v>2006</v>
      </c>
      <c r="H11" s="40"/>
      <c r="I11" s="40"/>
      <c r="J11" s="40"/>
      <c r="K11" s="40"/>
      <c r="L11" s="50"/>
      <c r="M11" s="50"/>
      <c r="N11" s="40"/>
      <c r="O11" s="40"/>
      <c r="P11" s="40"/>
      <c r="Q11" s="50"/>
      <c r="R11" s="50"/>
      <c r="S11" s="50"/>
      <c r="T11" s="5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</row>
    <row r="12" spans="1:49" ht="18" hidden="1" x14ac:dyDescent="0.35">
      <c r="A12" s="123">
        <v>2008</v>
      </c>
      <c r="B12" s="124">
        <v>24</v>
      </c>
      <c r="C12" s="124">
        <v>73</v>
      </c>
      <c r="D12" s="128">
        <f t="shared" si="0"/>
        <v>97</v>
      </c>
      <c r="E12" s="126">
        <f t="shared" si="1"/>
        <v>0.24742268041237114</v>
      </c>
      <c r="F12" s="127">
        <v>50</v>
      </c>
      <c r="G12" s="123">
        <v>2008</v>
      </c>
      <c r="H12" s="40"/>
      <c r="I12" s="40"/>
      <c r="J12" s="40"/>
      <c r="K12" s="40"/>
      <c r="L12" s="50"/>
      <c r="M12" s="50"/>
      <c r="N12" s="40"/>
      <c r="O12" s="40"/>
      <c r="P12" s="40"/>
      <c r="Q12" s="50"/>
      <c r="R12" s="50"/>
      <c r="S12" s="50"/>
      <c r="T12" s="5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</row>
    <row r="13" spans="1:49" ht="18" hidden="1" x14ac:dyDescent="0.35">
      <c r="A13" s="123">
        <v>3001</v>
      </c>
      <c r="B13" s="124">
        <v>6846</v>
      </c>
      <c r="C13" s="124">
        <v>4432</v>
      </c>
      <c r="D13" s="125">
        <f t="shared" si="0"/>
        <v>11278</v>
      </c>
      <c r="E13" s="126">
        <f t="shared" si="1"/>
        <v>0.60702252172370985</v>
      </c>
      <c r="F13" s="127">
        <v>40</v>
      </c>
      <c r="G13" s="123">
        <v>3001</v>
      </c>
      <c r="H13" s="40"/>
      <c r="I13" s="40"/>
      <c r="J13" s="40"/>
      <c r="K13" s="40"/>
      <c r="L13" s="50"/>
      <c r="M13" s="50"/>
      <c r="N13" s="40"/>
      <c r="O13" s="40"/>
      <c r="P13" s="40"/>
      <c r="Q13" s="50"/>
      <c r="R13" s="50"/>
      <c r="S13" s="50"/>
      <c r="T13" s="5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</row>
    <row r="14" spans="1:49" ht="18" hidden="1" x14ac:dyDescent="0.35">
      <c r="A14" s="123">
        <v>3002</v>
      </c>
      <c r="B14" s="124">
        <v>13949</v>
      </c>
      <c r="C14" s="124">
        <v>4850</v>
      </c>
      <c r="D14" s="125">
        <f t="shared" si="0"/>
        <v>18799</v>
      </c>
      <c r="E14" s="126">
        <f t="shared" si="1"/>
        <v>0.74200755359327619</v>
      </c>
      <c r="F14" s="127">
        <v>84</v>
      </c>
      <c r="G14" s="123">
        <v>3002</v>
      </c>
      <c r="H14" s="40"/>
      <c r="I14" s="40"/>
      <c r="J14" s="40"/>
      <c r="K14" s="40"/>
      <c r="L14" s="50"/>
      <c r="M14" s="50"/>
      <c r="N14" s="40"/>
      <c r="O14" s="40"/>
      <c r="P14" s="40"/>
      <c r="Q14" s="50"/>
      <c r="R14" s="50"/>
      <c r="S14" s="50"/>
      <c r="T14" s="5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</row>
    <row r="15" spans="1:49" ht="18" hidden="1" x14ac:dyDescent="0.35">
      <c r="A15" s="123">
        <v>3003</v>
      </c>
      <c r="B15" s="124">
        <v>16021</v>
      </c>
      <c r="C15" s="124">
        <v>4958</v>
      </c>
      <c r="D15" s="125">
        <f t="shared" si="0"/>
        <v>20979</v>
      </c>
      <c r="E15" s="126">
        <f t="shared" si="1"/>
        <v>0.76366843033509701</v>
      </c>
      <c r="F15" s="127">
        <v>96</v>
      </c>
      <c r="G15" s="123">
        <v>3003</v>
      </c>
      <c r="H15" s="40"/>
      <c r="I15" s="40"/>
      <c r="J15" s="40"/>
      <c r="K15" s="40"/>
      <c r="L15" s="50"/>
      <c r="M15" s="50"/>
      <c r="N15" s="40"/>
      <c r="O15" s="40"/>
      <c r="P15" s="40"/>
      <c r="Q15" s="50"/>
      <c r="R15" s="50"/>
      <c r="S15" s="50"/>
      <c r="T15" s="5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</row>
    <row r="16" spans="1:49" ht="18" hidden="1" x14ac:dyDescent="0.35">
      <c r="A16" s="123">
        <v>3004</v>
      </c>
      <c r="B16" s="124">
        <v>18917</v>
      </c>
      <c r="C16" s="124">
        <v>6178</v>
      </c>
      <c r="D16" s="125">
        <f t="shared" si="0"/>
        <v>25095</v>
      </c>
      <c r="E16" s="126">
        <f t="shared" si="1"/>
        <v>0.75381550109583584</v>
      </c>
      <c r="F16" s="127">
        <v>102</v>
      </c>
      <c r="G16" s="123">
        <v>3004</v>
      </c>
      <c r="H16" s="40"/>
      <c r="I16" s="40"/>
      <c r="J16" s="40"/>
      <c r="K16" s="40"/>
      <c r="L16" s="50"/>
      <c r="M16" s="50"/>
      <c r="N16" s="40"/>
      <c r="O16" s="40"/>
      <c r="P16" s="40"/>
      <c r="Q16" s="50"/>
      <c r="R16" s="50"/>
      <c r="S16" s="50"/>
      <c r="T16" s="5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</row>
    <row r="17" spans="1:49" ht="18" hidden="1" x14ac:dyDescent="0.35">
      <c r="A17" s="123">
        <v>4001</v>
      </c>
      <c r="B17" s="124">
        <v>7471</v>
      </c>
      <c r="C17" s="124">
        <v>1509</v>
      </c>
      <c r="D17" s="125">
        <f t="shared" si="0"/>
        <v>8980</v>
      </c>
      <c r="E17" s="126">
        <f t="shared" si="1"/>
        <v>0.83195991091314037</v>
      </c>
      <c r="F17" s="127">
        <v>35</v>
      </c>
      <c r="G17" s="123">
        <v>4001</v>
      </c>
      <c r="H17" s="40"/>
      <c r="I17" s="40"/>
      <c r="J17" s="40"/>
      <c r="K17" s="40"/>
      <c r="L17" s="50"/>
      <c r="M17" s="50"/>
      <c r="N17" s="40"/>
      <c r="O17" s="40"/>
      <c r="P17" s="40"/>
      <c r="Q17" s="50"/>
      <c r="R17" s="50"/>
      <c r="S17" s="50"/>
      <c r="T17" s="5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</row>
    <row r="18" spans="1:49" ht="18" hidden="1" x14ac:dyDescent="0.35">
      <c r="A18" s="123">
        <v>4003</v>
      </c>
      <c r="B18" s="124">
        <v>16033</v>
      </c>
      <c r="C18" s="124">
        <v>4266</v>
      </c>
      <c r="D18" s="125">
        <f t="shared" si="0"/>
        <v>20299</v>
      </c>
      <c r="E18" s="126">
        <f t="shared" si="1"/>
        <v>0.78984186413123803</v>
      </c>
      <c r="F18" s="127">
        <v>78</v>
      </c>
      <c r="G18" s="123">
        <v>4003</v>
      </c>
      <c r="H18" s="40"/>
      <c r="I18" s="40"/>
      <c r="J18" s="40"/>
      <c r="K18" s="40"/>
      <c r="L18" s="50"/>
      <c r="M18" s="50"/>
      <c r="N18" s="40"/>
      <c r="O18" s="40"/>
      <c r="P18" s="40"/>
      <c r="Q18" s="50"/>
      <c r="R18" s="50"/>
      <c r="S18" s="50"/>
      <c r="T18" s="5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</row>
    <row r="19" spans="1:49" ht="18" hidden="1" x14ac:dyDescent="0.35">
      <c r="A19" s="123">
        <v>4004</v>
      </c>
      <c r="B19" s="124">
        <v>14590</v>
      </c>
      <c r="C19" s="124">
        <v>6765</v>
      </c>
      <c r="D19" s="125">
        <f t="shared" si="0"/>
        <v>21355</v>
      </c>
      <c r="E19" s="126">
        <f t="shared" si="1"/>
        <v>0.68321236244439243</v>
      </c>
      <c r="F19" s="129">
        <v>90</v>
      </c>
      <c r="G19" s="123">
        <v>4004</v>
      </c>
      <c r="H19" s="40"/>
      <c r="I19" s="40"/>
      <c r="J19" s="40"/>
      <c r="K19" s="40"/>
      <c r="L19" s="50"/>
      <c r="M19" s="50"/>
      <c r="N19" s="40"/>
      <c r="O19" s="40"/>
      <c r="P19" s="40"/>
      <c r="Q19" s="50"/>
      <c r="R19" s="50"/>
      <c r="S19" s="50"/>
      <c r="T19" s="5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</row>
    <row r="20" spans="1:49" ht="18" hidden="1" x14ac:dyDescent="0.35">
      <c r="A20" s="123">
        <v>5001</v>
      </c>
      <c r="B20" s="124">
        <v>18259</v>
      </c>
      <c r="C20" s="124">
        <v>6779</v>
      </c>
      <c r="D20" s="125">
        <f t="shared" si="0"/>
        <v>25038</v>
      </c>
      <c r="E20" s="126">
        <f t="shared" si="1"/>
        <v>0.72925153766275264</v>
      </c>
      <c r="F20" s="127">
        <v>100</v>
      </c>
      <c r="G20" s="123">
        <v>5001</v>
      </c>
      <c r="H20" s="40"/>
      <c r="I20" s="40"/>
      <c r="J20" s="40"/>
      <c r="K20" s="40"/>
      <c r="L20" s="50"/>
      <c r="M20" s="50"/>
      <c r="N20" s="40"/>
      <c r="O20" s="40"/>
      <c r="P20" s="40"/>
      <c r="Q20" s="50"/>
      <c r="R20" s="50"/>
      <c r="S20" s="50"/>
      <c r="T20" s="5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</row>
    <row r="21" spans="1:49" ht="18" hidden="1" x14ac:dyDescent="0.35">
      <c r="A21" s="123">
        <v>5002</v>
      </c>
      <c r="B21" s="124">
        <v>25778</v>
      </c>
      <c r="C21" s="124">
        <v>15153</v>
      </c>
      <c r="D21" s="125">
        <f t="shared" si="0"/>
        <v>40931</v>
      </c>
      <c r="E21" s="126">
        <f t="shared" si="1"/>
        <v>0.62979160049839977</v>
      </c>
      <c r="F21" s="127">
        <v>165</v>
      </c>
      <c r="G21" s="123">
        <v>5002</v>
      </c>
      <c r="H21" s="40"/>
      <c r="I21" s="40"/>
      <c r="J21" s="40"/>
      <c r="K21" s="40"/>
      <c r="L21" s="50"/>
      <c r="M21" s="50"/>
      <c r="N21" s="40"/>
      <c r="O21" s="40"/>
      <c r="P21" s="40"/>
      <c r="Q21" s="50"/>
      <c r="R21" s="50"/>
      <c r="S21" s="50"/>
      <c r="T21" s="5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</row>
    <row r="22" spans="1:49" ht="18" hidden="1" x14ac:dyDescent="0.35">
      <c r="A22" s="123">
        <v>5003</v>
      </c>
      <c r="B22" s="124">
        <v>33413</v>
      </c>
      <c r="C22" s="124">
        <v>10988</v>
      </c>
      <c r="D22" s="125">
        <f t="shared" si="0"/>
        <v>44401</v>
      </c>
      <c r="E22" s="126">
        <f t="shared" si="1"/>
        <v>0.75252809621404926</v>
      </c>
      <c r="F22" s="127">
        <v>162</v>
      </c>
      <c r="G22" s="123">
        <v>5003</v>
      </c>
      <c r="H22" s="40"/>
      <c r="I22" s="40"/>
      <c r="J22" s="40"/>
      <c r="K22" s="40"/>
      <c r="L22" s="50"/>
      <c r="M22" s="50"/>
      <c r="N22" s="40"/>
      <c r="O22" s="40"/>
      <c r="P22" s="40"/>
      <c r="Q22" s="50"/>
      <c r="R22" s="50"/>
      <c r="S22" s="50"/>
      <c r="T22" s="5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</row>
    <row r="23" spans="1:49" ht="18" hidden="1" x14ac:dyDescent="0.35">
      <c r="A23" s="123">
        <v>6001</v>
      </c>
      <c r="B23" s="124">
        <v>6664</v>
      </c>
      <c r="C23" s="124">
        <v>5472</v>
      </c>
      <c r="D23" s="125">
        <f t="shared" si="0"/>
        <v>12136</v>
      </c>
      <c r="E23" s="126">
        <f t="shared" si="1"/>
        <v>0.5491100856954515</v>
      </c>
      <c r="F23" s="127">
        <v>45</v>
      </c>
      <c r="G23" s="123">
        <v>6001</v>
      </c>
      <c r="H23" s="40"/>
      <c r="I23" s="40"/>
      <c r="J23" s="40"/>
      <c r="K23" s="40"/>
      <c r="L23" s="50"/>
      <c r="M23" s="50"/>
      <c r="N23" s="40"/>
      <c r="O23" s="40"/>
      <c r="P23" s="40"/>
      <c r="Q23" s="50"/>
      <c r="R23" s="50"/>
      <c r="S23" s="50"/>
      <c r="T23" s="5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</row>
    <row r="24" spans="1:49" ht="18" hidden="1" x14ac:dyDescent="0.35">
      <c r="A24" s="123">
        <v>6003</v>
      </c>
      <c r="B24" s="124">
        <v>8980</v>
      </c>
      <c r="C24" s="124">
        <v>6294</v>
      </c>
      <c r="D24" s="125">
        <f t="shared" si="0"/>
        <v>15274</v>
      </c>
      <c r="E24" s="126">
        <f t="shared" si="1"/>
        <v>0.58792719654314518</v>
      </c>
      <c r="F24" s="127">
        <v>64</v>
      </c>
      <c r="G24" s="123">
        <v>6003</v>
      </c>
      <c r="H24" s="40"/>
      <c r="I24" s="40"/>
      <c r="J24" s="40"/>
      <c r="K24" s="40"/>
      <c r="L24" s="50"/>
      <c r="M24" s="50"/>
      <c r="N24" s="40"/>
      <c r="O24" s="40"/>
      <c r="P24" s="40"/>
      <c r="Q24" s="50"/>
      <c r="R24" s="50"/>
      <c r="S24" s="50"/>
      <c r="T24" s="5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</row>
    <row r="25" spans="1:49" ht="18" hidden="1" x14ac:dyDescent="0.35">
      <c r="A25" s="123">
        <v>7001</v>
      </c>
      <c r="B25" s="124">
        <v>7064</v>
      </c>
      <c r="C25" s="124">
        <v>8067</v>
      </c>
      <c r="D25" s="125">
        <f t="shared" si="0"/>
        <v>15131</v>
      </c>
      <c r="E25" s="126">
        <f t="shared" si="1"/>
        <v>0.46685612319080033</v>
      </c>
      <c r="F25" s="127">
        <v>69</v>
      </c>
      <c r="G25" s="123">
        <v>7001</v>
      </c>
      <c r="H25" s="40"/>
      <c r="I25" s="40"/>
      <c r="J25" s="40"/>
      <c r="K25" s="40"/>
      <c r="L25" s="50"/>
      <c r="M25" s="50"/>
      <c r="N25" s="40"/>
      <c r="O25" s="40"/>
      <c r="P25" s="40"/>
      <c r="Q25" s="50"/>
      <c r="R25" s="50"/>
      <c r="S25" s="50"/>
      <c r="T25" s="5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</row>
    <row r="26" spans="1:49" ht="18" hidden="1" x14ac:dyDescent="0.35">
      <c r="A26" s="123">
        <v>7002</v>
      </c>
      <c r="B26" s="124">
        <v>14806</v>
      </c>
      <c r="C26" s="124">
        <v>7011</v>
      </c>
      <c r="D26" s="125">
        <f t="shared" si="0"/>
        <v>21817</v>
      </c>
      <c r="E26" s="126">
        <f t="shared" si="1"/>
        <v>0.67864509327588574</v>
      </c>
      <c r="F26" s="127">
        <v>100</v>
      </c>
      <c r="G26" s="123">
        <v>7002</v>
      </c>
      <c r="H26" s="40"/>
      <c r="I26" s="40"/>
      <c r="J26" s="40"/>
      <c r="K26" s="40"/>
      <c r="L26" s="50"/>
      <c r="M26" s="50"/>
      <c r="N26" s="40"/>
      <c r="O26" s="40"/>
      <c r="P26" s="40"/>
      <c r="Q26" s="50"/>
      <c r="R26" s="50"/>
      <c r="S26" s="50"/>
      <c r="T26" s="5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</row>
    <row r="27" spans="1:49" ht="18" hidden="1" x14ac:dyDescent="0.35">
      <c r="A27" s="123">
        <v>7003</v>
      </c>
      <c r="B27" s="124">
        <v>9689</v>
      </c>
      <c r="C27" s="124">
        <v>7928</v>
      </c>
      <c r="D27" s="125">
        <f t="shared" si="0"/>
        <v>17617</v>
      </c>
      <c r="E27" s="126">
        <f t="shared" si="1"/>
        <v>0.54998013282624736</v>
      </c>
      <c r="F27" s="127">
        <v>60</v>
      </c>
      <c r="G27" s="123">
        <v>7003</v>
      </c>
      <c r="H27" s="40"/>
      <c r="I27" s="40"/>
      <c r="J27" s="40"/>
      <c r="K27" s="40"/>
      <c r="L27" s="50"/>
      <c r="M27" s="50"/>
      <c r="N27" s="40"/>
      <c r="O27" s="40"/>
      <c r="P27" s="40"/>
      <c r="Q27" s="50"/>
      <c r="R27" s="50"/>
      <c r="S27" s="50"/>
      <c r="T27" s="5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</row>
    <row r="28" spans="1:49" ht="18" hidden="1" x14ac:dyDescent="0.35">
      <c r="A28" s="123">
        <v>7004</v>
      </c>
      <c r="B28" s="124">
        <v>8132</v>
      </c>
      <c r="C28" s="124">
        <v>9574</v>
      </c>
      <c r="D28" s="125">
        <f t="shared" si="0"/>
        <v>17706</v>
      </c>
      <c r="E28" s="126">
        <f t="shared" si="1"/>
        <v>0.45927934033660905</v>
      </c>
      <c r="F28" s="127">
        <v>77</v>
      </c>
      <c r="G28" s="123">
        <v>7004</v>
      </c>
      <c r="H28" s="40"/>
      <c r="I28" s="40"/>
      <c r="J28" s="40"/>
      <c r="K28" s="40"/>
      <c r="L28" s="50"/>
      <c r="M28" s="50"/>
      <c r="N28" s="40"/>
      <c r="O28" s="40"/>
      <c r="P28" s="40"/>
      <c r="Q28" s="50"/>
      <c r="R28" s="50"/>
      <c r="S28" s="50"/>
      <c r="T28" s="5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</row>
    <row r="29" spans="1:49" ht="18" hidden="1" x14ac:dyDescent="0.35">
      <c r="A29" s="123">
        <v>7005</v>
      </c>
      <c r="B29" s="124">
        <v>12153</v>
      </c>
      <c r="C29" s="124">
        <v>5917</v>
      </c>
      <c r="D29" s="125">
        <f t="shared" si="0"/>
        <v>18070</v>
      </c>
      <c r="E29" s="126">
        <f t="shared" si="1"/>
        <v>0.67255118981737683</v>
      </c>
      <c r="F29" s="127">
        <v>65</v>
      </c>
      <c r="G29" s="123">
        <v>7005</v>
      </c>
      <c r="H29" s="40"/>
      <c r="I29" s="40"/>
      <c r="J29" s="40"/>
      <c r="K29" s="40"/>
      <c r="L29" s="50"/>
      <c r="M29" s="50"/>
      <c r="N29" s="40"/>
      <c r="O29" s="40"/>
      <c r="P29" s="40"/>
      <c r="Q29" s="50"/>
      <c r="R29" s="50"/>
      <c r="S29" s="50"/>
      <c r="T29" s="5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</row>
    <row r="30" spans="1:49" ht="18" hidden="1" x14ac:dyDescent="0.35">
      <c r="A30" s="123">
        <v>8001</v>
      </c>
      <c r="B30" s="124">
        <v>13064</v>
      </c>
      <c r="C30" s="124">
        <v>12706</v>
      </c>
      <c r="D30" s="125">
        <f t="shared" si="0"/>
        <v>25770</v>
      </c>
      <c r="E30" s="126">
        <f t="shared" si="1"/>
        <v>0.50694606131160269</v>
      </c>
      <c r="F30" s="127">
        <v>94</v>
      </c>
      <c r="G30" s="123">
        <v>8001</v>
      </c>
      <c r="H30" s="40"/>
      <c r="I30" s="40"/>
      <c r="J30" s="40"/>
      <c r="K30" s="40"/>
      <c r="L30" s="50"/>
      <c r="M30" s="50"/>
      <c r="N30" s="40"/>
      <c r="O30" s="40"/>
      <c r="P30" s="40"/>
      <c r="Q30" s="50"/>
      <c r="R30" s="50"/>
      <c r="S30" s="50"/>
      <c r="T30" s="5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</row>
    <row r="31" spans="1:49" ht="18" hidden="1" x14ac:dyDescent="0.35">
      <c r="A31" s="123">
        <v>8002</v>
      </c>
      <c r="B31" s="124">
        <v>12070</v>
      </c>
      <c r="C31" s="124">
        <v>13052</v>
      </c>
      <c r="D31" s="125">
        <f t="shared" si="0"/>
        <v>25122</v>
      </c>
      <c r="E31" s="126">
        <f t="shared" si="1"/>
        <v>0.48045537775654806</v>
      </c>
      <c r="F31" s="127">
        <v>95</v>
      </c>
      <c r="G31" s="123">
        <v>8002</v>
      </c>
      <c r="H31" s="40"/>
      <c r="I31" s="40"/>
      <c r="J31" s="40"/>
      <c r="K31" s="40"/>
      <c r="L31" s="50"/>
      <c r="M31" s="50"/>
      <c r="N31" s="40"/>
      <c r="O31" s="40"/>
      <c r="P31" s="40"/>
      <c r="Q31" s="50"/>
      <c r="R31" s="50"/>
      <c r="S31" s="50"/>
      <c r="T31" s="5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</row>
    <row r="32" spans="1:49" ht="18" hidden="1" x14ac:dyDescent="0.35">
      <c r="A32" s="123">
        <v>8003</v>
      </c>
      <c r="B32" s="124">
        <v>5317</v>
      </c>
      <c r="C32" s="124">
        <v>9358</v>
      </c>
      <c r="D32" s="125">
        <f t="shared" si="0"/>
        <v>14675</v>
      </c>
      <c r="E32" s="126">
        <f t="shared" si="1"/>
        <v>0.36231686541737651</v>
      </c>
      <c r="F32" s="127">
        <v>58</v>
      </c>
      <c r="G32" s="123">
        <v>8003</v>
      </c>
      <c r="H32" s="40"/>
      <c r="I32" s="40"/>
      <c r="J32" s="40"/>
      <c r="K32" s="40"/>
      <c r="L32" s="50"/>
      <c r="M32" s="50"/>
      <c r="N32" s="40"/>
      <c r="O32" s="40"/>
      <c r="P32" s="40"/>
      <c r="Q32" s="50"/>
      <c r="R32" s="50"/>
      <c r="S32" s="50"/>
      <c r="T32" s="5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</row>
    <row r="33" spans="1:49" ht="18" hidden="1" x14ac:dyDescent="0.35">
      <c r="A33" s="123">
        <v>8004</v>
      </c>
      <c r="B33" s="124">
        <v>5298</v>
      </c>
      <c r="C33" s="124">
        <v>9506</v>
      </c>
      <c r="D33" s="125">
        <f t="shared" si="0"/>
        <v>14804</v>
      </c>
      <c r="E33" s="126">
        <f t="shared" si="1"/>
        <v>0.35787624966225345</v>
      </c>
      <c r="F33" s="127">
        <v>65</v>
      </c>
      <c r="G33" s="123">
        <v>8004</v>
      </c>
      <c r="H33" s="40"/>
      <c r="I33" s="40"/>
      <c r="J33" s="40"/>
      <c r="K33" s="40"/>
      <c r="L33" s="50"/>
      <c r="M33" s="50"/>
      <c r="N33" s="40"/>
      <c r="O33" s="40"/>
      <c r="P33" s="40"/>
      <c r="Q33" s="50"/>
      <c r="R33" s="50"/>
      <c r="S33" s="50"/>
      <c r="T33" s="5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</row>
    <row r="34" spans="1:49" ht="18" hidden="1" x14ac:dyDescent="0.35">
      <c r="A34" s="123">
        <v>9001</v>
      </c>
      <c r="B34" s="124">
        <v>11005</v>
      </c>
      <c r="C34" s="124">
        <v>2191</v>
      </c>
      <c r="D34" s="125">
        <f t="shared" si="0"/>
        <v>13196</v>
      </c>
      <c r="E34" s="126">
        <f t="shared" si="1"/>
        <v>0.83396483782964537</v>
      </c>
      <c r="F34" s="127">
        <v>88</v>
      </c>
      <c r="G34" s="123">
        <v>9001</v>
      </c>
      <c r="H34" s="40"/>
      <c r="I34" s="40"/>
      <c r="J34" s="40"/>
      <c r="K34" s="40"/>
      <c r="L34" s="50"/>
      <c r="M34" s="50"/>
      <c r="N34" s="40"/>
      <c r="O34" s="40"/>
      <c r="P34" s="40"/>
      <c r="Q34" s="50"/>
      <c r="R34" s="50"/>
      <c r="S34" s="50"/>
      <c r="T34" s="5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</row>
    <row r="35" spans="1:49" ht="18" hidden="1" x14ac:dyDescent="0.35">
      <c r="A35" s="123">
        <v>9003</v>
      </c>
      <c r="B35" s="124">
        <v>15239</v>
      </c>
      <c r="C35" s="124">
        <v>5099</v>
      </c>
      <c r="D35" s="125">
        <f t="shared" si="0"/>
        <v>20338</v>
      </c>
      <c r="E35" s="126">
        <f t="shared" si="1"/>
        <v>0.74928704887402886</v>
      </c>
      <c r="F35" s="127">
        <v>72</v>
      </c>
      <c r="G35" s="123">
        <v>9003</v>
      </c>
      <c r="H35" s="40"/>
      <c r="I35" s="40"/>
      <c r="J35" s="40"/>
      <c r="K35" s="40"/>
      <c r="L35" s="50"/>
      <c r="M35" s="50"/>
      <c r="N35" s="40"/>
      <c r="O35" s="40"/>
      <c r="P35" s="40"/>
      <c r="Q35" s="50"/>
      <c r="R35" s="50"/>
      <c r="S35" s="50"/>
      <c r="T35" s="5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</row>
    <row r="36" spans="1:49" ht="18" hidden="1" x14ac:dyDescent="0.35">
      <c r="A36" s="123">
        <v>9004</v>
      </c>
      <c r="B36" s="124">
        <v>16907</v>
      </c>
      <c r="C36" s="124">
        <v>8447</v>
      </c>
      <c r="D36" s="125">
        <f t="shared" si="0"/>
        <v>25354</v>
      </c>
      <c r="E36" s="126">
        <f t="shared" si="1"/>
        <v>0.66683757986905423</v>
      </c>
      <c r="F36" s="127">
        <v>96</v>
      </c>
      <c r="G36" s="123">
        <v>9004</v>
      </c>
      <c r="H36" s="40"/>
      <c r="I36" s="40"/>
      <c r="J36" s="40"/>
      <c r="K36" s="40"/>
      <c r="L36" s="50"/>
      <c r="M36" s="50"/>
      <c r="N36" s="40"/>
      <c r="O36" s="40"/>
      <c r="P36" s="40"/>
      <c r="Q36" s="50"/>
      <c r="R36" s="50"/>
      <c r="S36" s="50"/>
      <c r="T36" s="5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</row>
    <row r="37" spans="1:49" ht="18" hidden="1" x14ac:dyDescent="0.35">
      <c r="A37" s="123">
        <v>10001</v>
      </c>
      <c r="B37" s="124">
        <v>2584</v>
      </c>
      <c r="C37" s="124">
        <v>5323</v>
      </c>
      <c r="D37" s="125">
        <f t="shared" si="0"/>
        <v>7907</v>
      </c>
      <c r="E37" s="130">
        <f t="shared" si="1"/>
        <v>0.32679903882635641</v>
      </c>
      <c r="F37" s="127">
        <v>37</v>
      </c>
      <c r="G37" s="123">
        <v>10001</v>
      </c>
      <c r="H37" s="40"/>
      <c r="I37" s="40"/>
      <c r="J37" s="40"/>
      <c r="K37" s="40"/>
      <c r="L37" s="50"/>
      <c r="M37" s="50"/>
      <c r="N37" s="40"/>
      <c r="O37" s="40"/>
      <c r="P37" s="40"/>
      <c r="Q37" s="50"/>
      <c r="R37" s="50"/>
      <c r="S37" s="50"/>
      <c r="T37" s="5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</row>
    <row r="38" spans="1:49" ht="18" hidden="1" x14ac:dyDescent="0.35">
      <c r="A38" s="123">
        <v>10002</v>
      </c>
      <c r="B38" s="124">
        <v>15593</v>
      </c>
      <c r="C38" s="124">
        <v>10251</v>
      </c>
      <c r="D38" s="125">
        <f t="shared" si="0"/>
        <v>25844</v>
      </c>
      <c r="E38" s="126">
        <f t="shared" si="1"/>
        <v>0.60335087447763502</v>
      </c>
      <c r="F38" s="127">
        <v>100</v>
      </c>
      <c r="G38" s="123">
        <v>10002</v>
      </c>
      <c r="H38" s="40"/>
      <c r="I38" s="40"/>
      <c r="J38" s="40"/>
      <c r="K38" s="40"/>
      <c r="L38" s="50"/>
      <c r="M38" s="50"/>
      <c r="N38" s="40"/>
      <c r="O38" s="40"/>
      <c r="P38" s="40"/>
      <c r="Q38" s="50"/>
      <c r="R38" s="50"/>
      <c r="S38" s="50"/>
      <c r="T38" s="5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</row>
    <row r="39" spans="1:49" ht="18" hidden="1" x14ac:dyDescent="0.35">
      <c r="A39" s="123">
        <v>10003</v>
      </c>
      <c r="B39" s="124">
        <v>9167</v>
      </c>
      <c r="C39" s="124">
        <v>9864</v>
      </c>
      <c r="D39" s="125">
        <f t="shared" si="0"/>
        <v>19031</v>
      </c>
      <c r="E39" s="126">
        <f t="shared" si="1"/>
        <v>0.48168777258157741</v>
      </c>
      <c r="F39" s="127">
        <v>61</v>
      </c>
      <c r="G39" s="123">
        <v>10003</v>
      </c>
      <c r="H39" s="40"/>
      <c r="I39" s="40"/>
      <c r="J39" s="40"/>
      <c r="K39" s="40"/>
      <c r="L39" s="50"/>
      <c r="M39" s="50"/>
      <c r="N39" s="40"/>
      <c r="O39" s="40"/>
      <c r="P39" s="40"/>
      <c r="Q39" s="50"/>
      <c r="R39" s="50"/>
      <c r="S39" s="50"/>
      <c r="T39" s="5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</row>
    <row r="40" spans="1:49" ht="18" hidden="1" x14ac:dyDescent="0.35">
      <c r="A40" s="123">
        <v>10004</v>
      </c>
      <c r="B40" s="124">
        <v>9775</v>
      </c>
      <c r="C40" s="124">
        <v>2940</v>
      </c>
      <c r="D40" s="125">
        <f t="shared" si="0"/>
        <v>12715</v>
      </c>
      <c r="E40" s="126">
        <f t="shared" si="1"/>
        <v>0.76877703499803385</v>
      </c>
      <c r="F40" s="127">
        <v>55</v>
      </c>
      <c r="G40" s="123">
        <v>10004</v>
      </c>
      <c r="H40" s="40"/>
      <c r="I40" s="40"/>
      <c r="J40" s="40"/>
      <c r="K40" s="40"/>
      <c r="L40" s="50"/>
      <c r="M40" s="50"/>
      <c r="N40" s="40"/>
      <c r="O40" s="40"/>
      <c r="P40" s="40"/>
      <c r="Q40" s="50"/>
      <c r="R40" s="50"/>
      <c r="S40" s="50"/>
      <c r="T40" s="5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</row>
    <row r="41" spans="1:49" ht="18" hidden="1" x14ac:dyDescent="0.35">
      <c r="A41" s="123">
        <v>11001</v>
      </c>
      <c r="B41" s="124">
        <v>10728</v>
      </c>
      <c r="C41" s="124">
        <v>2540</v>
      </c>
      <c r="D41" s="125">
        <f t="shared" si="0"/>
        <v>13268</v>
      </c>
      <c r="E41" s="126">
        <f t="shared" si="1"/>
        <v>0.80856195357250527</v>
      </c>
      <c r="F41" s="127">
        <v>57</v>
      </c>
      <c r="G41" s="123">
        <v>11001</v>
      </c>
      <c r="H41" s="40"/>
      <c r="I41" s="40"/>
      <c r="J41" s="40"/>
      <c r="K41" s="40"/>
      <c r="L41" s="50"/>
      <c r="M41" s="50"/>
      <c r="N41" s="40"/>
      <c r="O41" s="40"/>
      <c r="P41" s="40"/>
      <c r="Q41" s="50"/>
      <c r="R41" s="50"/>
      <c r="S41" s="50"/>
      <c r="T41" s="5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</row>
    <row r="42" spans="1:49" ht="18" hidden="1" x14ac:dyDescent="0.35">
      <c r="A42" s="123">
        <v>11002</v>
      </c>
      <c r="B42" s="124">
        <v>7052</v>
      </c>
      <c r="C42" s="124">
        <v>1016</v>
      </c>
      <c r="D42" s="125">
        <f t="shared" si="0"/>
        <v>8068</v>
      </c>
      <c r="E42" s="126">
        <f t="shared" si="1"/>
        <v>0.87407040158651461</v>
      </c>
      <c r="F42" s="127">
        <v>52</v>
      </c>
      <c r="G42" s="123">
        <v>11002</v>
      </c>
      <c r="H42" s="40"/>
      <c r="I42" s="40"/>
      <c r="J42" s="40"/>
      <c r="K42" s="40"/>
      <c r="L42" s="50"/>
      <c r="M42" s="50"/>
      <c r="N42" s="40"/>
      <c r="O42" s="40"/>
      <c r="P42" s="40"/>
      <c r="Q42" s="50"/>
      <c r="R42" s="50"/>
      <c r="S42" s="50"/>
      <c r="T42" s="5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</row>
    <row r="43" spans="1:49" ht="18" hidden="1" x14ac:dyDescent="0.35">
      <c r="A43" s="123">
        <v>12001</v>
      </c>
      <c r="B43" s="124">
        <v>10491</v>
      </c>
      <c r="C43" s="124">
        <v>7357</v>
      </c>
      <c r="D43" s="125">
        <f t="shared" si="0"/>
        <v>17848</v>
      </c>
      <c r="E43" s="126">
        <f t="shared" si="1"/>
        <v>0.58779695203944415</v>
      </c>
      <c r="F43" s="127">
        <v>71</v>
      </c>
      <c r="G43" s="123">
        <v>12001</v>
      </c>
      <c r="H43" s="40"/>
      <c r="I43" s="40"/>
      <c r="J43" s="40"/>
      <c r="K43" s="40"/>
      <c r="L43" s="50"/>
      <c r="M43" s="50"/>
      <c r="N43" s="40"/>
      <c r="O43" s="40"/>
      <c r="P43" s="40"/>
      <c r="Q43" s="50"/>
      <c r="R43" s="50"/>
      <c r="S43" s="50"/>
      <c r="T43" s="5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</row>
    <row r="44" spans="1:49" ht="18" hidden="1" x14ac:dyDescent="0.35">
      <c r="A44" s="123">
        <v>12002</v>
      </c>
      <c r="B44" s="124">
        <v>19139</v>
      </c>
      <c r="C44" s="124">
        <v>9862</v>
      </c>
      <c r="D44" s="125">
        <f t="shared" si="0"/>
        <v>29001</v>
      </c>
      <c r="E44" s="126">
        <f t="shared" si="1"/>
        <v>0.65994276059446222</v>
      </c>
      <c r="F44" s="127">
        <v>92</v>
      </c>
      <c r="G44" s="123">
        <v>12002</v>
      </c>
      <c r="H44" s="40"/>
      <c r="I44" s="40"/>
      <c r="J44" s="40"/>
      <c r="K44" s="40"/>
      <c r="L44" s="50"/>
      <c r="M44" s="50"/>
      <c r="N44" s="40"/>
      <c r="O44" s="40"/>
      <c r="P44" s="40"/>
      <c r="Q44" s="50"/>
      <c r="R44" s="50"/>
      <c r="S44" s="50"/>
      <c r="T44" s="5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</row>
    <row r="45" spans="1:49" ht="18" hidden="1" x14ac:dyDescent="0.35">
      <c r="A45" s="123">
        <v>13001</v>
      </c>
      <c r="B45" s="124">
        <v>10005</v>
      </c>
      <c r="C45" s="124">
        <v>2703</v>
      </c>
      <c r="D45" s="125">
        <f t="shared" si="0"/>
        <v>12708</v>
      </c>
      <c r="E45" s="126">
        <f t="shared" si="1"/>
        <v>0.78729933899905569</v>
      </c>
      <c r="F45" s="127">
        <v>49</v>
      </c>
      <c r="G45" s="123">
        <v>13001</v>
      </c>
      <c r="H45" s="40"/>
      <c r="I45" s="40"/>
      <c r="J45" s="40"/>
      <c r="K45" s="40"/>
      <c r="L45" s="50"/>
      <c r="M45" s="50"/>
      <c r="N45" s="40"/>
      <c r="O45" s="40"/>
      <c r="P45" s="40"/>
      <c r="Q45" s="50"/>
      <c r="R45" s="50"/>
      <c r="S45" s="50"/>
      <c r="T45" s="5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49" ht="18" hidden="1" x14ac:dyDescent="0.35">
      <c r="A46" s="123">
        <v>13003</v>
      </c>
      <c r="B46" s="124">
        <v>10902</v>
      </c>
      <c r="C46" s="124">
        <v>10043</v>
      </c>
      <c r="D46" s="125">
        <f t="shared" si="0"/>
        <v>20945</v>
      </c>
      <c r="E46" s="126">
        <f t="shared" si="1"/>
        <v>0.5205060873716878</v>
      </c>
      <c r="F46" s="127">
        <v>101</v>
      </c>
      <c r="G46" s="123">
        <v>13003</v>
      </c>
      <c r="H46" s="40"/>
      <c r="I46" s="40"/>
      <c r="J46" s="40"/>
      <c r="K46" s="40"/>
      <c r="L46" s="50"/>
      <c r="M46" s="50"/>
      <c r="N46" s="40"/>
      <c r="O46" s="40"/>
      <c r="P46" s="40"/>
      <c r="Q46" s="50"/>
      <c r="R46" s="50"/>
      <c r="S46" s="50"/>
      <c r="T46" s="5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</row>
    <row r="47" spans="1:49" ht="18" hidden="1" x14ac:dyDescent="0.35">
      <c r="A47" s="123">
        <v>13004</v>
      </c>
      <c r="B47" s="124">
        <v>10376</v>
      </c>
      <c r="C47" s="124">
        <v>4391</v>
      </c>
      <c r="D47" s="125">
        <f t="shared" si="0"/>
        <v>14767</v>
      </c>
      <c r="E47" s="126">
        <f t="shared" si="1"/>
        <v>0.70264779576081804</v>
      </c>
      <c r="F47" s="129">
        <v>68</v>
      </c>
      <c r="G47" s="123">
        <v>13004</v>
      </c>
      <c r="H47" s="40"/>
      <c r="I47" s="40"/>
      <c r="J47" s="40"/>
      <c r="K47" s="40"/>
      <c r="L47" s="50"/>
      <c r="M47" s="50"/>
      <c r="N47" s="40"/>
      <c r="O47" s="40"/>
      <c r="P47" s="40"/>
      <c r="Q47" s="50"/>
      <c r="R47" s="50"/>
      <c r="S47" s="50"/>
      <c r="T47" s="5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</row>
    <row r="48" spans="1:49" ht="18" hidden="1" x14ac:dyDescent="0.35">
      <c r="A48" s="123">
        <v>13005</v>
      </c>
      <c r="B48" s="124">
        <v>138</v>
      </c>
      <c r="C48" s="124">
        <v>105</v>
      </c>
      <c r="D48" s="125">
        <f t="shared" si="0"/>
        <v>243</v>
      </c>
      <c r="E48" s="126">
        <f t="shared" si="1"/>
        <v>0.5679012345679012</v>
      </c>
      <c r="F48" s="127">
        <v>14</v>
      </c>
      <c r="G48" s="123">
        <v>13005</v>
      </c>
      <c r="H48" s="40"/>
      <c r="I48" s="40"/>
      <c r="J48" s="40"/>
      <c r="K48" s="40"/>
      <c r="L48" s="50"/>
      <c r="M48" s="50"/>
      <c r="N48" s="40"/>
      <c r="O48" s="40"/>
      <c r="P48" s="40"/>
      <c r="Q48" s="50"/>
      <c r="R48" s="50"/>
      <c r="S48" s="50"/>
      <c r="T48" s="5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</row>
    <row r="49" spans="1:49" ht="18" hidden="1" x14ac:dyDescent="0.35">
      <c r="A49" s="123">
        <v>14001</v>
      </c>
      <c r="B49" s="124">
        <v>9547</v>
      </c>
      <c r="C49" s="124">
        <v>4778</v>
      </c>
      <c r="D49" s="125">
        <f t="shared" si="0"/>
        <v>14325</v>
      </c>
      <c r="E49" s="126">
        <f t="shared" si="1"/>
        <v>0.66645724258289707</v>
      </c>
      <c r="F49" s="127">
        <v>45</v>
      </c>
      <c r="G49" s="123">
        <v>14001</v>
      </c>
      <c r="H49" s="40"/>
      <c r="I49" s="40"/>
      <c r="J49" s="40"/>
      <c r="K49" s="40"/>
      <c r="L49" s="50"/>
      <c r="M49" s="50"/>
      <c r="N49" s="40"/>
      <c r="O49" s="40"/>
      <c r="P49" s="40"/>
      <c r="Q49" s="50"/>
      <c r="R49" s="50"/>
      <c r="S49" s="50"/>
      <c r="T49" s="5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</row>
    <row r="50" spans="1:49" ht="18" hidden="1" x14ac:dyDescent="0.35">
      <c r="A50" s="123">
        <v>14002</v>
      </c>
      <c r="B50" s="124">
        <v>4195</v>
      </c>
      <c r="C50" s="124">
        <v>3947</v>
      </c>
      <c r="D50" s="125">
        <f t="shared" si="0"/>
        <v>8142</v>
      </c>
      <c r="E50" s="126">
        <f t="shared" si="1"/>
        <v>0.51522967329894376</v>
      </c>
      <c r="F50" s="127">
        <v>41</v>
      </c>
      <c r="G50" s="123">
        <v>14002</v>
      </c>
      <c r="H50" s="40"/>
      <c r="I50" s="40"/>
      <c r="J50" s="40"/>
      <c r="K50" s="40"/>
      <c r="L50" s="50"/>
      <c r="M50" s="50"/>
      <c r="N50" s="40"/>
      <c r="O50" s="40"/>
      <c r="P50" s="40"/>
      <c r="Q50" s="50"/>
      <c r="R50" s="50"/>
      <c r="S50" s="50"/>
      <c r="T50" s="5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</row>
    <row r="51" spans="1:49" ht="18" hidden="1" x14ac:dyDescent="0.35">
      <c r="A51" s="123">
        <v>14003</v>
      </c>
      <c r="B51" s="124">
        <v>13496</v>
      </c>
      <c r="C51" s="124">
        <v>3879</v>
      </c>
      <c r="D51" s="125">
        <f t="shared" si="0"/>
        <v>17375</v>
      </c>
      <c r="E51" s="126">
        <f t="shared" si="1"/>
        <v>0.77674820143884893</v>
      </c>
      <c r="F51" s="127">
        <v>87</v>
      </c>
      <c r="G51" s="123">
        <v>14003</v>
      </c>
      <c r="H51" s="40"/>
      <c r="I51" s="40"/>
      <c r="J51" s="40"/>
      <c r="K51" s="40"/>
      <c r="L51" s="50"/>
      <c r="M51" s="50"/>
      <c r="N51" s="40"/>
      <c r="O51" s="40"/>
      <c r="P51" s="40"/>
      <c r="Q51" s="50"/>
      <c r="R51" s="50"/>
      <c r="S51" s="50"/>
      <c r="T51" s="5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</row>
    <row r="52" spans="1:49" ht="18" hidden="1" x14ac:dyDescent="0.35">
      <c r="A52" s="123">
        <v>14004</v>
      </c>
      <c r="B52" s="124">
        <v>34493</v>
      </c>
      <c r="C52" s="124">
        <v>26163</v>
      </c>
      <c r="D52" s="125">
        <f t="shared" si="0"/>
        <v>60656</v>
      </c>
      <c r="E52" s="126">
        <f t="shared" si="1"/>
        <v>0.5686659192825112</v>
      </c>
      <c r="F52" s="127">
        <v>195</v>
      </c>
      <c r="G52" s="123">
        <v>14004</v>
      </c>
      <c r="H52" s="40"/>
      <c r="I52" s="40"/>
      <c r="J52" s="40"/>
      <c r="K52" s="40"/>
      <c r="L52" s="50"/>
      <c r="M52" s="50"/>
      <c r="N52" s="40"/>
      <c r="O52" s="40"/>
      <c r="P52" s="40"/>
      <c r="Q52" s="50"/>
      <c r="R52" s="50"/>
      <c r="S52" s="50"/>
      <c r="T52" s="5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</row>
    <row r="53" spans="1:49" ht="18" hidden="1" x14ac:dyDescent="0.35">
      <c r="A53" s="123">
        <v>15001</v>
      </c>
      <c r="B53" s="124">
        <v>10422</v>
      </c>
      <c r="C53" s="124">
        <v>989</v>
      </c>
      <c r="D53" s="125">
        <f t="shared" si="0"/>
        <v>11411</v>
      </c>
      <c r="E53" s="126">
        <f t="shared" si="1"/>
        <v>0.91332924371220747</v>
      </c>
      <c r="F53" s="127">
        <v>45</v>
      </c>
      <c r="G53" s="123">
        <v>15001</v>
      </c>
      <c r="H53" s="40"/>
      <c r="I53" s="40"/>
      <c r="J53" s="40"/>
      <c r="K53" s="40"/>
      <c r="L53" s="50"/>
      <c r="M53" s="50"/>
      <c r="N53" s="40"/>
      <c r="O53" s="40"/>
      <c r="P53" s="40"/>
      <c r="Q53" s="50"/>
      <c r="R53" s="50"/>
      <c r="S53" s="50"/>
      <c r="T53" s="5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</row>
    <row r="54" spans="1:49" ht="18" hidden="1" x14ac:dyDescent="0.35">
      <c r="A54" s="123">
        <v>15002</v>
      </c>
      <c r="B54" s="124">
        <v>9699</v>
      </c>
      <c r="C54" s="124">
        <v>1789</v>
      </c>
      <c r="D54" s="125">
        <f t="shared" si="0"/>
        <v>11488</v>
      </c>
      <c r="E54" s="126">
        <f t="shared" si="1"/>
        <v>0.84427228412256272</v>
      </c>
      <c r="F54" s="127">
        <v>57</v>
      </c>
      <c r="G54" s="123">
        <v>15002</v>
      </c>
      <c r="H54" s="40"/>
      <c r="I54" s="40"/>
      <c r="J54" s="40"/>
      <c r="K54" s="40"/>
      <c r="L54" s="50"/>
      <c r="M54" s="50"/>
      <c r="N54" s="40"/>
      <c r="O54" s="40"/>
      <c r="P54" s="40"/>
      <c r="Q54" s="50"/>
      <c r="R54" s="50"/>
      <c r="S54" s="50"/>
      <c r="T54" s="5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1:49" ht="18" hidden="1" x14ac:dyDescent="0.35">
      <c r="A55" s="123">
        <v>16001</v>
      </c>
      <c r="B55" s="124">
        <v>6235</v>
      </c>
      <c r="C55" s="124">
        <v>2515</v>
      </c>
      <c r="D55" s="125">
        <f t="shared" si="0"/>
        <v>8750</v>
      </c>
      <c r="E55" s="126">
        <f t="shared" si="1"/>
        <v>0.71257142857142852</v>
      </c>
      <c r="F55" s="127">
        <v>37</v>
      </c>
      <c r="G55" s="123">
        <v>16001</v>
      </c>
      <c r="H55" s="40"/>
      <c r="I55" s="40"/>
      <c r="J55" s="40"/>
      <c r="K55" s="40"/>
      <c r="L55" s="50"/>
      <c r="M55" s="50"/>
      <c r="N55" s="40"/>
      <c r="O55" s="40"/>
      <c r="P55" s="40"/>
      <c r="Q55" s="50"/>
      <c r="R55" s="50"/>
      <c r="S55" s="50"/>
      <c r="T55" s="5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1:49" ht="18" hidden="1" x14ac:dyDescent="0.35">
      <c r="A56" s="123">
        <v>17001</v>
      </c>
      <c r="B56" s="124">
        <v>11558</v>
      </c>
      <c r="C56" s="124">
        <v>6870</v>
      </c>
      <c r="D56" s="125">
        <f t="shared" si="0"/>
        <v>18428</v>
      </c>
      <c r="E56" s="126">
        <f t="shared" si="1"/>
        <v>0.62719774256566097</v>
      </c>
      <c r="F56" s="127">
        <v>55</v>
      </c>
      <c r="G56" s="123">
        <v>17001</v>
      </c>
      <c r="H56" s="40"/>
      <c r="I56" s="40"/>
      <c r="J56" s="40"/>
      <c r="K56" s="40"/>
      <c r="L56" s="50"/>
      <c r="M56" s="50"/>
      <c r="N56" s="40"/>
      <c r="O56" s="40"/>
      <c r="P56" s="40"/>
      <c r="Q56" s="50"/>
      <c r="R56" s="50"/>
      <c r="S56" s="50"/>
      <c r="T56" s="5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1:49" ht="18" hidden="1" x14ac:dyDescent="0.35">
      <c r="A57" s="123">
        <v>17003</v>
      </c>
      <c r="B57" s="124">
        <v>4360</v>
      </c>
      <c r="C57" s="124">
        <v>5241</v>
      </c>
      <c r="D57" s="125">
        <f t="shared" si="0"/>
        <v>9601</v>
      </c>
      <c r="E57" s="126">
        <f t="shared" si="1"/>
        <v>0.45411936256639934</v>
      </c>
      <c r="F57" s="127">
        <v>34</v>
      </c>
      <c r="G57" s="123">
        <v>17003</v>
      </c>
      <c r="H57" s="40"/>
      <c r="I57" s="40"/>
      <c r="J57" s="40"/>
      <c r="K57" s="40"/>
      <c r="L57" s="50"/>
      <c r="M57" s="50"/>
      <c r="N57" s="40"/>
      <c r="O57" s="40"/>
      <c r="P57" s="40"/>
      <c r="Q57" s="50"/>
      <c r="R57" s="50"/>
      <c r="S57" s="50"/>
      <c r="T57" s="5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1:49" ht="18" hidden="1" x14ac:dyDescent="0.35">
      <c r="A58" s="123">
        <v>17004</v>
      </c>
      <c r="B58" s="124">
        <v>12498</v>
      </c>
      <c r="C58" s="124">
        <v>11139</v>
      </c>
      <c r="D58" s="125">
        <f t="shared" si="0"/>
        <v>23637</v>
      </c>
      <c r="E58" s="126">
        <f t="shared" si="1"/>
        <v>0.52874730295722805</v>
      </c>
      <c r="F58" s="127">
        <v>78</v>
      </c>
      <c r="G58" s="123">
        <v>17004</v>
      </c>
      <c r="H58" s="40"/>
      <c r="I58" s="40"/>
      <c r="J58" s="40"/>
      <c r="K58" s="40"/>
      <c r="L58" s="50"/>
      <c r="M58" s="50"/>
      <c r="N58" s="40"/>
      <c r="O58" s="40"/>
      <c r="P58" s="40"/>
      <c r="Q58" s="50"/>
      <c r="R58" s="50"/>
      <c r="S58" s="50"/>
      <c r="T58" s="5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</row>
    <row r="59" spans="1:49" ht="18" hidden="1" x14ac:dyDescent="0.35">
      <c r="A59" s="123">
        <v>18001</v>
      </c>
      <c r="B59" s="124">
        <v>19799</v>
      </c>
      <c r="C59" s="124">
        <v>7835</v>
      </c>
      <c r="D59" s="125">
        <f t="shared" si="0"/>
        <v>27634</v>
      </c>
      <c r="E59" s="126">
        <f t="shared" si="1"/>
        <v>0.71647246146051968</v>
      </c>
      <c r="F59" s="127">
        <v>128</v>
      </c>
      <c r="G59" s="123">
        <v>18001</v>
      </c>
      <c r="H59" s="40"/>
      <c r="I59" s="40"/>
      <c r="J59" s="40"/>
      <c r="K59" s="40"/>
      <c r="L59" s="50"/>
      <c r="M59" s="50"/>
      <c r="N59" s="40"/>
      <c r="O59" s="40"/>
      <c r="P59" s="40"/>
      <c r="Q59" s="50"/>
      <c r="R59" s="50"/>
      <c r="S59" s="50"/>
      <c r="T59" s="5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</row>
    <row r="60" spans="1:49" ht="18" hidden="1" x14ac:dyDescent="0.35">
      <c r="A60" s="123">
        <v>18002</v>
      </c>
      <c r="B60" s="124">
        <v>24003</v>
      </c>
      <c r="C60" s="124">
        <v>5399</v>
      </c>
      <c r="D60" s="125">
        <f t="shared" si="0"/>
        <v>29402</v>
      </c>
      <c r="E60" s="126">
        <f t="shared" si="1"/>
        <v>0.81637303584790155</v>
      </c>
      <c r="F60" s="127">
        <v>117</v>
      </c>
      <c r="G60" s="123">
        <v>18002</v>
      </c>
      <c r="H60" s="40"/>
      <c r="I60" s="40"/>
      <c r="J60" s="40"/>
      <c r="K60" s="40"/>
      <c r="L60" s="50"/>
      <c r="M60" s="50"/>
      <c r="N60" s="40"/>
      <c r="O60" s="40"/>
      <c r="P60" s="40"/>
      <c r="Q60" s="50"/>
      <c r="R60" s="50"/>
      <c r="S60" s="50"/>
      <c r="T60" s="5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</row>
    <row r="61" spans="1:49" ht="18" hidden="1" x14ac:dyDescent="0.35">
      <c r="A61" s="123">
        <v>18003</v>
      </c>
      <c r="B61" s="124">
        <v>5677</v>
      </c>
      <c r="C61" s="124">
        <v>5686</v>
      </c>
      <c r="D61" s="125">
        <f t="shared" si="0"/>
        <v>11363</v>
      </c>
      <c r="E61" s="126">
        <f t="shared" si="1"/>
        <v>0.49960397782275806</v>
      </c>
      <c r="F61" s="127">
        <v>42</v>
      </c>
      <c r="G61" s="123">
        <v>18003</v>
      </c>
      <c r="H61" s="40"/>
      <c r="I61" s="40"/>
      <c r="J61" s="40"/>
      <c r="K61" s="40"/>
      <c r="L61" s="50"/>
      <c r="M61" s="50"/>
      <c r="N61" s="40"/>
      <c r="O61" s="40"/>
      <c r="P61" s="40"/>
      <c r="Q61" s="50"/>
      <c r="R61" s="50"/>
      <c r="S61" s="50"/>
      <c r="T61" s="5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</row>
    <row r="62" spans="1:49" ht="18" hidden="1" x14ac:dyDescent="0.35">
      <c r="A62" s="123">
        <v>19001</v>
      </c>
      <c r="B62" s="124">
        <v>16968</v>
      </c>
      <c r="C62" s="124">
        <v>11375</v>
      </c>
      <c r="D62" s="125">
        <f t="shared" si="0"/>
        <v>28343</v>
      </c>
      <c r="E62" s="126">
        <f t="shared" si="1"/>
        <v>0.59866633736725117</v>
      </c>
      <c r="F62" s="127">
        <v>114</v>
      </c>
      <c r="G62" s="123">
        <v>19001</v>
      </c>
      <c r="H62" s="40"/>
      <c r="I62" s="40"/>
      <c r="J62" s="40"/>
      <c r="K62" s="40"/>
      <c r="L62" s="50"/>
      <c r="M62" s="50"/>
      <c r="N62" s="40"/>
      <c r="O62" s="40"/>
      <c r="P62" s="40"/>
      <c r="Q62" s="50"/>
      <c r="R62" s="50"/>
      <c r="S62" s="50"/>
      <c r="T62" s="5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</row>
    <row r="63" spans="1:49" ht="18" hidden="1" x14ac:dyDescent="0.35">
      <c r="A63" s="123">
        <v>19002</v>
      </c>
      <c r="B63" s="124">
        <v>47793</v>
      </c>
      <c r="C63" s="124">
        <v>16169</v>
      </c>
      <c r="D63" s="125">
        <f t="shared" si="0"/>
        <v>63962</v>
      </c>
      <c r="E63" s="126">
        <f t="shared" si="1"/>
        <v>0.747209280510303</v>
      </c>
      <c r="F63" s="127">
        <v>257</v>
      </c>
      <c r="G63" s="123">
        <v>19002</v>
      </c>
      <c r="H63" s="40"/>
      <c r="I63" s="40"/>
      <c r="J63" s="40"/>
      <c r="K63" s="40"/>
      <c r="L63" s="50"/>
      <c r="M63" s="50"/>
      <c r="N63" s="40"/>
      <c r="O63" s="40"/>
      <c r="P63" s="40"/>
      <c r="Q63" s="50"/>
      <c r="R63" s="50"/>
      <c r="S63" s="50"/>
      <c r="T63" s="5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</row>
    <row r="64" spans="1:49" ht="18" hidden="1" x14ac:dyDescent="0.35">
      <c r="A64" s="123">
        <v>19003</v>
      </c>
      <c r="B64" s="124">
        <v>9706</v>
      </c>
      <c r="C64" s="124">
        <v>7369</v>
      </c>
      <c r="D64" s="125">
        <f t="shared" si="0"/>
        <v>17075</v>
      </c>
      <c r="E64" s="126">
        <f t="shared" si="1"/>
        <v>0.56843338213762806</v>
      </c>
      <c r="F64" s="127">
        <v>65</v>
      </c>
      <c r="G64" s="123">
        <v>19003</v>
      </c>
      <c r="H64" s="40"/>
      <c r="I64" s="40"/>
      <c r="J64" s="40"/>
      <c r="K64" s="40"/>
      <c r="L64" s="50"/>
      <c r="M64" s="50"/>
      <c r="N64" s="40"/>
      <c r="O64" s="40"/>
      <c r="P64" s="40"/>
      <c r="Q64" s="50"/>
      <c r="R64" s="50"/>
      <c r="S64" s="50"/>
      <c r="T64" s="5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</row>
    <row r="65" spans="1:49" ht="18" hidden="1" x14ac:dyDescent="0.35">
      <c r="A65" s="123">
        <v>19005</v>
      </c>
      <c r="B65" s="124">
        <v>17495</v>
      </c>
      <c r="C65" s="124">
        <v>4138</v>
      </c>
      <c r="D65" s="125">
        <f t="shared" si="0"/>
        <v>21633</v>
      </c>
      <c r="E65" s="126">
        <f t="shared" si="1"/>
        <v>0.80871816206721214</v>
      </c>
      <c r="F65" s="127">
        <v>105</v>
      </c>
      <c r="G65" s="123">
        <v>19005</v>
      </c>
      <c r="H65" s="40"/>
      <c r="I65" s="40"/>
      <c r="J65" s="40"/>
      <c r="K65" s="40"/>
      <c r="L65" s="50"/>
      <c r="M65" s="50"/>
      <c r="N65" s="40"/>
      <c r="O65" s="40"/>
      <c r="P65" s="40"/>
      <c r="Q65" s="50"/>
      <c r="R65" s="50"/>
      <c r="S65" s="50"/>
      <c r="T65" s="5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</row>
    <row r="66" spans="1:49" ht="18" hidden="1" x14ac:dyDescent="0.35">
      <c r="A66" s="123">
        <v>19007</v>
      </c>
      <c r="B66" s="124">
        <v>28314</v>
      </c>
      <c r="C66" s="124">
        <v>11156</v>
      </c>
      <c r="D66" s="125">
        <f t="shared" si="0"/>
        <v>39470</v>
      </c>
      <c r="E66" s="126">
        <f t="shared" si="1"/>
        <v>0.71735495312895869</v>
      </c>
      <c r="F66" s="127">
        <v>178</v>
      </c>
      <c r="G66" s="123">
        <v>19007</v>
      </c>
      <c r="H66" s="40"/>
      <c r="I66" s="40"/>
      <c r="J66" s="40"/>
      <c r="K66" s="40"/>
      <c r="L66" s="50"/>
      <c r="M66" s="50"/>
      <c r="N66" s="40"/>
      <c r="O66" s="40"/>
      <c r="P66" s="40"/>
      <c r="Q66" s="50"/>
      <c r="R66" s="50"/>
      <c r="S66" s="50"/>
      <c r="T66" s="5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</row>
    <row r="67" spans="1:49" ht="18" hidden="1" x14ac:dyDescent="0.35">
      <c r="A67" s="123">
        <v>19008</v>
      </c>
      <c r="B67" s="124">
        <v>7256</v>
      </c>
      <c r="C67" s="124">
        <v>5976</v>
      </c>
      <c r="D67" s="125">
        <f t="shared" si="0"/>
        <v>13232</v>
      </c>
      <c r="E67" s="126">
        <f t="shared" si="1"/>
        <v>0.54836759371221278</v>
      </c>
      <c r="F67" s="127">
        <v>61</v>
      </c>
      <c r="G67" s="123">
        <v>19008</v>
      </c>
      <c r="H67" s="40"/>
      <c r="I67" s="40"/>
      <c r="J67" s="40"/>
      <c r="K67" s="40"/>
      <c r="L67" s="50"/>
      <c r="M67" s="50"/>
      <c r="N67" s="40"/>
      <c r="O67" s="40"/>
      <c r="P67" s="40"/>
      <c r="Q67" s="50"/>
      <c r="R67" s="50"/>
      <c r="S67" s="50"/>
      <c r="T67" s="5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</row>
    <row r="68" spans="1:49" ht="18" hidden="1" x14ac:dyDescent="0.35">
      <c r="A68" s="123">
        <v>19009</v>
      </c>
      <c r="B68" s="124">
        <v>7139</v>
      </c>
      <c r="C68" s="124">
        <v>3790</v>
      </c>
      <c r="D68" s="125">
        <f t="shared" ref="D68:D131" si="2">+B68+C68</f>
        <v>10929</v>
      </c>
      <c r="E68" s="126">
        <f t="shared" ref="E68:E131" si="3">B68/D68</f>
        <v>0.65321621374325189</v>
      </c>
      <c r="F68" s="127">
        <v>52</v>
      </c>
      <c r="G68" s="123">
        <v>19009</v>
      </c>
      <c r="H68" s="40"/>
      <c r="I68" s="40"/>
      <c r="J68" s="40"/>
      <c r="K68" s="40"/>
      <c r="L68" s="50"/>
      <c r="M68" s="50"/>
      <c r="N68" s="40"/>
      <c r="O68" s="40"/>
      <c r="P68" s="40"/>
      <c r="Q68" s="50"/>
      <c r="R68" s="50"/>
      <c r="S68" s="50"/>
      <c r="T68" s="5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</row>
    <row r="69" spans="1:49" ht="18" hidden="1" x14ac:dyDescent="0.35">
      <c r="A69" s="123">
        <v>19010</v>
      </c>
      <c r="B69" s="124">
        <v>9360</v>
      </c>
      <c r="C69" s="124">
        <v>10458</v>
      </c>
      <c r="D69" s="125">
        <f t="shared" si="2"/>
        <v>19818</v>
      </c>
      <c r="E69" s="126">
        <f t="shared" si="3"/>
        <v>0.47229791099000906</v>
      </c>
      <c r="F69" s="127">
        <v>97</v>
      </c>
      <c r="G69" s="123">
        <v>19010</v>
      </c>
      <c r="H69" s="40"/>
      <c r="I69" s="40"/>
      <c r="J69" s="40"/>
      <c r="K69" s="40"/>
      <c r="L69" s="50"/>
      <c r="M69" s="50"/>
      <c r="N69" s="40"/>
      <c r="O69" s="40"/>
      <c r="P69" s="40"/>
      <c r="Q69" s="50"/>
      <c r="R69" s="50"/>
      <c r="S69" s="50"/>
      <c r="T69" s="5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</row>
    <row r="70" spans="1:49" ht="18" hidden="1" x14ac:dyDescent="0.35">
      <c r="A70" s="123">
        <v>19011</v>
      </c>
      <c r="B70" s="124">
        <v>5510</v>
      </c>
      <c r="C70" s="124">
        <v>7096</v>
      </c>
      <c r="D70" s="125">
        <f t="shared" si="2"/>
        <v>12606</v>
      </c>
      <c r="E70" s="126">
        <f t="shared" si="3"/>
        <v>0.43709344756465174</v>
      </c>
      <c r="F70" s="127">
        <v>40</v>
      </c>
      <c r="G70" s="123">
        <v>19011</v>
      </c>
      <c r="H70" s="40"/>
      <c r="I70" s="40"/>
      <c r="J70" s="40"/>
      <c r="K70" s="40"/>
      <c r="L70" s="50"/>
      <c r="M70" s="50"/>
      <c r="N70" s="40"/>
      <c r="O70" s="40"/>
      <c r="P70" s="40"/>
      <c r="Q70" s="50"/>
      <c r="R70" s="50"/>
      <c r="S70" s="50"/>
      <c r="T70" s="5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</row>
    <row r="71" spans="1:49" ht="18" hidden="1" x14ac:dyDescent="0.35">
      <c r="A71" s="123">
        <v>20001</v>
      </c>
      <c r="B71" s="124">
        <v>8817</v>
      </c>
      <c r="C71" s="124">
        <v>5452</v>
      </c>
      <c r="D71" s="125">
        <f t="shared" si="2"/>
        <v>14269</v>
      </c>
      <c r="E71" s="126">
        <f t="shared" si="3"/>
        <v>0.61791295816104841</v>
      </c>
      <c r="F71" s="127">
        <v>55</v>
      </c>
      <c r="G71" s="123">
        <v>20001</v>
      </c>
      <c r="H71" s="40"/>
      <c r="I71" s="40"/>
      <c r="J71" s="40"/>
      <c r="K71" s="40"/>
      <c r="L71" s="50"/>
      <c r="M71" s="50"/>
      <c r="N71" s="40"/>
      <c r="O71" s="40"/>
      <c r="P71" s="40"/>
      <c r="Q71" s="50"/>
      <c r="R71" s="50"/>
      <c r="S71" s="50"/>
      <c r="T71" s="5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</row>
    <row r="72" spans="1:49" ht="18" hidden="1" x14ac:dyDescent="0.35">
      <c r="A72" s="123">
        <v>20002</v>
      </c>
      <c r="B72" s="124">
        <v>5733</v>
      </c>
      <c r="C72" s="124">
        <v>3762</v>
      </c>
      <c r="D72" s="125">
        <f t="shared" si="2"/>
        <v>9495</v>
      </c>
      <c r="E72" s="126">
        <f t="shared" si="3"/>
        <v>0.60379146919431281</v>
      </c>
      <c r="F72" s="127">
        <v>51</v>
      </c>
      <c r="G72" s="123">
        <v>20002</v>
      </c>
      <c r="H72" s="40"/>
      <c r="I72" s="40"/>
      <c r="J72" s="40"/>
      <c r="K72" s="40"/>
      <c r="L72" s="50"/>
      <c r="M72" s="50"/>
      <c r="N72" s="40"/>
      <c r="O72" s="40"/>
      <c r="P72" s="40"/>
      <c r="Q72" s="50"/>
      <c r="R72" s="50"/>
      <c r="S72" s="50"/>
      <c r="T72" s="5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</row>
    <row r="73" spans="1:49" ht="18" hidden="1" x14ac:dyDescent="0.35">
      <c r="A73" s="123">
        <v>21001</v>
      </c>
      <c r="B73" s="124">
        <v>14279</v>
      </c>
      <c r="C73" s="124">
        <v>5900</v>
      </c>
      <c r="D73" s="125">
        <f t="shared" si="2"/>
        <v>20179</v>
      </c>
      <c r="E73" s="126">
        <f t="shared" si="3"/>
        <v>0.70761682937707515</v>
      </c>
      <c r="F73" s="127">
        <v>111</v>
      </c>
      <c r="G73" s="123">
        <v>21001</v>
      </c>
      <c r="H73" s="40"/>
      <c r="I73" s="40"/>
      <c r="J73" s="40"/>
      <c r="K73" s="40"/>
      <c r="L73" s="50"/>
      <c r="M73" s="50"/>
      <c r="N73" s="40"/>
      <c r="O73" s="40"/>
      <c r="P73" s="40"/>
      <c r="Q73" s="50"/>
      <c r="R73" s="50"/>
      <c r="S73" s="50"/>
      <c r="T73" s="5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</row>
    <row r="74" spans="1:49" ht="18" hidden="1" x14ac:dyDescent="0.35">
      <c r="A74" s="123">
        <v>21002</v>
      </c>
      <c r="B74" s="124">
        <v>8285</v>
      </c>
      <c r="C74" s="124">
        <v>3286</v>
      </c>
      <c r="D74" s="125">
        <f t="shared" si="2"/>
        <v>11571</v>
      </c>
      <c r="E74" s="126">
        <f t="shared" si="3"/>
        <v>0.71601417336444562</v>
      </c>
      <c r="F74" s="127">
        <v>40</v>
      </c>
      <c r="G74" s="123">
        <v>21002</v>
      </c>
      <c r="H74" s="40"/>
      <c r="I74" s="40"/>
      <c r="J74" s="40"/>
      <c r="K74" s="40"/>
      <c r="L74" s="50"/>
      <c r="M74" s="50"/>
      <c r="N74" s="40"/>
      <c r="O74" s="40"/>
      <c r="P74" s="40"/>
      <c r="Q74" s="50"/>
      <c r="R74" s="50"/>
      <c r="S74" s="50"/>
      <c r="T74" s="5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</row>
    <row r="75" spans="1:49" ht="18" hidden="1" x14ac:dyDescent="0.35">
      <c r="A75" s="123">
        <v>21003</v>
      </c>
      <c r="B75" s="124">
        <v>12212</v>
      </c>
      <c r="C75" s="124">
        <v>6392</v>
      </c>
      <c r="D75" s="125">
        <f t="shared" si="2"/>
        <v>18604</v>
      </c>
      <c r="E75" s="126">
        <f t="shared" si="3"/>
        <v>0.656417974629112</v>
      </c>
      <c r="F75" s="127">
        <v>83</v>
      </c>
      <c r="G75" s="123">
        <v>21003</v>
      </c>
      <c r="H75" s="40"/>
      <c r="I75" s="40"/>
      <c r="J75" s="40"/>
      <c r="K75" s="40"/>
      <c r="L75" s="50"/>
      <c r="M75" s="50"/>
      <c r="N75" s="40"/>
      <c r="O75" s="40"/>
      <c r="P75" s="40"/>
      <c r="Q75" s="50"/>
      <c r="R75" s="50"/>
      <c r="S75" s="50"/>
      <c r="T75" s="5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</row>
    <row r="76" spans="1:49" ht="18" hidden="1" x14ac:dyDescent="0.35">
      <c r="A76" s="123">
        <v>21004</v>
      </c>
      <c r="B76" s="124">
        <v>6284</v>
      </c>
      <c r="C76" s="124">
        <v>3377</v>
      </c>
      <c r="D76" s="125">
        <f t="shared" si="2"/>
        <v>9661</v>
      </c>
      <c r="E76" s="126">
        <f t="shared" si="3"/>
        <v>0.65045026394783145</v>
      </c>
      <c r="F76" s="127">
        <v>50</v>
      </c>
      <c r="G76" s="123">
        <v>21004</v>
      </c>
      <c r="H76" s="40"/>
      <c r="I76" s="40"/>
      <c r="J76" s="40"/>
      <c r="K76" s="40"/>
      <c r="L76" s="50"/>
      <c r="M76" s="50"/>
      <c r="N76" s="40"/>
      <c r="O76" s="40"/>
      <c r="P76" s="40"/>
      <c r="Q76" s="50"/>
      <c r="R76" s="50"/>
      <c r="S76" s="50"/>
      <c r="T76" s="5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</row>
    <row r="77" spans="1:49" ht="18" hidden="1" x14ac:dyDescent="0.35">
      <c r="A77" s="123">
        <v>22001</v>
      </c>
      <c r="B77" s="124">
        <v>11099</v>
      </c>
      <c r="C77" s="124">
        <v>20819</v>
      </c>
      <c r="D77" s="125">
        <f t="shared" si="2"/>
        <v>31918</v>
      </c>
      <c r="E77" s="126">
        <f t="shared" si="3"/>
        <v>0.34773482047747351</v>
      </c>
      <c r="F77" s="127">
        <v>112</v>
      </c>
      <c r="G77" s="123">
        <v>22001</v>
      </c>
      <c r="H77" s="40"/>
      <c r="I77" s="40"/>
      <c r="J77" s="40"/>
      <c r="K77" s="40"/>
      <c r="L77" s="50"/>
      <c r="M77" s="50"/>
      <c r="N77" s="40"/>
      <c r="O77" s="40"/>
      <c r="P77" s="40"/>
      <c r="Q77" s="50"/>
      <c r="R77" s="50"/>
      <c r="S77" s="50"/>
      <c r="T77" s="5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</row>
    <row r="78" spans="1:49" ht="18" hidden="1" x14ac:dyDescent="0.35">
      <c r="A78" s="123">
        <v>22003</v>
      </c>
      <c r="B78" s="124">
        <v>8747</v>
      </c>
      <c r="C78" s="124">
        <v>5985</v>
      </c>
      <c r="D78" s="125">
        <f t="shared" si="2"/>
        <v>14732</v>
      </c>
      <c r="E78" s="126">
        <f t="shared" si="3"/>
        <v>0.593741515069237</v>
      </c>
      <c r="F78" s="129">
        <v>50</v>
      </c>
      <c r="G78" s="123">
        <v>22003</v>
      </c>
      <c r="H78" s="40"/>
      <c r="I78" s="40"/>
      <c r="J78" s="40"/>
      <c r="K78" s="40"/>
      <c r="L78" s="50"/>
      <c r="M78" s="50"/>
      <c r="N78" s="40"/>
      <c r="O78" s="40"/>
      <c r="P78" s="40"/>
      <c r="Q78" s="50"/>
      <c r="R78" s="50"/>
      <c r="S78" s="50"/>
      <c r="T78" s="5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</row>
    <row r="79" spans="1:49" ht="18" hidden="1" x14ac:dyDescent="0.35">
      <c r="A79" s="123">
        <v>23001</v>
      </c>
      <c r="B79" s="124">
        <v>6652</v>
      </c>
      <c r="C79" s="124">
        <v>4238</v>
      </c>
      <c r="D79" s="125">
        <f t="shared" si="2"/>
        <v>10890</v>
      </c>
      <c r="E79" s="126">
        <f t="shared" si="3"/>
        <v>0.61083562901744715</v>
      </c>
      <c r="F79" s="127">
        <v>45</v>
      </c>
      <c r="G79" s="123">
        <v>23001</v>
      </c>
      <c r="H79" s="40"/>
      <c r="I79" s="40"/>
      <c r="J79" s="40"/>
      <c r="K79" s="40"/>
      <c r="L79" s="50"/>
      <c r="M79" s="50"/>
      <c r="N79" s="40"/>
      <c r="O79" s="40"/>
      <c r="P79" s="40"/>
      <c r="Q79" s="50"/>
      <c r="R79" s="50"/>
      <c r="S79" s="50"/>
      <c r="T79" s="5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</row>
    <row r="80" spans="1:49" ht="18" hidden="1" x14ac:dyDescent="0.35">
      <c r="A80" s="123">
        <v>23002</v>
      </c>
      <c r="B80" s="124">
        <v>12203</v>
      </c>
      <c r="C80" s="124">
        <v>11753</v>
      </c>
      <c r="D80" s="125">
        <f t="shared" si="2"/>
        <v>23956</v>
      </c>
      <c r="E80" s="126">
        <f t="shared" si="3"/>
        <v>0.50939221906829191</v>
      </c>
      <c r="F80" s="127">
        <v>78</v>
      </c>
      <c r="G80" s="123">
        <v>23002</v>
      </c>
      <c r="H80" s="40"/>
      <c r="I80" s="40"/>
      <c r="J80" s="40"/>
      <c r="K80" s="40"/>
      <c r="L80" s="50"/>
      <c r="M80" s="50"/>
      <c r="N80" s="40"/>
      <c r="O80" s="40"/>
      <c r="P80" s="40"/>
      <c r="Q80" s="50"/>
      <c r="R80" s="50"/>
      <c r="S80" s="50"/>
      <c r="T80" s="5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</row>
    <row r="81" spans="1:49" ht="18" hidden="1" x14ac:dyDescent="0.35">
      <c r="A81" s="123">
        <v>23003</v>
      </c>
      <c r="B81" s="124">
        <v>13767</v>
      </c>
      <c r="C81" s="124">
        <v>8347</v>
      </c>
      <c r="D81" s="125">
        <f t="shared" si="2"/>
        <v>22114</v>
      </c>
      <c r="E81" s="126">
        <f t="shared" si="3"/>
        <v>0.62254680293027043</v>
      </c>
      <c r="F81" s="127">
        <v>77</v>
      </c>
      <c r="G81" s="123">
        <v>23003</v>
      </c>
      <c r="H81" s="40"/>
      <c r="I81" s="40"/>
      <c r="J81" s="40"/>
      <c r="K81" s="40"/>
      <c r="L81" s="50"/>
      <c r="M81" s="50"/>
      <c r="N81" s="40"/>
      <c r="O81" s="40"/>
      <c r="P81" s="40"/>
      <c r="Q81" s="50"/>
      <c r="R81" s="50"/>
      <c r="S81" s="50"/>
      <c r="T81" s="5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</row>
    <row r="82" spans="1:49" ht="18" hidden="1" x14ac:dyDescent="0.35">
      <c r="A82" s="123">
        <v>23004</v>
      </c>
      <c r="B82" s="124">
        <v>7077</v>
      </c>
      <c r="C82" s="124">
        <v>5416</v>
      </c>
      <c r="D82" s="125">
        <f t="shared" si="2"/>
        <v>12493</v>
      </c>
      <c r="E82" s="126">
        <f t="shared" si="3"/>
        <v>0.56647722724725846</v>
      </c>
      <c r="F82" s="127">
        <v>50</v>
      </c>
      <c r="G82" s="123">
        <v>23004</v>
      </c>
      <c r="H82" s="40"/>
      <c r="I82" s="40"/>
      <c r="J82" s="40"/>
      <c r="K82" s="40"/>
      <c r="L82" s="50"/>
      <c r="M82" s="50"/>
      <c r="N82" s="40"/>
      <c r="O82" s="40"/>
      <c r="P82" s="40"/>
      <c r="Q82" s="50"/>
      <c r="R82" s="50"/>
      <c r="S82" s="50"/>
      <c r="T82" s="5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</row>
    <row r="83" spans="1:49" ht="18" hidden="1" x14ac:dyDescent="0.35">
      <c r="A83" s="123">
        <v>23005</v>
      </c>
      <c r="B83" s="124">
        <v>7910</v>
      </c>
      <c r="C83" s="124">
        <v>3424</v>
      </c>
      <c r="D83" s="125">
        <f t="shared" si="2"/>
        <v>11334</v>
      </c>
      <c r="E83" s="126">
        <f t="shared" si="3"/>
        <v>0.69790012352214581</v>
      </c>
      <c r="F83" s="127">
        <v>51</v>
      </c>
      <c r="G83" s="123">
        <v>23005</v>
      </c>
      <c r="H83" s="40"/>
      <c r="I83" s="40"/>
      <c r="J83" s="40"/>
      <c r="K83" s="40"/>
      <c r="L83" s="50"/>
      <c r="M83" s="50"/>
      <c r="N83" s="40"/>
      <c r="O83" s="40"/>
      <c r="P83" s="40"/>
      <c r="Q83" s="50"/>
      <c r="R83" s="50"/>
      <c r="S83" s="50"/>
      <c r="T83" s="5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</row>
    <row r="84" spans="1:49" ht="18" hidden="1" x14ac:dyDescent="0.35">
      <c r="A84" s="123">
        <v>23007</v>
      </c>
      <c r="B84" s="124">
        <v>3392</v>
      </c>
      <c r="C84" s="124">
        <v>3831</v>
      </c>
      <c r="D84" s="125">
        <f t="shared" si="2"/>
        <v>7223</v>
      </c>
      <c r="E84" s="126">
        <f t="shared" si="3"/>
        <v>0.46961096497300292</v>
      </c>
      <c r="F84" s="127">
        <v>35</v>
      </c>
      <c r="G84" s="123">
        <v>23007</v>
      </c>
      <c r="H84" s="40"/>
      <c r="I84" s="40"/>
      <c r="J84" s="40"/>
      <c r="K84" s="40"/>
      <c r="L84" s="50"/>
      <c r="M84" s="50"/>
      <c r="N84" s="40"/>
      <c r="O84" s="40"/>
      <c r="P84" s="40"/>
      <c r="Q84" s="50"/>
      <c r="R84" s="50"/>
      <c r="S84" s="50"/>
      <c r="T84" s="5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</row>
    <row r="85" spans="1:49" ht="18" hidden="1" x14ac:dyDescent="0.35">
      <c r="A85" s="123">
        <v>24001</v>
      </c>
      <c r="B85" s="124">
        <v>18189</v>
      </c>
      <c r="C85" s="124">
        <v>9755</v>
      </c>
      <c r="D85" s="125">
        <f t="shared" si="2"/>
        <v>27944</v>
      </c>
      <c r="E85" s="126">
        <f t="shared" si="3"/>
        <v>0.65090896077870031</v>
      </c>
      <c r="F85" s="127">
        <v>123</v>
      </c>
      <c r="G85" s="123">
        <v>24001</v>
      </c>
      <c r="H85" s="40"/>
      <c r="I85" s="40"/>
      <c r="J85" s="40"/>
      <c r="K85" s="40"/>
      <c r="L85" s="50"/>
      <c r="M85" s="50"/>
      <c r="N85" s="40"/>
      <c r="O85" s="40"/>
      <c r="P85" s="40"/>
      <c r="Q85" s="50"/>
      <c r="R85" s="50"/>
      <c r="S85" s="50"/>
      <c r="T85" s="5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</row>
    <row r="86" spans="1:49" ht="18" hidden="1" x14ac:dyDescent="0.35">
      <c r="A86" s="123">
        <v>24002</v>
      </c>
      <c r="B86" s="124">
        <v>30727</v>
      </c>
      <c r="C86" s="124">
        <v>17350</v>
      </c>
      <c r="D86" s="125">
        <f t="shared" si="2"/>
        <v>48077</v>
      </c>
      <c r="E86" s="126">
        <f t="shared" si="3"/>
        <v>0.63912057740707617</v>
      </c>
      <c r="F86" s="127">
        <v>170</v>
      </c>
      <c r="G86" s="123">
        <v>24002</v>
      </c>
      <c r="H86" s="40"/>
      <c r="I86" s="40"/>
      <c r="J86" s="40"/>
      <c r="K86" s="40"/>
      <c r="L86" s="50"/>
      <c r="M86" s="50"/>
      <c r="N86" s="40"/>
      <c r="O86" s="40"/>
      <c r="P86" s="40"/>
      <c r="Q86" s="50"/>
      <c r="R86" s="50"/>
      <c r="S86" s="50"/>
      <c r="T86" s="5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</row>
    <row r="87" spans="1:49" ht="18" hidden="1" x14ac:dyDescent="0.35">
      <c r="A87" s="123">
        <v>24004</v>
      </c>
      <c r="B87" s="124">
        <v>7023</v>
      </c>
      <c r="C87" s="124">
        <v>7666</v>
      </c>
      <c r="D87" s="125">
        <f t="shared" si="2"/>
        <v>14689</v>
      </c>
      <c r="E87" s="126">
        <f t="shared" si="3"/>
        <v>0.47811287357886856</v>
      </c>
      <c r="F87" s="127">
        <v>52</v>
      </c>
      <c r="G87" s="123">
        <v>24004</v>
      </c>
      <c r="H87" s="40"/>
      <c r="I87" s="40"/>
      <c r="J87" s="40"/>
      <c r="K87" s="40"/>
      <c r="L87" s="50"/>
      <c r="M87" s="50"/>
      <c r="N87" s="40"/>
      <c r="O87" s="40"/>
      <c r="P87" s="40"/>
      <c r="Q87" s="50"/>
      <c r="R87" s="50"/>
      <c r="S87" s="50"/>
      <c r="T87" s="5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</row>
    <row r="88" spans="1:49" ht="18" hidden="1" x14ac:dyDescent="0.35">
      <c r="A88" s="123">
        <v>25001</v>
      </c>
      <c r="B88" s="124">
        <v>15809</v>
      </c>
      <c r="C88" s="124">
        <v>2492</v>
      </c>
      <c r="D88" s="125">
        <f t="shared" si="2"/>
        <v>18301</v>
      </c>
      <c r="E88" s="126">
        <f t="shared" si="3"/>
        <v>0.86383257745478392</v>
      </c>
      <c r="F88" s="127">
        <v>77</v>
      </c>
      <c r="G88" s="123">
        <v>25001</v>
      </c>
      <c r="H88" s="40"/>
      <c r="I88" s="40"/>
      <c r="J88" s="40"/>
      <c r="K88" s="40"/>
      <c r="L88" s="50"/>
      <c r="M88" s="50"/>
      <c r="N88" s="40"/>
      <c r="O88" s="40"/>
      <c r="P88" s="40"/>
      <c r="Q88" s="50"/>
      <c r="R88" s="50"/>
      <c r="S88" s="50"/>
      <c r="T88" s="5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</row>
    <row r="89" spans="1:49" ht="18" hidden="1" x14ac:dyDescent="0.35">
      <c r="A89" s="123">
        <v>25002</v>
      </c>
      <c r="B89" s="124">
        <v>858</v>
      </c>
      <c r="C89" s="124">
        <v>1988</v>
      </c>
      <c r="D89" s="128">
        <f t="shared" si="2"/>
        <v>2846</v>
      </c>
      <c r="E89" s="126">
        <f t="shared" si="3"/>
        <v>0.30147575544624033</v>
      </c>
      <c r="F89" s="127">
        <v>65</v>
      </c>
      <c r="G89" s="123">
        <v>25002</v>
      </c>
      <c r="H89" s="40"/>
      <c r="I89" s="40"/>
      <c r="J89" s="40"/>
      <c r="K89" s="40"/>
      <c r="L89" s="50"/>
      <c r="M89" s="50"/>
      <c r="N89" s="40"/>
      <c r="O89" s="40"/>
      <c r="P89" s="40"/>
      <c r="Q89" s="50"/>
      <c r="R89" s="50"/>
      <c r="S89" s="50"/>
      <c r="T89" s="5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</row>
    <row r="90" spans="1:49" ht="18" hidden="1" x14ac:dyDescent="0.35">
      <c r="A90" s="123">
        <v>25003</v>
      </c>
      <c r="B90" s="124">
        <v>13899</v>
      </c>
      <c r="C90" s="124">
        <v>12069</v>
      </c>
      <c r="D90" s="125">
        <f t="shared" si="2"/>
        <v>25968</v>
      </c>
      <c r="E90" s="126">
        <f t="shared" si="3"/>
        <v>0.535235674676525</v>
      </c>
      <c r="F90" s="127">
        <v>90</v>
      </c>
      <c r="G90" s="123">
        <v>25003</v>
      </c>
      <c r="H90" s="40"/>
      <c r="I90" s="40"/>
      <c r="J90" s="40"/>
      <c r="K90" s="40"/>
      <c r="L90" s="50"/>
      <c r="M90" s="50"/>
      <c r="N90" s="40"/>
      <c r="O90" s="40"/>
      <c r="P90" s="40"/>
      <c r="Q90" s="50"/>
      <c r="R90" s="50"/>
      <c r="S90" s="50"/>
      <c r="T90" s="5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</row>
    <row r="91" spans="1:49" ht="18" hidden="1" x14ac:dyDescent="0.35">
      <c r="A91" s="123">
        <v>25004</v>
      </c>
      <c r="B91" s="124">
        <v>9354</v>
      </c>
      <c r="C91" s="124">
        <v>2127</v>
      </c>
      <c r="D91" s="125">
        <f t="shared" si="2"/>
        <v>11481</v>
      </c>
      <c r="E91" s="126">
        <f t="shared" si="3"/>
        <v>0.81473739221322183</v>
      </c>
      <c r="F91" s="127">
        <v>68</v>
      </c>
      <c r="G91" s="123">
        <v>25004</v>
      </c>
      <c r="H91" s="40"/>
      <c r="I91" s="40"/>
      <c r="J91" s="40"/>
      <c r="K91" s="40"/>
      <c r="L91" s="50"/>
      <c r="M91" s="50"/>
      <c r="N91" s="40"/>
      <c r="O91" s="40"/>
      <c r="P91" s="40"/>
      <c r="Q91" s="50"/>
      <c r="R91" s="50"/>
      <c r="S91" s="50"/>
      <c r="T91" s="5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</row>
    <row r="92" spans="1:49" ht="18" hidden="1" x14ac:dyDescent="0.35">
      <c r="A92" s="123">
        <v>25005</v>
      </c>
      <c r="B92" s="124">
        <v>5169</v>
      </c>
      <c r="C92" s="124">
        <v>7533</v>
      </c>
      <c r="D92" s="125">
        <f t="shared" si="2"/>
        <v>12702</v>
      </c>
      <c r="E92" s="126">
        <f t="shared" si="3"/>
        <v>0.40694378837978273</v>
      </c>
      <c r="F92" s="127">
        <v>50</v>
      </c>
      <c r="G92" s="123">
        <v>25005</v>
      </c>
      <c r="H92" s="40"/>
      <c r="I92" s="40"/>
      <c r="J92" s="40"/>
      <c r="K92" s="40"/>
      <c r="L92" s="50"/>
      <c r="M92" s="50"/>
      <c r="N92" s="40"/>
      <c r="O92" s="40"/>
      <c r="P92" s="40"/>
      <c r="Q92" s="50"/>
      <c r="R92" s="50"/>
      <c r="S92" s="50"/>
      <c r="T92" s="5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</row>
    <row r="93" spans="1:49" ht="18" hidden="1" x14ac:dyDescent="0.35">
      <c r="A93" s="123">
        <v>25006</v>
      </c>
      <c r="B93" s="124">
        <v>10405</v>
      </c>
      <c r="C93" s="124">
        <v>4481</v>
      </c>
      <c r="D93" s="125">
        <f t="shared" si="2"/>
        <v>14886</v>
      </c>
      <c r="E93" s="126">
        <f t="shared" si="3"/>
        <v>0.6989789063549644</v>
      </c>
      <c r="F93" s="127">
        <v>89</v>
      </c>
      <c r="G93" s="123">
        <v>25006</v>
      </c>
      <c r="H93" s="40"/>
      <c r="I93" s="40"/>
      <c r="J93" s="40"/>
      <c r="K93" s="40"/>
      <c r="L93" s="50"/>
      <c r="M93" s="50"/>
      <c r="N93" s="40"/>
      <c r="O93" s="40"/>
      <c r="P93" s="40"/>
      <c r="Q93" s="50"/>
      <c r="R93" s="50"/>
      <c r="S93" s="50"/>
      <c r="T93" s="5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</row>
    <row r="94" spans="1:49" ht="18" hidden="1" x14ac:dyDescent="0.35">
      <c r="A94" s="123">
        <v>25007</v>
      </c>
      <c r="B94" s="124">
        <v>12770</v>
      </c>
      <c r="C94" s="124">
        <v>7291</v>
      </c>
      <c r="D94" s="125">
        <f t="shared" si="2"/>
        <v>20061</v>
      </c>
      <c r="E94" s="126">
        <f t="shared" si="3"/>
        <v>0.63655849658541452</v>
      </c>
      <c r="F94" s="127">
        <v>85</v>
      </c>
      <c r="G94" s="123">
        <v>25007</v>
      </c>
      <c r="H94" s="40"/>
      <c r="I94" s="40"/>
      <c r="J94" s="40"/>
      <c r="K94" s="40"/>
      <c r="L94" s="50"/>
      <c r="M94" s="50"/>
      <c r="N94" s="40"/>
      <c r="O94" s="40"/>
      <c r="P94" s="40"/>
      <c r="Q94" s="50"/>
      <c r="R94" s="50"/>
      <c r="S94" s="50"/>
      <c r="T94" s="5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</row>
    <row r="95" spans="1:49" ht="18" hidden="1" x14ac:dyDescent="0.35">
      <c r="A95" s="123">
        <v>25008</v>
      </c>
      <c r="B95" s="124">
        <v>9227</v>
      </c>
      <c r="C95" s="124">
        <v>7231</v>
      </c>
      <c r="D95" s="125">
        <f t="shared" si="2"/>
        <v>16458</v>
      </c>
      <c r="E95" s="126">
        <f t="shared" si="3"/>
        <v>0.56063920281929758</v>
      </c>
      <c r="F95" s="127">
        <v>70</v>
      </c>
      <c r="G95" s="123">
        <v>25008</v>
      </c>
      <c r="H95" s="40"/>
      <c r="I95" s="40"/>
      <c r="J95" s="40"/>
      <c r="K95" s="40"/>
      <c r="L95" s="50"/>
      <c r="M95" s="50"/>
      <c r="N95" s="40"/>
      <c r="O95" s="40"/>
      <c r="P95" s="40"/>
      <c r="Q95" s="50"/>
      <c r="R95" s="50"/>
      <c r="S95" s="50"/>
      <c r="T95" s="5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</row>
    <row r="96" spans="1:49" ht="18" hidden="1" x14ac:dyDescent="0.35">
      <c r="A96" s="123">
        <v>25009</v>
      </c>
      <c r="B96" s="124">
        <v>3630</v>
      </c>
      <c r="C96" s="124">
        <v>3416</v>
      </c>
      <c r="D96" s="125">
        <f t="shared" si="2"/>
        <v>7046</v>
      </c>
      <c r="E96" s="126">
        <f t="shared" si="3"/>
        <v>0.51518592108998018</v>
      </c>
      <c r="F96" s="127">
        <v>30</v>
      </c>
      <c r="G96" s="123">
        <v>25009</v>
      </c>
      <c r="H96" s="40"/>
      <c r="I96" s="40"/>
      <c r="J96" s="40"/>
      <c r="K96" s="40"/>
      <c r="L96" s="50"/>
      <c r="M96" s="50"/>
      <c r="N96" s="40"/>
      <c r="O96" s="40"/>
      <c r="P96" s="40"/>
      <c r="Q96" s="50"/>
      <c r="R96" s="50"/>
      <c r="S96" s="50"/>
      <c r="T96" s="5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</row>
    <row r="97" spans="1:49" ht="18" hidden="1" x14ac:dyDescent="0.35">
      <c r="A97" s="123">
        <v>26003</v>
      </c>
      <c r="B97" s="124">
        <v>7341</v>
      </c>
      <c r="C97" s="124">
        <v>6147</v>
      </c>
      <c r="D97" s="125">
        <f t="shared" si="2"/>
        <v>13488</v>
      </c>
      <c r="E97" s="126">
        <f t="shared" si="3"/>
        <v>0.54426156583629892</v>
      </c>
      <c r="F97" s="127">
        <v>45</v>
      </c>
      <c r="G97" s="123">
        <v>26003</v>
      </c>
      <c r="H97" s="40"/>
      <c r="I97" s="40"/>
      <c r="J97" s="40"/>
      <c r="K97" s="40"/>
      <c r="L97" s="50"/>
      <c r="M97" s="50"/>
      <c r="N97" s="40"/>
      <c r="O97" s="40"/>
      <c r="P97" s="40"/>
      <c r="Q97" s="50"/>
      <c r="R97" s="50"/>
      <c r="S97" s="50"/>
      <c r="T97" s="5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</row>
    <row r="98" spans="1:49" ht="18" hidden="1" x14ac:dyDescent="0.35">
      <c r="A98" s="123">
        <v>27001</v>
      </c>
      <c r="B98" s="124">
        <v>7157</v>
      </c>
      <c r="C98" s="124">
        <v>0</v>
      </c>
      <c r="D98" s="125">
        <f t="shared" si="2"/>
        <v>7157</v>
      </c>
      <c r="E98" s="126">
        <f t="shared" si="3"/>
        <v>1</v>
      </c>
      <c r="F98" s="127">
        <v>20</v>
      </c>
      <c r="G98" s="123">
        <v>27001</v>
      </c>
      <c r="H98" s="40"/>
      <c r="I98" s="40"/>
      <c r="J98" s="40"/>
      <c r="K98" s="40"/>
      <c r="L98" s="50"/>
      <c r="M98" s="50"/>
      <c r="N98" s="40"/>
      <c r="O98" s="40"/>
      <c r="P98" s="40"/>
      <c r="Q98" s="50"/>
      <c r="R98" s="50"/>
      <c r="S98" s="50"/>
      <c r="T98" s="5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</row>
    <row r="99" spans="1:49" ht="18" hidden="1" x14ac:dyDescent="0.35">
      <c r="A99" s="123">
        <v>27002</v>
      </c>
      <c r="B99" s="124">
        <v>21920</v>
      </c>
      <c r="C99" s="124">
        <v>5994</v>
      </c>
      <c r="D99" s="125">
        <f t="shared" si="2"/>
        <v>27914</v>
      </c>
      <c r="E99" s="126">
        <f t="shared" si="3"/>
        <v>0.78526904062477609</v>
      </c>
      <c r="F99" s="127">
        <v>125</v>
      </c>
      <c r="G99" s="123">
        <v>27002</v>
      </c>
      <c r="H99" s="40"/>
      <c r="I99" s="40"/>
      <c r="J99" s="40"/>
      <c r="K99" s="40"/>
      <c r="L99" s="50"/>
      <c r="M99" s="50"/>
      <c r="N99" s="40"/>
      <c r="O99" s="40"/>
      <c r="P99" s="40"/>
      <c r="Q99" s="50"/>
      <c r="R99" s="50"/>
      <c r="S99" s="50"/>
      <c r="T99" s="5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</row>
    <row r="100" spans="1:49" ht="18" hidden="1" x14ac:dyDescent="0.35">
      <c r="A100" s="123">
        <v>27004</v>
      </c>
      <c r="B100" s="124">
        <v>11254</v>
      </c>
      <c r="C100" s="124">
        <v>3786</v>
      </c>
      <c r="D100" s="125">
        <f t="shared" si="2"/>
        <v>15040</v>
      </c>
      <c r="E100" s="126">
        <f t="shared" si="3"/>
        <v>0.74827127659574466</v>
      </c>
      <c r="F100" s="127">
        <v>78</v>
      </c>
      <c r="G100" s="123">
        <v>27004</v>
      </c>
      <c r="H100" s="40"/>
      <c r="I100" s="40"/>
      <c r="J100" s="40"/>
      <c r="K100" s="40"/>
      <c r="L100" s="50"/>
      <c r="M100" s="50"/>
      <c r="N100" s="40"/>
      <c r="O100" s="40"/>
      <c r="P100" s="40"/>
      <c r="Q100" s="50"/>
      <c r="R100" s="50"/>
      <c r="S100" s="50"/>
      <c r="T100" s="5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</row>
    <row r="101" spans="1:49" ht="18" hidden="1" x14ac:dyDescent="0.35">
      <c r="A101" s="123">
        <v>27005</v>
      </c>
      <c r="B101" s="124">
        <v>23630</v>
      </c>
      <c r="C101" s="124">
        <v>10810</v>
      </c>
      <c r="D101" s="125">
        <f t="shared" si="2"/>
        <v>34440</v>
      </c>
      <c r="E101" s="130">
        <f t="shared" si="3"/>
        <v>0.68612078977932633</v>
      </c>
      <c r="F101" s="129">
        <v>137</v>
      </c>
      <c r="G101" s="123">
        <v>27005</v>
      </c>
      <c r="H101" s="40"/>
      <c r="I101" s="40"/>
      <c r="J101" s="40"/>
      <c r="K101" s="40"/>
      <c r="L101" s="50"/>
      <c r="M101" s="50"/>
      <c r="N101" s="40"/>
      <c r="O101" s="40"/>
      <c r="P101" s="40"/>
      <c r="Q101" s="50"/>
      <c r="R101" s="50"/>
      <c r="S101" s="50"/>
      <c r="T101" s="5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</row>
    <row r="102" spans="1:49" ht="18" hidden="1" x14ac:dyDescent="0.35">
      <c r="A102" s="123">
        <v>27007</v>
      </c>
      <c r="B102" s="124">
        <v>6035</v>
      </c>
      <c r="C102" s="124">
        <v>0</v>
      </c>
      <c r="D102" s="125">
        <f t="shared" si="2"/>
        <v>6035</v>
      </c>
      <c r="E102" s="126">
        <f t="shared" si="3"/>
        <v>1</v>
      </c>
      <c r="F102" s="127">
        <v>17</v>
      </c>
      <c r="G102" s="123">
        <v>27007</v>
      </c>
      <c r="H102" s="40"/>
      <c r="I102" s="40"/>
      <c r="J102" s="40"/>
      <c r="K102" s="40"/>
      <c r="L102" s="50"/>
      <c r="M102" s="50"/>
      <c r="N102" s="40"/>
      <c r="O102" s="40"/>
      <c r="P102" s="40"/>
      <c r="Q102" s="50"/>
      <c r="R102" s="50"/>
      <c r="S102" s="50"/>
      <c r="T102" s="5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</row>
    <row r="103" spans="1:49" ht="18" hidden="1" x14ac:dyDescent="0.35">
      <c r="A103" s="123">
        <v>27013</v>
      </c>
      <c r="B103" s="124">
        <v>33436</v>
      </c>
      <c r="C103" s="124">
        <v>31600</v>
      </c>
      <c r="D103" s="125">
        <f t="shared" si="2"/>
        <v>65036</v>
      </c>
      <c r="E103" s="126">
        <f>B103/D103</f>
        <v>0.51411525924103574</v>
      </c>
      <c r="F103" s="127">
        <v>258</v>
      </c>
      <c r="G103" s="123">
        <v>27013</v>
      </c>
      <c r="H103" s="40"/>
      <c r="I103" s="40"/>
      <c r="J103" s="40"/>
      <c r="K103" s="40"/>
      <c r="L103" s="50"/>
      <c r="M103" s="50"/>
      <c r="N103" s="40"/>
      <c r="O103" s="40"/>
      <c r="P103" s="40"/>
      <c r="Q103" s="50"/>
      <c r="R103" s="50"/>
      <c r="S103" s="50"/>
      <c r="T103" s="5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</row>
    <row r="104" spans="1:49" ht="18" hidden="1" x14ac:dyDescent="0.35">
      <c r="A104" s="123">
        <v>27014</v>
      </c>
      <c r="B104" s="124">
        <v>52334</v>
      </c>
      <c r="C104" s="124">
        <v>6013</v>
      </c>
      <c r="D104" s="125">
        <f t="shared" si="2"/>
        <v>58347</v>
      </c>
      <c r="E104" s="126">
        <f t="shared" si="3"/>
        <v>0.89694414451471371</v>
      </c>
      <c r="F104" s="127">
        <v>220</v>
      </c>
      <c r="G104" s="123">
        <v>27014</v>
      </c>
      <c r="H104" s="40"/>
      <c r="I104" s="40"/>
      <c r="J104" s="40"/>
      <c r="K104" s="40"/>
      <c r="L104" s="50"/>
      <c r="M104" s="50"/>
      <c r="N104" s="40"/>
      <c r="O104" s="40"/>
      <c r="P104" s="40"/>
      <c r="Q104" s="50"/>
      <c r="R104" s="50"/>
      <c r="S104" s="50"/>
      <c r="T104" s="5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</row>
    <row r="105" spans="1:49" ht="18" hidden="1" x14ac:dyDescent="0.35">
      <c r="A105" s="123">
        <v>27015</v>
      </c>
      <c r="B105" s="124">
        <v>10954</v>
      </c>
      <c r="C105" s="124">
        <v>3182</v>
      </c>
      <c r="D105" s="125">
        <f t="shared" si="2"/>
        <v>14136</v>
      </c>
      <c r="E105" s="126">
        <f t="shared" si="3"/>
        <v>0.77490096208262593</v>
      </c>
      <c r="F105" s="127">
        <v>58</v>
      </c>
      <c r="G105" s="123">
        <v>27015</v>
      </c>
      <c r="H105" s="40"/>
      <c r="I105" s="40"/>
      <c r="J105" s="40"/>
      <c r="K105" s="40"/>
      <c r="L105" s="50"/>
      <c r="M105" s="50"/>
      <c r="N105" s="40"/>
      <c r="O105" s="40"/>
      <c r="P105" s="40"/>
      <c r="Q105" s="50"/>
      <c r="R105" s="50"/>
      <c r="S105" s="50"/>
      <c r="T105" s="5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</row>
    <row r="106" spans="1:49" ht="18" hidden="1" x14ac:dyDescent="0.35">
      <c r="A106" s="123">
        <v>27017</v>
      </c>
      <c r="B106" s="124">
        <v>19663</v>
      </c>
      <c r="C106" s="124">
        <v>1782</v>
      </c>
      <c r="D106" s="125">
        <f t="shared" si="2"/>
        <v>21445</v>
      </c>
      <c r="E106" s="126">
        <f t="shared" si="3"/>
        <v>0.91690370715784564</v>
      </c>
      <c r="F106" s="127">
        <v>60</v>
      </c>
      <c r="G106" s="123">
        <v>27017</v>
      </c>
      <c r="H106" s="40"/>
      <c r="I106" s="40"/>
      <c r="J106" s="40"/>
      <c r="K106" s="40"/>
      <c r="L106" s="50"/>
      <c r="M106" s="50"/>
      <c r="N106" s="40"/>
      <c r="O106" s="40"/>
      <c r="P106" s="40"/>
      <c r="Q106" s="50"/>
      <c r="R106" s="50"/>
      <c r="S106" s="50"/>
      <c r="T106" s="5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</row>
    <row r="107" spans="1:49" ht="18" hidden="1" x14ac:dyDescent="0.35">
      <c r="A107" s="123">
        <v>27018</v>
      </c>
      <c r="B107" s="124">
        <v>16199</v>
      </c>
      <c r="C107" s="124">
        <v>3545</v>
      </c>
      <c r="D107" s="125">
        <f t="shared" si="2"/>
        <v>19744</v>
      </c>
      <c r="E107" s="126">
        <f t="shared" si="3"/>
        <v>0.82045178282009723</v>
      </c>
      <c r="F107" s="127">
        <v>66</v>
      </c>
      <c r="G107" s="123">
        <v>27018</v>
      </c>
      <c r="H107" s="40"/>
      <c r="I107" s="40"/>
      <c r="J107" s="40"/>
      <c r="K107" s="40"/>
      <c r="L107" s="50"/>
      <c r="M107" s="50"/>
      <c r="N107" s="40"/>
      <c r="O107" s="40"/>
      <c r="P107" s="40"/>
      <c r="Q107" s="50"/>
      <c r="R107" s="50"/>
      <c r="S107" s="50"/>
      <c r="T107" s="5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</row>
    <row r="108" spans="1:49" ht="18" hidden="1" x14ac:dyDescent="0.35">
      <c r="A108" s="123">
        <v>27020</v>
      </c>
      <c r="B108" s="124">
        <v>4971</v>
      </c>
      <c r="C108" s="124">
        <v>557</v>
      </c>
      <c r="D108" s="125">
        <f t="shared" si="2"/>
        <v>5528</v>
      </c>
      <c r="E108" s="126">
        <f t="shared" si="3"/>
        <v>0.89924023154848043</v>
      </c>
      <c r="F108" s="127">
        <v>64</v>
      </c>
      <c r="G108" s="123">
        <v>27020</v>
      </c>
      <c r="H108" s="40"/>
      <c r="I108" s="40"/>
      <c r="J108" s="40"/>
      <c r="K108" s="40"/>
      <c r="L108" s="50"/>
      <c r="M108" s="50"/>
      <c r="N108" s="40"/>
      <c r="O108" s="40"/>
      <c r="P108" s="40"/>
      <c r="Q108" s="50"/>
      <c r="R108" s="50"/>
      <c r="S108" s="50"/>
      <c r="T108" s="5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</row>
    <row r="109" spans="1:49" ht="18" hidden="1" x14ac:dyDescent="0.35">
      <c r="A109" s="123">
        <v>27021</v>
      </c>
      <c r="B109" s="124">
        <v>35237</v>
      </c>
      <c r="C109" s="124">
        <v>4426</v>
      </c>
      <c r="D109" s="125">
        <f t="shared" si="2"/>
        <v>39663</v>
      </c>
      <c r="E109" s="126">
        <f t="shared" si="3"/>
        <v>0.8884098530116229</v>
      </c>
      <c r="F109" s="127">
        <v>141</v>
      </c>
      <c r="G109" s="123">
        <v>27021</v>
      </c>
      <c r="H109" s="40"/>
      <c r="I109" s="40"/>
      <c r="J109" s="40"/>
      <c r="K109" s="40"/>
      <c r="L109" s="50"/>
      <c r="M109" s="50"/>
      <c r="N109" s="40"/>
      <c r="O109" s="40"/>
      <c r="P109" s="40"/>
      <c r="Q109" s="50"/>
      <c r="R109" s="50"/>
      <c r="S109" s="50"/>
      <c r="T109" s="5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</row>
    <row r="110" spans="1:49" ht="18" hidden="1" x14ac:dyDescent="0.35">
      <c r="A110" s="123">
        <v>27022</v>
      </c>
      <c r="B110" s="124">
        <v>594</v>
      </c>
      <c r="C110" s="124">
        <v>189</v>
      </c>
      <c r="D110" s="125">
        <f t="shared" si="2"/>
        <v>783</v>
      </c>
      <c r="E110" s="126">
        <f t="shared" si="3"/>
        <v>0.75862068965517238</v>
      </c>
      <c r="F110" s="127">
        <v>43</v>
      </c>
      <c r="G110" s="123">
        <v>27022</v>
      </c>
      <c r="H110" s="40"/>
      <c r="I110" s="40"/>
      <c r="J110" s="40"/>
      <c r="K110" s="40"/>
      <c r="L110" s="50"/>
      <c r="M110" s="50"/>
      <c r="N110" s="40"/>
      <c r="O110" s="40"/>
      <c r="P110" s="40"/>
      <c r="Q110" s="50"/>
      <c r="R110" s="50"/>
      <c r="S110" s="50"/>
      <c r="T110" s="5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</row>
    <row r="111" spans="1:49" ht="18" hidden="1" x14ac:dyDescent="0.35">
      <c r="A111" s="123">
        <v>27025</v>
      </c>
      <c r="B111" s="124">
        <v>45154</v>
      </c>
      <c r="C111" s="124">
        <v>6018</v>
      </c>
      <c r="D111" s="125">
        <f t="shared" si="2"/>
        <v>51172</v>
      </c>
      <c r="E111" s="126">
        <f t="shared" si="3"/>
        <v>0.88239662315328693</v>
      </c>
      <c r="F111" s="127">
        <v>210</v>
      </c>
      <c r="G111" s="123">
        <v>27025</v>
      </c>
      <c r="H111" s="40"/>
      <c r="I111" s="40"/>
      <c r="J111" s="40"/>
      <c r="K111" s="40"/>
      <c r="L111" s="50"/>
      <c r="M111" s="50"/>
      <c r="N111" s="40"/>
      <c r="O111" s="40"/>
      <c r="P111" s="40"/>
      <c r="Q111" s="50"/>
      <c r="R111" s="50"/>
      <c r="S111" s="50"/>
      <c r="T111" s="5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</row>
    <row r="112" spans="1:49" ht="18" hidden="1" x14ac:dyDescent="0.35">
      <c r="A112" s="123">
        <v>27026</v>
      </c>
      <c r="B112" s="124">
        <v>20126</v>
      </c>
      <c r="C112" s="124">
        <v>25405</v>
      </c>
      <c r="D112" s="125">
        <f t="shared" si="2"/>
        <v>45531</v>
      </c>
      <c r="E112" s="126">
        <f t="shared" si="3"/>
        <v>0.44202850804946081</v>
      </c>
      <c r="F112" s="127">
        <v>163</v>
      </c>
      <c r="G112" s="123">
        <v>27026</v>
      </c>
      <c r="H112" s="40"/>
      <c r="I112" s="40"/>
      <c r="J112" s="40"/>
      <c r="K112" s="40"/>
      <c r="L112" s="50"/>
      <c r="M112" s="50"/>
      <c r="N112" s="40"/>
      <c r="O112" s="40"/>
      <c r="P112" s="40"/>
      <c r="Q112" s="50"/>
      <c r="R112" s="50"/>
      <c r="S112" s="50"/>
      <c r="T112" s="5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</row>
    <row r="113" spans="1:49" ht="18" hidden="1" x14ac:dyDescent="0.35">
      <c r="A113" s="123">
        <v>27027</v>
      </c>
      <c r="B113" s="124">
        <v>13952</v>
      </c>
      <c r="C113" s="124">
        <v>11117</v>
      </c>
      <c r="D113" s="125">
        <f t="shared" si="2"/>
        <v>25069</v>
      </c>
      <c r="E113" s="126">
        <f t="shared" si="3"/>
        <v>0.55654393872910768</v>
      </c>
      <c r="F113" s="127">
        <v>118</v>
      </c>
      <c r="G113" s="123">
        <v>27027</v>
      </c>
      <c r="H113" s="40"/>
      <c r="I113" s="40"/>
      <c r="J113" s="40"/>
      <c r="K113" s="40"/>
      <c r="L113" s="50"/>
      <c r="M113" s="50"/>
      <c r="N113" s="40"/>
      <c r="O113" s="40"/>
      <c r="P113" s="40"/>
      <c r="Q113" s="50"/>
      <c r="R113" s="50"/>
      <c r="S113" s="50"/>
      <c r="T113" s="5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</row>
    <row r="114" spans="1:49" ht="18" hidden="1" x14ac:dyDescent="0.35">
      <c r="A114" s="123">
        <v>27033</v>
      </c>
      <c r="B114" s="124">
        <v>26902</v>
      </c>
      <c r="C114" s="124">
        <v>1904</v>
      </c>
      <c r="D114" s="125">
        <f t="shared" si="2"/>
        <v>28806</v>
      </c>
      <c r="E114" s="126">
        <f t="shared" si="3"/>
        <v>0.93390265916822879</v>
      </c>
      <c r="F114" s="127">
        <v>118</v>
      </c>
      <c r="G114" s="123">
        <v>27033</v>
      </c>
      <c r="H114" s="40"/>
      <c r="I114" s="40"/>
      <c r="J114" s="40"/>
      <c r="K114" s="40"/>
      <c r="L114" s="50"/>
      <c r="M114" s="50"/>
      <c r="N114" s="40"/>
      <c r="O114" s="40"/>
      <c r="P114" s="40"/>
      <c r="Q114" s="50"/>
      <c r="R114" s="50"/>
      <c r="S114" s="50"/>
      <c r="T114" s="5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</row>
    <row r="115" spans="1:49" ht="18" hidden="1" x14ac:dyDescent="0.35">
      <c r="A115" s="123">
        <v>27034</v>
      </c>
      <c r="B115" s="124">
        <v>33982</v>
      </c>
      <c r="C115" s="124">
        <v>94</v>
      </c>
      <c r="D115" s="125">
        <f t="shared" si="2"/>
        <v>34076</v>
      </c>
      <c r="E115" s="126">
        <f t="shared" si="3"/>
        <v>0.99724146026528937</v>
      </c>
      <c r="F115" s="127">
        <v>120</v>
      </c>
      <c r="G115" s="123">
        <v>27034</v>
      </c>
      <c r="H115" s="40"/>
      <c r="I115" s="40"/>
      <c r="J115" s="40"/>
      <c r="K115" s="40"/>
      <c r="L115" s="50"/>
      <c r="M115" s="50"/>
      <c r="N115" s="40"/>
      <c r="O115" s="40"/>
      <c r="P115" s="40"/>
      <c r="Q115" s="50"/>
      <c r="R115" s="50"/>
      <c r="S115" s="50"/>
      <c r="T115" s="5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</row>
    <row r="116" spans="1:49" ht="18" hidden="1" x14ac:dyDescent="0.35">
      <c r="A116" s="123">
        <v>27035</v>
      </c>
      <c r="B116" s="124">
        <v>8324</v>
      </c>
      <c r="C116" s="124">
        <v>5904</v>
      </c>
      <c r="D116" s="125">
        <f t="shared" si="2"/>
        <v>14228</v>
      </c>
      <c r="E116" s="126">
        <f t="shared" si="3"/>
        <v>0.58504357604723078</v>
      </c>
      <c r="F116" s="127">
        <v>85</v>
      </c>
      <c r="G116" s="123">
        <v>27035</v>
      </c>
      <c r="H116" s="40"/>
      <c r="I116" s="40"/>
      <c r="J116" s="40"/>
      <c r="K116" s="40"/>
      <c r="L116" s="50"/>
      <c r="M116" s="50"/>
      <c r="N116" s="40"/>
      <c r="O116" s="40"/>
      <c r="P116" s="40"/>
      <c r="Q116" s="50"/>
      <c r="R116" s="50"/>
      <c r="S116" s="50"/>
      <c r="T116" s="5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</row>
    <row r="117" spans="1:49" ht="18" hidden="1" x14ac:dyDescent="0.35">
      <c r="A117" s="123">
        <v>27036</v>
      </c>
      <c r="B117" s="124">
        <v>4744</v>
      </c>
      <c r="C117" s="124">
        <v>0</v>
      </c>
      <c r="D117" s="125">
        <f t="shared" si="2"/>
        <v>4744</v>
      </c>
      <c r="E117" s="126">
        <f t="shared" si="3"/>
        <v>1</v>
      </c>
      <c r="F117" s="127">
        <v>15</v>
      </c>
      <c r="G117" s="123">
        <v>27036</v>
      </c>
      <c r="H117" s="40"/>
      <c r="I117" s="40"/>
      <c r="J117" s="40"/>
      <c r="K117" s="40"/>
      <c r="L117" s="50"/>
      <c r="M117" s="50"/>
      <c r="N117" s="40"/>
      <c r="O117" s="40"/>
      <c r="P117" s="40"/>
      <c r="Q117" s="50"/>
      <c r="R117" s="50"/>
      <c r="S117" s="50"/>
      <c r="T117" s="5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</row>
    <row r="118" spans="1:49" ht="18" hidden="1" x14ac:dyDescent="0.35">
      <c r="A118" s="123">
        <v>27037</v>
      </c>
      <c r="B118" s="124">
        <v>11920</v>
      </c>
      <c r="C118" s="124">
        <v>285</v>
      </c>
      <c r="D118" s="125">
        <f t="shared" si="2"/>
        <v>12205</v>
      </c>
      <c r="E118" s="126">
        <f t="shared" si="3"/>
        <v>0.97664891437935275</v>
      </c>
      <c r="F118" s="127">
        <v>87</v>
      </c>
      <c r="G118" s="123">
        <v>27037</v>
      </c>
      <c r="H118" s="40"/>
      <c r="I118" s="40"/>
      <c r="J118" s="40"/>
      <c r="K118" s="40"/>
      <c r="L118" s="50"/>
      <c r="M118" s="50"/>
      <c r="N118" s="40"/>
      <c r="O118" s="40"/>
      <c r="P118" s="40"/>
      <c r="Q118" s="50"/>
      <c r="R118" s="50"/>
      <c r="S118" s="50"/>
      <c r="T118" s="5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</row>
    <row r="119" spans="1:49" ht="18" hidden="1" x14ac:dyDescent="0.35">
      <c r="A119" s="123">
        <v>27038</v>
      </c>
      <c r="B119" s="124">
        <v>9516</v>
      </c>
      <c r="C119" s="124">
        <v>3083</v>
      </c>
      <c r="D119" s="125">
        <f t="shared" si="2"/>
        <v>12599</v>
      </c>
      <c r="E119" s="126">
        <f t="shared" si="3"/>
        <v>0.75529803952694663</v>
      </c>
      <c r="F119" s="127">
        <v>82</v>
      </c>
      <c r="G119" s="123">
        <v>27038</v>
      </c>
      <c r="H119" s="40"/>
      <c r="I119" s="40"/>
      <c r="J119" s="40"/>
      <c r="K119" s="40"/>
      <c r="L119" s="50"/>
      <c r="M119" s="50"/>
      <c r="N119" s="40"/>
      <c r="O119" s="40"/>
      <c r="P119" s="40"/>
      <c r="Q119" s="50"/>
      <c r="R119" s="50"/>
      <c r="S119" s="50"/>
      <c r="T119" s="5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</row>
    <row r="120" spans="1:49" ht="18" hidden="1" x14ac:dyDescent="0.35">
      <c r="A120" s="123">
        <v>27039</v>
      </c>
      <c r="B120" s="124">
        <v>24324</v>
      </c>
      <c r="C120" s="124">
        <v>853</v>
      </c>
      <c r="D120" s="125">
        <f t="shared" si="2"/>
        <v>25177</v>
      </c>
      <c r="E120" s="126">
        <f t="shared" si="3"/>
        <v>0.96611987131111732</v>
      </c>
      <c r="F120" s="127">
        <v>96</v>
      </c>
      <c r="G120" s="123">
        <v>27039</v>
      </c>
      <c r="H120" s="40"/>
      <c r="I120" s="40"/>
      <c r="J120" s="40"/>
      <c r="K120" s="40"/>
      <c r="L120" s="50"/>
      <c r="M120" s="50"/>
      <c r="N120" s="40"/>
      <c r="O120" s="40"/>
      <c r="P120" s="40"/>
      <c r="Q120" s="50"/>
      <c r="R120" s="50"/>
      <c r="S120" s="50"/>
      <c r="T120" s="5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</row>
    <row r="121" spans="1:49" ht="18" hidden="1" x14ac:dyDescent="0.35">
      <c r="A121" s="123">
        <v>27040</v>
      </c>
      <c r="B121" s="124">
        <v>7016</v>
      </c>
      <c r="C121" s="124">
        <v>6765</v>
      </c>
      <c r="D121" s="125">
        <f t="shared" si="2"/>
        <v>13781</v>
      </c>
      <c r="E121" s="126">
        <f t="shared" si="3"/>
        <v>0.50910674116537258</v>
      </c>
      <c r="F121" s="127">
        <v>67</v>
      </c>
      <c r="G121" s="123">
        <v>27040</v>
      </c>
      <c r="H121" s="40"/>
      <c r="I121" s="40"/>
      <c r="J121" s="40"/>
      <c r="K121" s="40"/>
      <c r="L121" s="50"/>
      <c r="M121" s="50"/>
      <c r="N121" s="40"/>
      <c r="O121" s="40"/>
      <c r="P121" s="40"/>
      <c r="Q121" s="50"/>
      <c r="R121" s="50"/>
      <c r="S121" s="50"/>
      <c r="T121" s="5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</row>
    <row r="122" spans="1:49" ht="18" hidden="1" x14ac:dyDescent="0.35">
      <c r="A122" s="123">
        <v>27041</v>
      </c>
      <c r="B122" s="124">
        <v>23640</v>
      </c>
      <c r="C122" s="124">
        <v>875</v>
      </c>
      <c r="D122" s="125">
        <f t="shared" si="2"/>
        <v>24515</v>
      </c>
      <c r="E122" s="126">
        <f t="shared" si="3"/>
        <v>0.96430756679583929</v>
      </c>
      <c r="F122" s="127">
        <v>110</v>
      </c>
      <c r="G122" s="123">
        <v>27041</v>
      </c>
      <c r="H122" s="40"/>
      <c r="I122" s="40"/>
      <c r="J122" s="40"/>
      <c r="K122" s="40"/>
      <c r="L122" s="50"/>
      <c r="M122" s="50"/>
      <c r="N122" s="40"/>
      <c r="O122" s="40"/>
      <c r="P122" s="40"/>
      <c r="Q122" s="50"/>
      <c r="R122" s="50"/>
      <c r="S122" s="50"/>
      <c r="T122" s="5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</row>
    <row r="123" spans="1:49" ht="18" hidden="1" x14ac:dyDescent="0.35">
      <c r="A123" s="123">
        <v>27042</v>
      </c>
      <c r="B123" s="124">
        <v>26974</v>
      </c>
      <c r="C123" s="124">
        <v>2594</v>
      </c>
      <c r="D123" s="125">
        <f t="shared" si="2"/>
        <v>29568</v>
      </c>
      <c r="E123" s="126">
        <f t="shared" si="3"/>
        <v>0.91227002164502169</v>
      </c>
      <c r="F123" s="127">
        <v>104</v>
      </c>
      <c r="G123" s="123">
        <v>27042</v>
      </c>
      <c r="H123" s="40"/>
      <c r="I123" s="40"/>
      <c r="J123" s="40"/>
      <c r="K123" s="40"/>
      <c r="L123" s="50"/>
      <c r="M123" s="50"/>
      <c r="N123" s="40"/>
      <c r="O123" s="40"/>
      <c r="P123" s="40"/>
      <c r="Q123" s="50"/>
      <c r="R123" s="50"/>
      <c r="S123" s="50"/>
      <c r="T123" s="5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</row>
    <row r="124" spans="1:49" ht="18" hidden="1" x14ac:dyDescent="0.35">
      <c r="A124" s="123">
        <v>27044</v>
      </c>
      <c r="B124" s="124">
        <v>30385</v>
      </c>
      <c r="C124" s="124">
        <v>12001</v>
      </c>
      <c r="D124" s="125">
        <f t="shared" si="2"/>
        <v>42386</v>
      </c>
      <c r="E124" s="126">
        <f t="shared" si="3"/>
        <v>0.71686405888736848</v>
      </c>
      <c r="F124" s="127">
        <v>179</v>
      </c>
      <c r="G124" s="123">
        <v>27044</v>
      </c>
      <c r="H124" s="40"/>
      <c r="I124" s="40"/>
      <c r="J124" s="40"/>
      <c r="K124" s="40"/>
      <c r="L124" s="50"/>
      <c r="M124" s="50"/>
      <c r="N124" s="40"/>
      <c r="O124" s="40"/>
      <c r="P124" s="40"/>
      <c r="Q124" s="50"/>
      <c r="R124" s="50"/>
      <c r="S124" s="50"/>
      <c r="T124" s="5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</row>
    <row r="125" spans="1:49" ht="18" hidden="1" x14ac:dyDescent="0.35">
      <c r="A125" s="123">
        <v>27045</v>
      </c>
      <c r="B125" s="124">
        <v>59522</v>
      </c>
      <c r="C125" s="124">
        <v>13078</v>
      </c>
      <c r="D125" s="125">
        <f t="shared" si="2"/>
        <v>72600</v>
      </c>
      <c r="E125" s="126">
        <f t="shared" si="3"/>
        <v>0.819862258953168</v>
      </c>
      <c r="F125" s="127">
        <v>290</v>
      </c>
      <c r="G125" s="123">
        <v>27045</v>
      </c>
      <c r="H125" s="40"/>
      <c r="I125" s="40"/>
      <c r="J125" s="40"/>
      <c r="K125" s="40"/>
      <c r="L125" s="50"/>
      <c r="M125" s="50"/>
      <c r="N125" s="40"/>
      <c r="O125" s="40"/>
      <c r="P125" s="40"/>
      <c r="Q125" s="50"/>
      <c r="R125" s="50"/>
      <c r="S125" s="50"/>
      <c r="T125" s="5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</row>
    <row r="126" spans="1:49" ht="18" hidden="1" x14ac:dyDescent="0.35">
      <c r="A126" s="123">
        <v>27046</v>
      </c>
      <c r="B126" s="124">
        <v>31941</v>
      </c>
      <c r="C126" s="124">
        <v>2832</v>
      </c>
      <c r="D126" s="125">
        <f t="shared" si="2"/>
        <v>34773</v>
      </c>
      <c r="E126" s="126">
        <f t="shared" si="3"/>
        <v>0.9185575015097921</v>
      </c>
      <c r="F126" s="127">
        <v>102</v>
      </c>
      <c r="G126" s="123">
        <v>27046</v>
      </c>
      <c r="H126" s="40"/>
      <c r="I126" s="40"/>
      <c r="J126" s="40"/>
      <c r="K126" s="40"/>
      <c r="L126" s="50"/>
      <c r="M126" s="50"/>
      <c r="N126" s="40"/>
      <c r="O126" s="40"/>
      <c r="P126" s="40"/>
      <c r="Q126" s="50"/>
      <c r="R126" s="50"/>
      <c r="S126" s="50"/>
      <c r="T126" s="5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</row>
    <row r="127" spans="1:49" ht="18" hidden="1" x14ac:dyDescent="0.35">
      <c r="A127" s="123">
        <v>27049</v>
      </c>
      <c r="B127" s="124">
        <v>22948</v>
      </c>
      <c r="C127" s="124">
        <v>17410</v>
      </c>
      <c r="D127" s="128">
        <f t="shared" si="2"/>
        <v>40358</v>
      </c>
      <c r="E127" s="126">
        <f t="shared" si="3"/>
        <v>0.56861093215719316</v>
      </c>
      <c r="F127" s="127">
        <v>174</v>
      </c>
      <c r="G127" s="123">
        <v>27049</v>
      </c>
      <c r="H127" s="40"/>
      <c r="I127" s="40"/>
      <c r="J127" s="40"/>
      <c r="K127" s="40"/>
      <c r="L127" s="50"/>
      <c r="M127" s="50"/>
      <c r="N127" s="40"/>
      <c r="O127" s="40"/>
      <c r="P127" s="40"/>
      <c r="Q127" s="50"/>
      <c r="R127" s="50"/>
      <c r="S127" s="50"/>
      <c r="T127" s="5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</row>
    <row r="128" spans="1:49" ht="18" hidden="1" x14ac:dyDescent="0.35">
      <c r="A128" s="123">
        <v>27050</v>
      </c>
      <c r="B128" s="124">
        <v>8736</v>
      </c>
      <c r="C128" s="124">
        <v>932</v>
      </c>
      <c r="D128" s="125">
        <f t="shared" si="2"/>
        <v>9668</v>
      </c>
      <c r="E128" s="126">
        <f t="shared" si="3"/>
        <v>0.90359950351675633</v>
      </c>
      <c r="F128" s="127">
        <v>212</v>
      </c>
      <c r="G128" s="123">
        <v>27050</v>
      </c>
      <c r="H128" s="40"/>
      <c r="I128" s="40"/>
      <c r="J128" s="40"/>
      <c r="K128" s="40"/>
      <c r="L128" s="50"/>
      <c r="M128" s="50"/>
      <c r="N128" s="40"/>
      <c r="O128" s="40"/>
      <c r="P128" s="40"/>
      <c r="Q128" s="50"/>
      <c r="R128" s="50"/>
      <c r="S128" s="50"/>
      <c r="T128" s="5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</row>
    <row r="129" spans="1:49" ht="18" hidden="1" x14ac:dyDescent="0.35">
      <c r="A129" s="123">
        <v>27052</v>
      </c>
      <c r="B129" s="124">
        <v>61074</v>
      </c>
      <c r="C129" s="124">
        <v>21403</v>
      </c>
      <c r="D129" s="125">
        <f t="shared" si="2"/>
        <v>82477</v>
      </c>
      <c r="E129" s="126">
        <f t="shared" si="3"/>
        <v>0.74049735077658019</v>
      </c>
      <c r="F129" s="127">
        <v>392</v>
      </c>
      <c r="G129" s="123">
        <v>27052</v>
      </c>
      <c r="H129" s="40"/>
      <c r="I129" s="40"/>
      <c r="J129" s="40"/>
      <c r="K129" s="40"/>
      <c r="L129" s="50"/>
      <c r="M129" s="50"/>
      <c r="N129" s="40"/>
      <c r="O129" s="40"/>
      <c r="P129" s="40"/>
      <c r="Q129" s="50"/>
      <c r="R129" s="50"/>
      <c r="S129" s="50"/>
      <c r="T129" s="5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</row>
    <row r="130" spans="1:49" ht="18" hidden="1" x14ac:dyDescent="0.35">
      <c r="A130" s="123">
        <v>27054</v>
      </c>
      <c r="B130" s="124">
        <v>14092</v>
      </c>
      <c r="C130" s="124">
        <v>4595</v>
      </c>
      <c r="D130" s="125">
        <f t="shared" si="2"/>
        <v>18687</v>
      </c>
      <c r="E130" s="126">
        <f t="shared" si="3"/>
        <v>0.75410713330122547</v>
      </c>
      <c r="F130" s="127">
        <v>60</v>
      </c>
      <c r="G130" s="123">
        <v>27054</v>
      </c>
      <c r="H130" s="40"/>
      <c r="I130" s="40"/>
      <c r="J130" s="40"/>
      <c r="K130" s="40"/>
      <c r="L130" s="50"/>
      <c r="M130" s="50"/>
      <c r="N130" s="40"/>
      <c r="O130" s="40"/>
      <c r="P130" s="40"/>
      <c r="Q130" s="50"/>
      <c r="R130" s="50"/>
      <c r="S130" s="50"/>
      <c r="T130" s="5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</row>
    <row r="131" spans="1:49" ht="18" hidden="1" x14ac:dyDescent="0.35">
      <c r="A131" s="123">
        <v>27055</v>
      </c>
      <c r="B131" s="124">
        <v>25057</v>
      </c>
      <c r="C131" s="124">
        <v>3660</v>
      </c>
      <c r="D131" s="125">
        <f t="shared" si="2"/>
        <v>28717</v>
      </c>
      <c r="E131" s="126">
        <f t="shared" si="3"/>
        <v>0.87254936100567604</v>
      </c>
      <c r="F131" s="127">
        <v>118</v>
      </c>
      <c r="G131" s="123">
        <v>27055</v>
      </c>
      <c r="H131" s="40"/>
      <c r="I131" s="40"/>
      <c r="J131" s="40"/>
      <c r="K131" s="40"/>
      <c r="L131" s="50"/>
      <c r="M131" s="50"/>
      <c r="N131" s="40"/>
      <c r="O131" s="40"/>
      <c r="P131" s="40"/>
      <c r="Q131" s="50"/>
      <c r="R131" s="50"/>
      <c r="S131" s="50"/>
      <c r="T131" s="5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</row>
    <row r="132" spans="1:49" ht="18" hidden="1" x14ac:dyDescent="0.35">
      <c r="A132" s="123">
        <v>27056</v>
      </c>
      <c r="B132" s="124">
        <v>33543</v>
      </c>
      <c r="C132" s="124">
        <v>2921</v>
      </c>
      <c r="D132" s="125">
        <f t="shared" ref="D132:D194" si="4">+B132+C132</f>
        <v>36464</v>
      </c>
      <c r="E132" s="126">
        <f t="shared" ref="E132:E194" si="5">B132/D132</f>
        <v>0.91989359368143919</v>
      </c>
      <c r="F132" s="127">
        <v>164</v>
      </c>
      <c r="G132" s="123">
        <v>27056</v>
      </c>
      <c r="H132" s="40"/>
      <c r="I132" s="40"/>
      <c r="J132" s="40"/>
      <c r="K132" s="40"/>
      <c r="L132" s="50"/>
      <c r="M132" s="50"/>
      <c r="N132" s="40"/>
      <c r="O132" s="40"/>
      <c r="P132" s="40"/>
      <c r="Q132" s="50"/>
      <c r="R132" s="50"/>
      <c r="S132" s="50"/>
      <c r="T132" s="5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</row>
    <row r="133" spans="1:49" ht="18" hidden="1" x14ac:dyDescent="0.35">
      <c r="A133" s="123">
        <v>27057</v>
      </c>
      <c r="B133" s="124">
        <v>19593</v>
      </c>
      <c r="C133" s="124">
        <v>171</v>
      </c>
      <c r="D133" s="125">
        <f t="shared" si="4"/>
        <v>19764</v>
      </c>
      <c r="E133" s="126">
        <f t="shared" si="5"/>
        <v>0.99134790528233152</v>
      </c>
      <c r="F133" s="127">
        <v>75</v>
      </c>
      <c r="G133" s="123">
        <v>27057</v>
      </c>
      <c r="H133" s="40"/>
      <c r="I133" s="40"/>
      <c r="J133" s="40"/>
      <c r="K133" s="40"/>
      <c r="L133" s="50"/>
      <c r="M133" s="50"/>
      <c r="N133" s="40"/>
      <c r="O133" s="40"/>
      <c r="P133" s="40"/>
      <c r="Q133" s="50"/>
      <c r="R133" s="50"/>
      <c r="S133" s="50"/>
      <c r="T133" s="5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</row>
    <row r="134" spans="1:49" ht="18" hidden="1" x14ac:dyDescent="0.35">
      <c r="A134" s="123">
        <v>27059</v>
      </c>
      <c r="B134" s="124">
        <v>15132</v>
      </c>
      <c r="C134" s="124">
        <v>3741</v>
      </c>
      <c r="D134" s="125">
        <f t="shared" si="4"/>
        <v>18873</v>
      </c>
      <c r="E134" s="126">
        <f t="shared" si="5"/>
        <v>0.80178032109362585</v>
      </c>
      <c r="F134" s="127">
        <v>114</v>
      </c>
      <c r="G134" s="123">
        <v>27059</v>
      </c>
      <c r="H134" s="40"/>
      <c r="I134" s="40"/>
      <c r="J134" s="40"/>
      <c r="K134" s="40"/>
      <c r="L134" s="50"/>
      <c r="M134" s="50"/>
      <c r="N134" s="40"/>
      <c r="O134" s="40"/>
      <c r="P134" s="40"/>
      <c r="Q134" s="50"/>
      <c r="R134" s="50"/>
      <c r="S134" s="50"/>
      <c r="T134" s="5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</row>
    <row r="135" spans="1:49" ht="18" hidden="1" x14ac:dyDescent="0.35">
      <c r="A135" s="123">
        <v>27060</v>
      </c>
      <c r="B135" s="124">
        <v>31534</v>
      </c>
      <c r="C135" s="124">
        <v>16720</v>
      </c>
      <c r="D135" s="125">
        <f t="shared" si="4"/>
        <v>48254</v>
      </c>
      <c r="E135" s="126">
        <f t="shared" si="5"/>
        <v>0.65350022796037632</v>
      </c>
      <c r="F135" s="127">
        <v>150</v>
      </c>
      <c r="G135" s="123">
        <v>27060</v>
      </c>
      <c r="H135" s="40"/>
      <c r="I135" s="40"/>
      <c r="J135" s="40"/>
      <c r="K135" s="40"/>
      <c r="L135" s="50"/>
      <c r="M135" s="50"/>
      <c r="N135" s="40"/>
      <c r="O135" s="40"/>
      <c r="P135" s="40"/>
      <c r="Q135" s="50"/>
      <c r="R135" s="50"/>
      <c r="S135" s="50"/>
      <c r="T135" s="5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</row>
    <row r="136" spans="1:49" ht="18" hidden="1" x14ac:dyDescent="0.35">
      <c r="A136" s="123">
        <v>27062</v>
      </c>
      <c r="B136" s="124">
        <v>25666</v>
      </c>
      <c r="C136" s="124">
        <v>3297</v>
      </c>
      <c r="D136" s="125">
        <f t="shared" si="4"/>
        <v>28963</v>
      </c>
      <c r="E136" s="126">
        <f t="shared" si="5"/>
        <v>0.88616510720574526</v>
      </c>
      <c r="F136" s="127">
        <v>117</v>
      </c>
      <c r="G136" s="123">
        <v>27062</v>
      </c>
      <c r="H136" s="40"/>
      <c r="I136" s="40"/>
      <c r="J136" s="40"/>
      <c r="K136" s="40"/>
      <c r="L136" s="50"/>
      <c r="M136" s="50"/>
      <c r="N136" s="40"/>
      <c r="O136" s="40"/>
      <c r="P136" s="40"/>
      <c r="Q136" s="50"/>
      <c r="R136" s="50"/>
      <c r="S136" s="50"/>
      <c r="T136" s="5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</row>
    <row r="137" spans="1:49" ht="18" hidden="1" x14ac:dyDescent="0.35">
      <c r="A137" s="123">
        <v>27063</v>
      </c>
      <c r="B137" s="124">
        <v>8359</v>
      </c>
      <c r="C137" s="124">
        <v>13677</v>
      </c>
      <c r="D137" s="125">
        <f t="shared" si="4"/>
        <v>22036</v>
      </c>
      <c r="E137" s="126">
        <f t="shared" si="5"/>
        <v>0.37933381738972588</v>
      </c>
      <c r="F137" s="127">
        <v>98</v>
      </c>
      <c r="G137" s="123">
        <v>27063</v>
      </c>
      <c r="H137" s="40"/>
      <c r="I137" s="40"/>
      <c r="J137" s="40"/>
      <c r="K137" s="40"/>
      <c r="L137" s="50"/>
      <c r="M137" s="50"/>
      <c r="N137" s="40"/>
      <c r="O137" s="40"/>
      <c r="P137" s="40"/>
      <c r="Q137" s="50"/>
      <c r="R137" s="50"/>
      <c r="S137" s="50"/>
      <c r="T137" s="5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</row>
    <row r="138" spans="1:49" ht="18" hidden="1" x14ac:dyDescent="0.35">
      <c r="A138" s="123">
        <v>27066</v>
      </c>
      <c r="B138" s="124">
        <v>21186</v>
      </c>
      <c r="C138" s="124">
        <v>10726</v>
      </c>
      <c r="D138" s="125">
        <f t="shared" si="4"/>
        <v>31912</v>
      </c>
      <c r="E138" s="126">
        <f t="shared" si="5"/>
        <v>0.66388819252945597</v>
      </c>
      <c r="F138" s="127">
        <v>94</v>
      </c>
      <c r="G138" s="123">
        <v>27066</v>
      </c>
      <c r="H138" s="40"/>
      <c r="I138" s="40"/>
      <c r="J138" s="40"/>
      <c r="K138" s="40"/>
      <c r="L138" s="50"/>
      <c r="M138" s="50"/>
      <c r="N138" s="40"/>
      <c r="O138" s="40"/>
      <c r="P138" s="40"/>
      <c r="Q138" s="50"/>
      <c r="R138" s="50"/>
      <c r="S138" s="50"/>
      <c r="T138" s="5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</row>
    <row r="139" spans="1:49" ht="18" hidden="1" x14ac:dyDescent="0.35">
      <c r="A139" s="123">
        <v>27067</v>
      </c>
      <c r="B139" s="124">
        <v>24437</v>
      </c>
      <c r="C139" s="124">
        <v>7347</v>
      </c>
      <c r="D139" s="125">
        <f t="shared" si="4"/>
        <v>31784</v>
      </c>
      <c r="E139" s="126">
        <f t="shared" si="5"/>
        <v>0.76884596023156304</v>
      </c>
      <c r="F139" s="127">
        <v>138</v>
      </c>
      <c r="G139" s="123">
        <v>27067</v>
      </c>
      <c r="H139" s="40"/>
      <c r="I139" s="40"/>
      <c r="J139" s="40"/>
      <c r="K139" s="40"/>
      <c r="L139" s="50"/>
      <c r="M139" s="50"/>
      <c r="N139" s="40"/>
      <c r="O139" s="40"/>
      <c r="P139" s="40"/>
      <c r="Q139" s="50"/>
      <c r="R139" s="50"/>
      <c r="S139" s="50"/>
      <c r="T139" s="5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</row>
    <row r="140" spans="1:49" ht="18" hidden="1" x14ac:dyDescent="0.35">
      <c r="A140" s="123">
        <v>27068</v>
      </c>
      <c r="B140" s="124">
        <v>18653</v>
      </c>
      <c r="C140" s="124">
        <v>21034</v>
      </c>
      <c r="D140" s="125">
        <f t="shared" si="4"/>
        <v>39687</v>
      </c>
      <c r="E140" s="126">
        <f t="shared" si="5"/>
        <v>0.47000277168846222</v>
      </c>
      <c r="F140" s="127">
        <v>214</v>
      </c>
      <c r="G140" s="123">
        <v>27068</v>
      </c>
      <c r="H140" s="40"/>
      <c r="I140" s="40"/>
      <c r="J140" s="40"/>
      <c r="K140" s="40"/>
      <c r="L140" s="50"/>
      <c r="M140" s="50"/>
      <c r="N140" s="40"/>
      <c r="O140" s="40"/>
      <c r="P140" s="40"/>
      <c r="Q140" s="50"/>
      <c r="R140" s="50"/>
      <c r="S140" s="50"/>
      <c r="T140" s="5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</row>
    <row r="141" spans="1:49" ht="18" hidden="1" x14ac:dyDescent="0.35">
      <c r="A141" s="123">
        <v>27070</v>
      </c>
      <c r="B141" s="124">
        <v>16651</v>
      </c>
      <c r="C141" s="124">
        <v>1403</v>
      </c>
      <c r="D141" s="125">
        <f t="shared" si="4"/>
        <v>18054</v>
      </c>
      <c r="E141" s="126">
        <f t="shared" si="5"/>
        <v>0.9222886894870943</v>
      </c>
      <c r="F141" s="127">
        <v>75</v>
      </c>
      <c r="G141" s="123">
        <v>27070</v>
      </c>
      <c r="H141" s="40"/>
      <c r="I141" s="40"/>
      <c r="J141" s="40"/>
      <c r="K141" s="40"/>
      <c r="L141" s="50"/>
      <c r="M141" s="50"/>
      <c r="N141" s="40"/>
      <c r="O141" s="40"/>
      <c r="P141" s="40"/>
      <c r="Q141" s="50"/>
      <c r="R141" s="50"/>
      <c r="S141" s="50"/>
      <c r="T141" s="5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</row>
    <row r="142" spans="1:49" ht="18" hidden="1" x14ac:dyDescent="0.35">
      <c r="A142" s="123">
        <v>27071</v>
      </c>
      <c r="B142" s="124">
        <v>7213</v>
      </c>
      <c r="C142" s="124">
        <v>365</v>
      </c>
      <c r="D142" s="125">
        <f t="shared" si="4"/>
        <v>7578</v>
      </c>
      <c r="E142" s="126">
        <f t="shared" si="5"/>
        <v>0.95183425705991032</v>
      </c>
      <c r="F142" s="127">
        <v>21</v>
      </c>
      <c r="G142" s="123">
        <v>27071</v>
      </c>
      <c r="H142" s="40"/>
      <c r="I142" s="40"/>
      <c r="J142" s="40"/>
      <c r="K142" s="40"/>
      <c r="L142" s="50"/>
      <c r="M142" s="50"/>
      <c r="N142" s="40"/>
      <c r="O142" s="40"/>
      <c r="P142" s="40"/>
      <c r="Q142" s="50"/>
      <c r="R142" s="50"/>
      <c r="S142" s="50"/>
      <c r="T142" s="5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</row>
    <row r="143" spans="1:49" ht="18" hidden="1" x14ac:dyDescent="0.35">
      <c r="A143" s="123">
        <v>27072</v>
      </c>
      <c r="B143" s="124">
        <v>58224</v>
      </c>
      <c r="C143" s="124">
        <v>22482</v>
      </c>
      <c r="D143" s="125">
        <f t="shared" si="4"/>
        <v>80706</v>
      </c>
      <c r="E143" s="126">
        <f t="shared" si="5"/>
        <v>0.72143335068024683</v>
      </c>
      <c r="F143" s="127">
        <v>351</v>
      </c>
      <c r="G143" s="123">
        <v>27072</v>
      </c>
      <c r="H143" s="40"/>
      <c r="I143" s="40"/>
      <c r="J143" s="40"/>
      <c r="K143" s="40"/>
      <c r="L143" s="50"/>
      <c r="M143" s="50"/>
      <c r="N143" s="40"/>
      <c r="O143" s="40"/>
      <c r="P143" s="40"/>
      <c r="Q143" s="50"/>
      <c r="R143" s="50"/>
      <c r="S143" s="50"/>
      <c r="T143" s="5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</row>
    <row r="144" spans="1:49" ht="18" hidden="1" x14ac:dyDescent="0.35">
      <c r="A144" s="123">
        <v>27074</v>
      </c>
      <c r="B144" s="124">
        <v>27051</v>
      </c>
      <c r="C144" s="124">
        <v>19590</v>
      </c>
      <c r="D144" s="125">
        <f t="shared" si="4"/>
        <v>46641</v>
      </c>
      <c r="E144" s="126">
        <f t="shared" si="5"/>
        <v>0.57998327651636972</v>
      </c>
      <c r="F144" s="127">
        <v>153</v>
      </c>
      <c r="G144" s="123">
        <v>27074</v>
      </c>
      <c r="H144" s="40"/>
      <c r="I144" s="40"/>
      <c r="J144" s="40"/>
      <c r="K144" s="40"/>
      <c r="L144" s="50"/>
      <c r="M144" s="50"/>
      <c r="N144" s="40"/>
      <c r="O144" s="40"/>
      <c r="P144" s="40"/>
      <c r="Q144" s="50"/>
      <c r="R144" s="50"/>
      <c r="S144" s="50"/>
      <c r="T144" s="5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</row>
    <row r="145" spans="1:49" ht="18" hidden="1" x14ac:dyDescent="0.35">
      <c r="A145" s="123">
        <v>27075</v>
      </c>
      <c r="B145" s="124">
        <v>13599</v>
      </c>
      <c r="C145" s="124">
        <v>9478</v>
      </c>
      <c r="D145" s="125">
        <f t="shared" si="4"/>
        <v>23077</v>
      </c>
      <c r="E145" s="126">
        <f t="shared" si="5"/>
        <v>0.58928803570654764</v>
      </c>
      <c r="F145" s="127">
        <v>97</v>
      </c>
      <c r="G145" s="123">
        <v>27075</v>
      </c>
      <c r="H145" s="40"/>
      <c r="I145" s="40"/>
      <c r="J145" s="40"/>
      <c r="K145" s="40"/>
      <c r="L145" s="50"/>
      <c r="M145" s="50"/>
      <c r="N145" s="40"/>
      <c r="O145" s="40"/>
      <c r="P145" s="40"/>
      <c r="Q145" s="50"/>
      <c r="R145" s="50"/>
      <c r="S145" s="50"/>
      <c r="T145" s="5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</row>
    <row r="146" spans="1:49" ht="18" hidden="1" x14ac:dyDescent="0.35">
      <c r="A146" s="123">
        <v>27076</v>
      </c>
      <c r="B146" s="124">
        <v>34889</v>
      </c>
      <c r="C146" s="124">
        <v>4199</v>
      </c>
      <c r="D146" s="125">
        <f t="shared" si="4"/>
        <v>39088</v>
      </c>
      <c r="E146" s="126">
        <f t="shared" si="5"/>
        <v>0.89257572656569795</v>
      </c>
      <c r="F146" s="127">
        <v>127</v>
      </c>
      <c r="G146" s="123">
        <v>27076</v>
      </c>
      <c r="H146" s="40"/>
      <c r="I146" s="40"/>
      <c r="J146" s="40"/>
      <c r="K146" s="40"/>
      <c r="L146" s="50"/>
      <c r="M146" s="50"/>
      <c r="N146" s="40"/>
      <c r="O146" s="40"/>
      <c r="P146" s="40"/>
      <c r="Q146" s="50"/>
      <c r="R146" s="50"/>
      <c r="S146" s="50"/>
      <c r="T146" s="5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</row>
    <row r="147" spans="1:49" ht="18" hidden="1" x14ac:dyDescent="0.35">
      <c r="A147" s="123">
        <v>27077</v>
      </c>
      <c r="B147" s="124">
        <v>24596</v>
      </c>
      <c r="C147" s="124">
        <v>6495</v>
      </c>
      <c r="D147" s="125">
        <f t="shared" si="4"/>
        <v>31091</v>
      </c>
      <c r="E147" s="126">
        <f t="shared" si="5"/>
        <v>0.79109710205525718</v>
      </c>
      <c r="F147" s="127">
        <v>130</v>
      </c>
      <c r="G147" s="123">
        <v>27077</v>
      </c>
      <c r="H147" s="40"/>
      <c r="I147" s="40"/>
      <c r="J147" s="40"/>
      <c r="K147" s="40"/>
      <c r="L147" s="50"/>
      <c r="M147" s="50"/>
      <c r="N147" s="40"/>
      <c r="O147" s="40"/>
      <c r="P147" s="40"/>
      <c r="Q147" s="50"/>
      <c r="R147" s="50"/>
      <c r="S147" s="50"/>
      <c r="T147" s="5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</row>
    <row r="148" spans="1:49" ht="18" hidden="1" x14ac:dyDescent="0.35">
      <c r="A148" s="123">
        <v>27090</v>
      </c>
      <c r="B148" s="124">
        <v>1097</v>
      </c>
      <c r="C148" s="124">
        <v>16272</v>
      </c>
      <c r="D148" s="125">
        <f t="shared" si="4"/>
        <v>17369</v>
      </c>
      <c r="E148" s="126">
        <f t="shared" si="5"/>
        <v>6.3158500777246815E-2</v>
      </c>
      <c r="F148" s="127">
        <v>64</v>
      </c>
      <c r="G148" s="123">
        <v>27090</v>
      </c>
      <c r="H148" s="40"/>
      <c r="I148" s="40"/>
      <c r="J148" s="40"/>
      <c r="K148" s="40"/>
      <c r="L148" s="50"/>
      <c r="M148" s="50"/>
      <c r="N148" s="40"/>
      <c r="O148" s="40"/>
      <c r="P148" s="40"/>
      <c r="Q148" s="50"/>
      <c r="R148" s="50"/>
      <c r="S148" s="50"/>
      <c r="T148" s="5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</row>
    <row r="149" spans="1:49" ht="18" hidden="1" x14ac:dyDescent="0.35">
      <c r="A149" s="123">
        <v>27092</v>
      </c>
      <c r="B149" s="124">
        <v>77</v>
      </c>
      <c r="C149" s="124">
        <v>672</v>
      </c>
      <c r="D149" s="125">
        <f t="shared" si="4"/>
        <v>749</v>
      </c>
      <c r="E149" s="126">
        <f t="shared" si="5"/>
        <v>0.10280373831775701</v>
      </c>
      <c r="F149" s="127">
        <v>50</v>
      </c>
      <c r="G149" s="123">
        <v>27092</v>
      </c>
      <c r="H149" s="40"/>
      <c r="I149" s="40"/>
      <c r="J149" s="40"/>
      <c r="K149" s="40"/>
      <c r="L149" s="50"/>
      <c r="M149" s="50"/>
      <c r="N149" s="40"/>
      <c r="O149" s="40"/>
      <c r="P149" s="40"/>
      <c r="Q149" s="50"/>
      <c r="R149" s="50"/>
      <c r="S149" s="50"/>
      <c r="T149" s="5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</row>
    <row r="150" spans="1:49" ht="18" hidden="1" x14ac:dyDescent="0.35">
      <c r="A150" s="123">
        <v>28001</v>
      </c>
      <c r="B150" s="124">
        <v>7346</v>
      </c>
      <c r="C150" s="124">
        <v>5752</v>
      </c>
      <c r="D150" s="125">
        <f t="shared" si="4"/>
        <v>13098</v>
      </c>
      <c r="E150" s="126">
        <f t="shared" si="5"/>
        <v>0.56084898457779808</v>
      </c>
      <c r="F150" s="127">
        <v>45</v>
      </c>
      <c r="G150" s="123">
        <v>28001</v>
      </c>
      <c r="H150" s="40"/>
      <c r="I150" s="40"/>
      <c r="J150" s="40"/>
      <c r="K150" s="40"/>
      <c r="L150" s="50"/>
      <c r="M150" s="50"/>
      <c r="N150" s="40"/>
      <c r="O150" s="40"/>
      <c r="P150" s="40"/>
      <c r="Q150" s="50"/>
      <c r="R150" s="50"/>
      <c r="S150" s="50"/>
      <c r="T150" s="5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</row>
    <row r="151" spans="1:49" ht="18" hidden="1" x14ac:dyDescent="0.35">
      <c r="A151" s="123">
        <v>28002</v>
      </c>
      <c r="B151" s="124">
        <v>8096</v>
      </c>
      <c r="C151" s="124">
        <v>6327</v>
      </c>
      <c r="D151" s="125">
        <f t="shared" si="4"/>
        <v>14423</v>
      </c>
      <c r="E151" s="126">
        <f t="shared" si="5"/>
        <v>0.56132566040352216</v>
      </c>
      <c r="F151" s="127">
        <v>50</v>
      </c>
      <c r="G151" s="123">
        <v>28002</v>
      </c>
      <c r="H151" s="40"/>
      <c r="I151" s="40"/>
      <c r="J151" s="40"/>
      <c r="K151" s="40"/>
      <c r="L151" s="50"/>
      <c r="M151" s="50"/>
      <c r="N151" s="40"/>
      <c r="O151" s="40"/>
      <c r="P151" s="40"/>
      <c r="Q151" s="50"/>
      <c r="R151" s="50"/>
      <c r="S151" s="50"/>
      <c r="T151" s="5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</row>
    <row r="152" spans="1:49" ht="18" hidden="1" x14ac:dyDescent="0.35">
      <c r="A152" s="123">
        <v>28003</v>
      </c>
      <c r="B152" s="124">
        <v>5922</v>
      </c>
      <c r="C152" s="124">
        <v>6284</v>
      </c>
      <c r="D152" s="125">
        <f t="shared" si="4"/>
        <v>12206</v>
      </c>
      <c r="E152" s="126">
        <f t="shared" si="5"/>
        <v>0.48517122726527939</v>
      </c>
      <c r="F152" s="127">
        <v>58</v>
      </c>
      <c r="G152" s="123">
        <v>28003</v>
      </c>
      <c r="H152" s="40"/>
      <c r="I152" s="40"/>
      <c r="J152" s="40"/>
      <c r="K152" s="40"/>
      <c r="L152" s="50"/>
      <c r="M152" s="50"/>
      <c r="N152" s="40"/>
      <c r="O152" s="40"/>
      <c r="P152" s="40"/>
      <c r="Q152" s="50"/>
      <c r="R152" s="50"/>
      <c r="S152" s="50"/>
      <c r="T152" s="5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</row>
    <row r="153" spans="1:49" ht="18" hidden="1" x14ac:dyDescent="0.35">
      <c r="A153" s="123">
        <v>28004</v>
      </c>
      <c r="B153" s="124">
        <v>8460</v>
      </c>
      <c r="C153" s="124">
        <v>6236</v>
      </c>
      <c r="D153" s="125">
        <f t="shared" si="4"/>
        <v>14696</v>
      </c>
      <c r="E153" s="126">
        <f t="shared" si="5"/>
        <v>0.57566684812193791</v>
      </c>
      <c r="F153" s="127">
        <v>50</v>
      </c>
      <c r="G153" s="123">
        <v>28004</v>
      </c>
      <c r="H153" s="40"/>
      <c r="I153" s="40"/>
      <c r="J153" s="40"/>
      <c r="K153" s="40"/>
      <c r="L153" s="50"/>
      <c r="M153" s="50"/>
      <c r="N153" s="40"/>
      <c r="O153" s="40"/>
      <c r="P153" s="40"/>
      <c r="Q153" s="50"/>
      <c r="R153" s="50"/>
      <c r="S153" s="50"/>
      <c r="T153" s="5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</row>
    <row r="154" spans="1:49" ht="18" hidden="1" x14ac:dyDescent="0.35">
      <c r="A154" s="123">
        <v>29001</v>
      </c>
      <c r="B154" s="124">
        <v>9660</v>
      </c>
      <c r="C154" s="124">
        <v>4878</v>
      </c>
      <c r="D154" s="125">
        <f t="shared" si="4"/>
        <v>14538</v>
      </c>
      <c r="E154" s="126">
        <f t="shared" si="5"/>
        <v>0.66446553858852664</v>
      </c>
      <c r="F154" s="127">
        <v>64</v>
      </c>
      <c r="G154" s="123">
        <v>29001</v>
      </c>
      <c r="H154" s="40"/>
      <c r="I154" s="40"/>
      <c r="J154" s="40"/>
      <c r="K154" s="40"/>
      <c r="L154" s="50"/>
      <c r="M154" s="50"/>
      <c r="N154" s="40"/>
      <c r="O154" s="40"/>
      <c r="P154" s="40"/>
      <c r="Q154" s="50"/>
      <c r="R154" s="50"/>
      <c r="S154" s="50"/>
      <c r="T154" s="5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</row>
    <row r="155" spans="1:49" ht="18" hidden="1" x14ac:dyDescent="0.35">
      <c r="A155" s="123">
        <v>30001</v>
      </c>
      <c r="B155" s="124">
        <v>23021</v>
      </c>
      <c r="C155" s="124">
        <v>8217</v>
      </c>
      <c r="D155" s="125">
        <f t="shared" si="4"/>
        <v>31238</v>
      </c>
      <c r="E155" s="126">
        <f t="shared" si="5"/>
        <v>0.73695499071643511</v>
      </c>
      <c r="F155" s="127">
        <v>152</v>
      </c>
      <c r="G155" s="123">
        <v>30001</v>
      </c>
      <c r="H155" s="40"/>
      <c r="I155" s="40"/>
      <c r="J155" s="40"/>
      <c r="K155" s="40"/>
      <c r="L155" s="50"/>
      <c r="M155" s="50"/>
      <c r="N155" s="40"/>
      <c r="O155" s="40"/>
      <c r="P155" s="40"/>
      <c r="Q155" s="50"/>
      <c r="R155" s="50"/>
      <c r="S155" s="50"/>
      <c r="T155" s="5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</row>
    <row r="156" spans="1:49" ht="18" hidden="1" x14ac:dyDescent="0.35">
      <c r="A156" s="123">
        <v>30002</v>
      </c>
      <c r="B156" s="124">
        <v>21566</v>
      </c>
      <c r="C156" s="124">
        <v>4284</v>
      </c>
      <c r="D156" s="125">
        <f t="shared" si="4"/>
        <v>25850</v>
      </c>
      <c r="E156" s="126">
        <f t="shared" si="5"/>
        <v>0.83427466150870411</v>
      </c>
      <c r="F156" s="127">
        <v>95</v>
      </c>
      <c r="G156" s="123">
        <v>30002</v>
      </c>
      <c r="H156" s="40"/>
      <c r="I156" s="40"/>
      <c r="J156" s="40"/>
      <c r="K156" s="40"/>
      <c r="L156" s="50"/>
      <c r="M156" s="50"/>
      <c r="N156" s="40"/>
      <c r="O156" s="40"/>
      <c r="P156" s="40"/>
      <c r="Q156" s="50"/>
      <c r="R156" s="50"/>
      <c r="S156" s="50"/>
      <c r="T156" s="5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</row>
    <row r="157" spans="1:49" ht="18" hidden="1" x14ac:dyDescent="0.35">
      <c r="A157" s="123">
        <v>31001</v>
      </c>
      <c r="B157" s="124">
        <v>7221</v>
      </c>
      <c r="C157" s="124">
        <v>1046</v>
      </c>
      <c r="D157" s="125">
        <f t="shared" si="4"/>
        <v>8267</v>
      </c>
      <c r="E157" s="126">
        <f t="shared" si="5"/>
        <v>0.87347284383694201</v>
      </c>
      <c r="F157" s="127">
        <v>34</v>
      </c>
      <c r="G157" s="123">
        <v>31001</v>
      </c>
      <c r="H157" s="40"/>
      <c r="I157" s="40"/>
      <c r="J157" s="40"/>
      <c r="K157" s="40"/>
      <c r="L157" s="50"/>
      <c r="M157" s="50"/>
      <c r="N157" s="40"/>
      <c r="O157" s="40"/>
      <c r="P157" s="40"/>
      <c r="Q157" s="50"/>
      <c r="R157" s="50"/>
      <c r="S157" s="50"/>
      <c r="T157" s="5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</row>
    <row r="158" spans="1:49" ht="18" hidden="1" x14ac:dyDescent="0.35">
      <c r="A158" s="123">
        <v>31003</v>
      </c>
      <c r="B158" s="124">
        <v>10014</v>
      </c>
      <c r="C158" s="124">
        <v>1806</v>
      </c>
      <c r="D158" s="125">
        <f t="shared" si="4"/>
        <v>11820</v>
      </c>
      <c r="E158" s="126">
        <f t="shared" si="5"/>
        <v>0.84720812182741112</v>
      </c>
      <c r="F158" s="127">
        <v>47</v>
      </c>
      <c r="G158" s="123">
        <v>31003</v>
      </c>
      <c r="H158" s="40"/>
      <c r="I158" s="40"/>
      <c r="J158" s="40"/>
      <c r="K158" s="40"/>
      <c r="L158" s="50"/>
      <c r="M158" s="50"/>
      <c r="N158" s="40"/>
      <c r="O158" s="40"/>
      <c r="P158" s="40"/>
      <c r="Q158" s="50"/>
      <c r="R158" s="50"/>
      <c r="S158" s="50"/>
      <c r="T158" s="5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</row>
    <row r="159" spans="1:49" ht="18" hidden="1" x14ac:dyDescent="0.35">
      <c r="A159" s="123">
        <v>31004</v>
      </c>
      <c r="B159" s="124">
        <v>19489</v>
      </c>
      <c r="C159" s="124">
        <v>1865</v>
      </c>
      <c r="D159" s="125">
        <f t="shared" si="4"/>
        <v>21354</v>
      </c>
      <c r="E159" s="126">
        <f t="shared" si="5"/>
        <v>0.91266273297742817</v>
      </c>
      <c r="F159" s="127">
        <v>109</v>
      </c>
      <c r="G159" s="123">
        <v>31004</v>
      </c>
      <c r="H159" s="40"/>
      <c r="I159" s="40"/>
      <c r="J159" s="40"/>
      <c r="K159" s="40"/>
      <c r="L159" s="50"/>
      <c r="M159" s="50"/>
      <c r="N159" s="40"/>
      <c r="O159" s="40"/>
      <c r="P159" s="40"/>
      <c r="Q159" s="50"/>
      <c r="R159" s="50"/>
      <c r="S159" s="50"/>
      <c r="T159" s="5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</row>
    <row r="160" spans="1:49" ht="18" hidden="1" x14ac:dyDescent="0.35">
      <c r="A160" s="123">
        <v>31005</v>
      </c>
      <c r="B160" s="124">
        <v>23292</v>
      </c>
      <c r="C160" s="124">
        <v>3126</v>
      </c>
      <c r="D160" s="125">
        <f t="shared" si="4"/>
        <v>26418</v>
      </c>
      <c r="E160" s="126">
        <f t="shared" si="5"/>
        <v>0.88167158755394048</v>
      </c>
      <c r="F160" s="127">
        <v>119</v>
      </c>
      <c r="G160" s="123">
        <v>31005</v>
      </c>
      <c r="H160" s="40"/>
      <c r="I160" s="40"/>
      <c r="J160" s="40"/>
      <c r="K160" s="40"/>
      <c r="L160" s="50"/>
      <c r="M160" s="50"/>
      <c r="N160" s="40"/>
      <c r="O160" s="40"/>
      <c r="P160" s="40"/>
      <c r="Q160" s="50"/>
      <c r="R160" s="50"/>
      <c r="S160" s="50"/>
      <c r="T160" s="5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</row>
    <row r="161" spans="1:49" ht="18" hidden="1" x14ac:dyDescent="0.35">
      <c r="A161" s="123">
        <v>32001</v>
      </c>
      <c r="B161" s="124">
        <v>4405</v>
      </c>
      <c r="C161" s="124">
        <v>5150</v>
      </c>
      <c r="D161" s="125">
        <f t="shared" si="4"/>
        <v>9555</v>
      </c>
      <c r="E161" s="126">
        <f t="shared" si="5"/>
        <v>0.46101517530088959</v>
      </c>
      <c r="F161" s="127">
        <v>37</v>
      </c>
      <c r="G161" s="123">
        <v>32001</v>
      </c>
      <c r="H161" s="40"/>
      <c r="I161" s="40"/>
      <c r="J161" s="40"/>
      <c r="K161" s="40"/>
      <c r="L161" s="50"/>
      <c r="M161" s="50"/>
      <c r="N161" s="40"/>
      <c r="O161" s="40"/>
      <c r="P161" s="40"/>
      <c r="Q161" s="50"/>
      <c r="R161" s="50"/>
      <c r="S161" s="50"/>
      <c r="T161" s="5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</row>
    <row r="162" spans="1:49" ht="18" hidden="1" x14ac:dyDescent="0.35">
      <c r="A162" s="123">
        <v>32003</v>
      </c>
      <c r="B162" s="124">
        <v>9356</v>
      </c>
      <c r="C162" s="124">
        <v>7160</v>
      </c>
      <c r="D162" s="125">
        <f t="shared" si="4"/>
        <v>16516</v>
      </c>
      <c r="E162" s="126">
        <f t="shared" si="5"/>
        <v>0.56648098813271974</v>
      </c>
      <c r="F162" s="127">
        <v>63</v>
      </c>
      <c r="G162" s="123">
        <v>32003</v>
      </c>
      <c r="H162" s="40"/>
      <c r="I162" s="40"/>
      <c r="J162" s="40"/>
      <c r="K162" s="40"/>
      <c r="L162" s="50"/>
      <c r="M162" s="50"/>
      <c r="N162" s="40"/>
      <c r="O162" s="40"/>
      <c r="P162" s="40"/>
      <c r="Q162" s="50"/>
      <c r="R162" s="50"/>
      <c r="S162" s="50"/>
      <c r="T162" s="5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</row>
    <row r="163" spans="1:49" ht="18" hidden="1" x14ac:dyDescent="0.35">
      <c r="A163" s="123">
        <v>33001</v>
      </c>
      <c r="B163" s="124">
        <v>10860</v>
      </c>
      <c r="C163" s="124">
        <v>2502</v>
      </c>
      <c r="D163" s="125">
        <f t="shared" si="4"/>
        <v>13362</v>
      </c>
      <c r="E163" s="126">
        <f t="shared" si="5"/>
        <v>0.81275258194881006</v>
      </c>
      <c r="F163" s="127">
        <v>65</v>
      </c>
      <c r="G163" s="123">
        <v>33001</v>
      </c>
      <c r="H163" s="40"/>
      <c r="I163" s="40"/>
      <c r="J163" s="40"/>
      <c r="K163" s="40"/>
      <c r="L163" s="50"/>
      <c r="M163" s="50"/>
      <c r="N163" s="40"/>
      <c r="O163" s="40"/>
      <c r="P163" s="40"/>
      <c r="Q163" s="50"/>
      <c r="R163" s="50"/>
      <c r="S163" s="50"/>
      <c r="T163" s="5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</row>
    <row r="164" spans="1:49" ht="18" hidden="1" x14ac:dyDescent="0.35">
      <c r="A164" s="123">
        <v>34001</v>
      </c>
      <c r="B164" s="124">
        <v>17779</v>
      </c>
      <c r="C164" s="124">
        <v>18314</v>
      </c>
      <c r="D164" s="125">
        <f t="shared" si="4"/>
        <v>36093</v>
      </c>
      <c r="E164" s="126">
        <f t="shared" si="5"/>
        <v>0.49258859058543208</v>
      </c>
      <c r="F164" s="127">
        <v>123</v>
      </c>
      <c r="G164" s="123">
        <v>34001</v>
      </c>
      <c r="H164" s="40"/>
      <c r="I164" s="40"/>
      <c r="J164" s="40"/>
      <c r="K164" s="40"/>
      <c r="L164" s="50"/>
      <c r="M164" s="50"/>
      <c r="N164" s="40"/>
      <c r="O164" s="40"/>
      <c r="P164" s="40"/>
      <c r="Q164" s="50"/>
      <c r="R164" s="50"/>
      <c r="S164" s="50"/>
      <c r="T164" s="5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</row>
    <row r="165" spans="1:49" ht="18" hidden="1" x14ac:dyDescent="0.35">
      <c r="A165" s="123">
        <v>34003</v>
      </c>
      <c r="B165" s="124">
        <v>7719</v>
      </c>
      <c r="C165" s="124">
        <v>5689</v>
      </c>
      <c r="D165" s="128">
        <f t="shared" si="4"/>
        <v>13408</v>
      </c>
      <c r="E165" s="126">
        <f t="shared" si="5"/>
        <v>0.57570107398568016</v>
      </c>
      <c r="F165" s="127">
        <v>62</v>
      </c>
      <c r="G165" s="123">
        <v>34003</v>
      </c>
      <c r="H165" s="40"/>
      <c r="I165" s="40"/>
      <c r="J165" s="40"/>
      <c r="K165" s="40"/>
      <c r="L165" s="50"/>
      <c r="M165" s="50"/>
      <c r="N165" s="40"/>
      <c r="O165" s="40"/>
      <c r="P165" s="40"/>
      <c r="Q165" s="50"/>
      <c r="R165" s="50"/>
      <c r="S165" s="50"/>
      <c r="T165" s="5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</row>
    <row r="166" spans="1:49" ht="18" hidden="1" x14ac:dyDescent="0.35">
      <c r="A166" s="123">
        <v>34004</v>
      </c>
      <c r="B166" s="124">
        <v>11916</v>
      </c>
      <c r="C166" s="124">
        <v>6038</v>
      </c>
      <c r="D166" s="125">
        <f t="shared" si="4"/>
        <v>17954</v>
      </c>
      <c r="E166" s="126">
        <f t="shared" si="5"/>
        <v>0.66369611228695558</v>
      </c>
      <c r="F166" s="127">
        <v>78</v>
      </c>
      <c r="G166" s="123">
        <v>34004</v>
      </c>
      <c r="H166" s="40"/>
      <c r="I166" s="40"/>
      <c r="J166" s="40"/>
      <c r="K166" s="40"/>
      <c r="L166" s="50"/>
      <c r="M166" s="50"/>
      <c r="N166" s="40"/>
      <c r="O166" s="40"/>
      <c r="P166" s="40"/>
      <c r="Q166" s="50"/>
      <c r="R166" s="50"/>
      <c r="S166" s="50"/>
      <c r="T166" s="5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</row>
    <row r="167" spans="1:49" ht="18" hidden="1" x14ac:dyDescent="0.35">
      <c r="A167" s="123">
        <v>34005</v>
      </c>
      <c r="B167" s="124">
        <v>22468</v>
      </c>
      <c r="C167" s="124">
        <v>13833</v>
      </c>
      <c r="D167" s="125">
        <f t="shared" si="4"/>
        <v>36301</v>
      </c>
      <c r="E167" s="126">
        <f t="shared" si="5"/>
        <v>0.61893611746232891</v>
      </c>
      <c r="F167" s="127">
        <v>125</v>
      </c>
      <c r="G167" s="123">
        <v>34005</v>
      </c>
      <c r="H167" s="40"/>
      <c r="I167" s="40"/>
      <c r="J167" s="40"/>
      <c r="K167" s="40"/>
      <c r="L167" s="50"/>
      <c r="M167" s="50"/>
      <c r="N167" s="40"/>
      <c r="O167" s="40"/>
      <c r="P167" s="40"/>
      <c r="Q167" s="50"/>
      <c r="R167" s="50"/>
      <c r="S167" s="50"/>
      <c r="T167" s="5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</row>
    <row r="168" spans="1:49" ht="18" hidden="1" x14ac:dyDescent="0.35">
      <c r="A168" s="123">
        <v>35001</v>
      </c>
      <c r="B168" s="124">
        <v>8104</v>
      </c>
      <c r="C168" s="124">
        <v>12808</v>
      </c>
      <c r="D168" s="125">
        <f t="shared" si="4"/>
        <v>20912</v>
      </c>
      <c r="E168" s="126">
        <f t="shared" si="5"/>
        <v>0.38752869166029075</v>
      </c>
      <c r="F168" s="127">
        <v>70</v>
      </c>
      <c r="G168" s="123">
        <v>35001</v>
      </c>
      <c r="H168" s="40"/>
      <c r="I168" s="40"/>
      <c r="J168" s="40"/>
      <c r="K168" s="40"/>
      <c r="L168" s="50"/>
      <c r="M168" s="50"/>
      <c r="N168" s="40"/>
      <c r="O168" s="40"/>
      <c r="P168" s="40"/>
      <c r="Q168" s="50"/>
      <c r="R168" s="50"/>
      <c r="S168" s="50"/>
      <c r="T168" s="5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</row>
    <row r="169" spans="1:49" ht="18" hidden="1" x14ac:dyDescent="0.35">
      <c r="A169" s="123">
        <v>35002</v>
      </c>
      <c r="B169" s="124">
        <v>9076</v>
      </c>
      <c r="C169" s="124">
        <v>1857</v>
      </c>
      <c r="D169" s="125">
        <f t="shared" si="4"/>
        <v>10933</v>
      </c>
      <c r="E169" s="126">
        <f t="shared" si="5"/>
        <v>0.830147260587213</v>
      </c>
      <c r="F169" s="127">
        <v>52</v>
      </c>
      <c r="G169" s="123">
        <v>35002</v>
      </c>
      <c r="H169" s="40"/>
      <c r="I169" s="40"/>
      <c r="J169" s="40"/>
      <c r="K169" s="40"/>
      <c r="L169" s="50"/>
      <c r="M169" s="50"/>
      <c r="N169" s="40"/>
      <c r="O169" s="40"/>
      <c r="P169" s="40"/>
      <c r="Q169" s="50"/>
      <c r="R169" s="50"/>
      <c r="S169" s="50"/>
      <c r="T169" s="5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</row>
    <row r="170" spans="1:49" ht="18" hidden="1" x14ac:dyDescent="0.35">
      <c r="A170" s="123">
        <v>36002</v>
      </c>
      <c r="B170" s="124">
        <v>11882</v>
      </c>
      <c r="C170" s="124">
        <v>3500</v>
      </c>
      <c r="D170" s="125">
        <f t="shared" si="4"/>
        <v>15382</v>
      </c>
      <c r="E170" s="126">
        <f t="shared" si="5"/>
        <v>0.77246131842413213</v>
      </c>
      <c r="F170" s="127">
        <v>54</v>
      </c>
      <c r="G170" s="123">
        <v>36002</v>
      </c>
      <c r="H170" s="40"/>
      <c r="I170" s="40"/>
      <c r="J170" s="40"/>
      <c r="K170" s="40"/>
      <c r="L170" s="50"/>
      <c r="M170" s="50"/>
      <c r="N170" s="40"/>
      <c r="O170" s="40"/>
      <c r="P170" s="40"/>
      <c r="Q170" s="50"/>
      <c r="R170" s="50"/>
      <c r="S170" s="50"/>
      <c r="T170" s="5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</row>
    <row r="171" spans="1:49" ht="18" hidden="1" x14ac:dyDescent="0.35">
      <c r="A171" s="123">
        <v>36003</v>
      </c>
      <c r="B171" s="124">
        <v>10395</v>
      </c>
      <c r="C171" s="124">
        <v>4585</v>
      </c>
      <c r="D171" s="125">
        <f t="shared" si="4"/>
        <v>14980</v>
      </c>
      <c r="E171" s="126">
        <f t="shared" si="5"/>
        <v>0.69392523364485981</v>
      </c>
      <c r="F171" s="127">
        <v>57</v>
      </c>
      <c r="G171" s="123">
        <v>36003</v>
      </c>
      <c r="H171" s="40"/>
      <c r="I171" s="40"/>
      <c r="J171" s="40"/>
      <c r="K171" s="40"/>
      <c r="L171" s="50"/>
      <c r="M171" s="50"/>
      <c r="N171" s="40"/>
      <c r="O171" s="40"/>
      <c r="P171" s="40"/>
      <c r="Q171" s="50"/>
      <c r="R171" s="50"/>
      <c r="S171" s="50"/>
      <c r="T171" s="5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</row>
    <row r="172" spans="1:49" ht="18" hidden="1" x14ac:dyDescent="0.35">
      <c r="A172" s="123">
        <v>37001</v>
      </c>
      <c r="B172" s="124">
        <v>13497</v>
      </c>
      <c r="C172" s="124">
        <v>6946</v>
      </c>
      <c r="D172" s="125">
        <f t="shared" si="4"/>
        <v>20443</v>
      </c>
      <c r="E172" s="126">
        <f t="shared" si="5"/>
        <v>0.66022599422785311</v>
      </c>
      <c r="F172" s="127">
        <v>80</v>
      </c>
      <c r="G172" s="123">
        <v>37001</v>
      </c>
      <c r="H172" s="40"/>
      <c r="I172" s="40"/>
      <c r="J172" s="40"/>
      <c r="K172" s="40"/>
      <c r="L172" s="50"/>
      <c r="M172" s="50"/>
      <c r="N172" s="40"/>
      <c r="O172" s="40"/>
      <c r="P172" s="40"/>
      <c r="Q172" s="50"/>
      <c r="R172" s="50"/>
      <c r="S172" s="50"/>
      <c r="T172" s="5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</row>
    <row r="173" spans="1:49" ht="18" hidden="1" x14ac:dyDescent="0.35">
      <c r="A173" s="123">
        <v>37002</v>
      </c>
      <c r="B173" s="124">
        <v>11749</v>
      </c>
      <c r="C173" s="124">
        <v>6380</v>
      </c>
      <c r="D173" s="125">
        <f t="shared" si="4"/>
        <v>18129</v>
      </c>
      <c r="E173" s="126">
        <f t="shared" si="5"/>
        <v>0.64807766561862212</v>
      </c>
      <c r="F173" s="127">
        <v>63</v>
      </c>
      <c r="G173" s="123">
        <v>37002</v>
      </c>
      <c r="H173" s="40"/>
      <c r="I173" s="40"/>
      <c r="J173" s="40"/>
      <c r="K173" s="40"/>
      <c r="L173" s="50"/>
      <c r="M173" s="50"/>
      <c r="N173" s="40"/>
      <c r="O173" s="40"/>
      <c r="P173" s="40"/>
      <c r="Q173" s="50"/>
      <c r="R173" s="50"/>
      <c r="S173" s="50"/>
      <c r="T173" s="5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</row>
    <row r="174" spans="1:49" ht="18" hidden="1" x14ac:dyDescent="0.35">
      <c r="A174" s="123">
        <v>38002</v>
      </c>
      <c r="B174" s="124">
        <v>8140</v>
      </c>
      <c r="C174" s="124">
        <v>3591</v>
      </c>
      <c r="D174" s="125">
        <f t="shared" si="4"/>
        <v>11731</v>
      </c>
      <c r="E174" s="126">
        <f t="shared" si="5"/>
        <v>0.69388798908873928</v>
      </c>
      <c r="F174" s="127">
        <v>45</v>
      </c>
      <c r="G174" s="123">
        <v>38002</v>
      </c>
      <c r="H174" s="40"/>
      <c r="I174" s="40"/>
      <c r="J174" s="40"/>
      <c r="K174" s="40"/>
      <c r="L174" s="50"/>
      <c r="M174" s="50"/>
      <c r="N174" s="40"/>
      <c r="O174" s="40"/>
      <c r="P174" s="40"/>
      <c r="Q174" s="50"/>
      <c r="R174" s="50"/>
      <c r="S174" s="50"/>
      <c r="T174" s="5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</row>
    <row r="175" spans="1:49" ht="18" hidden="1" x14ac:dyDescent="0.35">
      <c r="A175" s="123">
        <v>39001</v>
      </c>
      <c r="B175" s="124">
        <v>8311</v>
      </c>
      <c r="C175" s="124">
        <v>3160</v>
      </c>
      <c r="D175" s="125">
        <f t="shared" si="4"/>
        <v>11471</v>
      </c>
      <c r="E175" s="126">
        <f t="shared" si="5"/>
        <v>0.72452270944119956</v>
      </c>
      <c r="F175" s="127">
        <v>44</v>
      </c>
      <c r="G175" s="123">
        <v>39001</v>
      </c>
      <c r="H175" s="40"/>
      <c r="I175" s="40"/>
      <c r="J175" s="40"/>
      <c r="K175" s="40"/>
      <c r="L175" s="50"/>
      <c r="M175" s="50"/>
      <c r="N175" s="40"/>
      <c r="O175" s="40"/>
      <c r="P175" s="40"/>
      <c r="Q175" s="50"/>
      <c r="R175" s="50"/>
      <c r="S175" s="50"/>
      <c r="T175" s="5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</row>
    <row r="176" spans="1:49" ht="18" hidden="1" x14ac:dyDescent="0.35">
      <c r="A176" s="123">
        <v>40003</v>
      </c>
      <c r="B176" s="124">
        <v>10460</v>
      </c>
      <c r="C176" s="124">
        <v>4609</v>
      </c>
      <c r="D176" s="125">
        <f t="shared" si="4"/>
        <v>15069</v>
      </c>
      <c r="E176" s="126">
        <f t="shared" si="5"/>
        <v>0.69414028800849426</v>
      </c>
      <c r="F176" s="127">
        <v>55</v>
      </c>
      <c r="G176" s="123">
        <v>40003</v>
      </c>
      <c r="H176" s="40"/>
      <c r="I176" s="40"/>
      <c r="J176" s="40"/>
      <c r="K176" s="40"/>
      <c r="L176" s="50"/>
      <c r="M176" s="50"/>
      <c r="N176" s="40"/>
      <c r="O176" s="40"/>
      <c r="P176" s="40"/>
      <c r="Q176" s="50"/>
      <c r="R176" s="50"/>
      <c r="S176" s="50"/>
      <c r="T176" s="5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</row>
    <row r="177" spans="1:49" ht="18" hidden="1" x14ac:dyDescent="0.35">
      <c r="A177" s="123">
        <v>40004</v>
      </c>
      <c r="B177" s="124">
        <v>5341</v>
      </c>
      <c r="C177" s="124">
        <v>2167</v>
      </c>
      <c r="D177" s="125">
        <f t="shared" si="4"/>
        <v>7508</v>
      </c>
      <c r="E177" s="126">
        <f t="shared" si="5"/>
        <v>0.71137453383058069</v>
      </c>
      <c r="F177" s="127">
        <v>54</v>
      </c>
      <c r="G177" s="123">
        <v>40004</v>
      </c>
      <c r="H177" s="40"/>
      <c r="I177" s="40"/>
      <c r="J177" s="40"/>
      <c r="K177" s="40"/>
      <c r="L177" s="50"/>
      <c r="M177" s="50"/>
      <c r="N177" s="40"/>
      <c r="O177" s="40"/>
      <c r="P177" s="40"/>
      <c r="Q177" s="50"/>
      <c r="R177" s="50"/>
      <c r="S177" s="50"/>
      <c r="T177" s="5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</row>
    <row r="178" spans="1:49" ht="18" hidden="1" x14ac:dyDescent="0.35">
      <c r="A178" s="123">
        <v>41001</v>
      </c>
      <c r="B178" s="124">
        <v>3339</v>
      </c>
      <c r="C178" s="124">
        <v>3617</v>
      </c>
      <c r="D178" s="125">
        <f t="shared" si="4"/>
        <v>6956</v>
      </c>
      <c r="E178" s="126">
        <f t="shared" si="5"/>
        <v>0.48001725129384704</v>
      </c>
      <c r="F178" s="127">
        <v>25</v>
      </c>
      <c r="G178" s="123">
        <v>41001</v>
      </c>
      <c r="H178" s="40"/>
      <c r="I178" s="40"/>
      <c r="J178" s="40"/>
      <c r="K178" s="40"/>
      <c r="L178" s="50"/>
      <c r="M178" s="50"/>
      <c r="N178" s="40"/>
      <c r="O178" s="40"/>
      <c r="P178" s="40"/>
      <c r="Q178" s="50"/>
      <c r="R178" s="50"/>
      <c r="S178" s="50"/>
      <c r="T178" s="5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</row>
    <row r="179" spans="1:49" ht="18" hidden="1" x14ac:dyDescent="0.35">
      <c r="A179" s="123">
        <v>41002</v>
      </c>
      <c r="B179" s="124">
        <v>8891</v>
      </c>
      <c r="C179" s="124">
        <v>9942</v>
      </c>
      <c r="D179" s="125">
        <f t="shared" si="4"/>
        <v>18833</v>
      </c>
      <c r="E179" s="126">
        <f t="shared" si="5"/>
        <v>0.47209685127170392</v>
      </c>
      <c r="F179" s="127">
        <v>58</v>
      </c>
      <c r="G179" s="123">
        <v>41002</v>
      </c>
      <c r="H179" s="40"/>
      <c r="I179" s="40"/>
      <c r="J179" s="40"/>
      <c r="K179" s="40"/>
      <c r="L179" s="50"/>
      <c r="M179" s="50"/>
      <c r="N179" s="40"/>
      <c r="O179" s="40"/>
      <c r="P179" s="40"/>
      <c r="Q179" s="50"/>
      <c r="R179" s="50"/>
      <c r="S179" s="50"/>
      <c r="T179" s="5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</row>
    <row r="180" spans="1:49" ht="18" hidden="1" x14ac:dyDescent="0.35">
      <c r="A180" s="123">
        <v>41003</v>
      </c>
      <c r="B180" s="124">
        <v>7136</v>
      </c>
      <c r="C180" s="124">
        <v>3959</v>
      </c>
      <c r="D180" s="125">
        <f t="shared" si="4"/>
        <v>11095</v>
      </c>
      <c r="E180" s="126">
        <f t="shared" si="5"/>
        <v>0.64317260027039203</v>
      </c>
      <c r="F180" s="127">
        <v>38</v>
      </c>
      <c r="G180" s="123">
        <v>41003</v>
      </c>
      <c r="H180" s="40"/>
      <c r="I180" s="40"/>
      <c r="J180" s="40"/>
      <c r="K180" s="40"/>
      <c r="L180" s="50"/>
      <c r="M180" s="50"/>
      <c r="N180" s="40"/>
      <c r="O180" s="40"/>
      <c r="P180" s="40"/>
      <c r="Q180" s="50"/>
      <c r="R180" s="50"/>
      <c r="S180" s="50"/>
      <c r="T180" s="5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</row>
    <row r="181" spans="1:49" ht="18" hidden="1" x14ac:dyDescent="0.35">
      <c r="A181" s="123">
        <v>42001</v>
      </c>
      <c r="B181" s="124">
        <v>8413</v>
      </c>
      <c r="C181" s="124">
        <v>6299</v>
      </c>
      <c r="D181" s="125">
        <f t="shared" si="4"/>
        <v>14712</v>
      </c>
      <c r="E181" s="126">
        <f t="shared" si="5"/>
        <v>0.57184611201740077</v>
      </c>
      <c r="F181" s="127">
        <v>71</v>
      </c>
      <c r="G181" s="123">
        <v>42001</v>
      </c>
      <c r="H181" s="40"/>
      <c r="I181" s="40"/>
      <c r="J181" s="40"/>
      <c r="K181" s="40"/>
      <c r="L181" s="50"/>
      <c r="M181" s="50"/>
      <c r="N181" s="40"/>
      <c r="O181" s="40"/>
      <c r="P181" s="40"/>
      <c r="Q181" s="50"/>
      <c r="R181" s="50"/>
      <c r="S181" s="50"/>
      <c r="T181" s="5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</row>
    <row r="182" spans="1:49" ht="18" hidden="1" x14ac:dyDescent="0.35">
      <c r="A182" s="123">
        <v>42002</v>
      </c>
      <c r="B182" s="124">
        <v>8880</v>
      </c>
      <c r="C182" s="124">
        <v>6225</v>
      </c>
      <c r="D182" s="125">
        <f t="shared" si="4"/>
        <v>15105</v>
      </c>
      <c r="E182" s="126">
        <f t="shared" si="5"/>
        <v>0.58788480635551144</v>
      </c>
      <c r="F182" s="127">
        <v>67</v>
      </c>
      <c r="G182" s="123">
        <v>42002</v>
      </c>
      <c r="H182" s="40"/>
      <c r="I182" s="40"/>
      <c r="J182" s="40"/>
      <c r="K182" s="40"/>
      <c r="L182" s="50"/>
      <c r="M182" s="50"/>
      <c r="N182" s="40"/>
      <c r="O182" s="40"/>
      <c r="P182" s="40"/>
      <c r="Q182" s="50"/>
      <c r="R182" s="50"/>
      <c r="S182" s="50"/>
      <c r="T182" s="5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</row>
    <row r="183" spans="1:49" ht="18" hidden="1" x14ac:dyDescent="0.35">
      <c r="A183" s="123">
        <v>42003</v>
      </c>
      <c r="B183" s="124">
        <v>7406</v>
      </c>
      <c r="C183" s="124">
        <v>2712</v>
      </c>
      <c r="D183" s="125">
        <f t="shared" si="4"/>
        <v>10118</v>
      </c>
      <c r="E183" s="126">
        <f t="shared" si="5"/>
        <v>0.73196283850563348</v>
      </c>
      <c r="F183" s="127">
        <v>33</v>
      </c>
      <c r="G183" s="123">
        <v>42003</v>
      </c>
      <c r="H183" s="40"/>
      <c r="I183" s="40"/>
      <c r="J183" s="40"/>
      <c r="K183" s="40"/>
      <c r="L183" s="50"/>
      <c r="M183" s="50"/>
      <c r="N183" s="40"/>
      <c r="O183" s="40"/>
      <c r="P183" s="40"/>
      <c r="Q183" s="50"/>
      <c r="R183" s="50"/>
      <c r="S183" s="50"/>
      <c r="T183" s="5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</row>
    <row r="184" spans="1:49" ht="18" hidden="1" x14ac:dyDescent="0.35">
      <c r="A184" s="123">
        <v>42005</v>
      </c>
      <c r="B184" s="124">
        <v>13149</v>
      </c>
      <c r="C184" s="124">
        <v>10678</v>
      </c>
      <c r="D184" s="125">
        <f t="shared" si="4"/>
        <v>23827</v>
      </c>
      <c r="E184" s="126">
        <f t="shared" si="5"/>
        <v>0.55185293994208251</v>
      </c>
      <c r="F184" s="127">
        <v>76</v>
      </c>
      <c r="G184" s="123">
        <v>42005</v>
      </c>
      <c r="H184" s="40"/>
      <c r="I184" s="40"/>
      <c r="J184" s="40"/>
      <c r="K184" s="40"/>
      <c r="L184" s="50"/>
      <c r="M184" s="50"/>
      <c r="N184" s="40"/>
      <c r="O184" s="40"/>
      <c r="P184" s="40"/>
      <c r="Q184" s="50"/>
      <c r="R184" s="50"/>
      <c r="S184" s="50"/>
      <c r="T184" s="5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</row>
    <row r="185" spans="1:49" ht="18" hidden="1" x14ac:dyDescent="0.35">
      <c r="A185" s="123">
        <v>43001</v>
      </c>
      <c r="B185" s="124">
        <v>11904</v>
      </c>
      <c r="C185" s="124">
        <v>2552</v>
      </c>
      <c r="D185" s="125">
        <f t="shared" si="4"/>
        <v>14456</v>
      </c>
      <c r="E185" s="126">
        <f t="shared" si="5"/>
        <v>0.82346430547869398</v>
      </c>
      <c r="F185" s="127">
        <v>70</v>
      </c>
      <c r="G185" s="123">
        <v>43001</v>
      </c>
      <c r="H185" s="40"/>
      <c r="I185" s="40"/>
      <c r="J185" s="40"/>
      <c r="K185" s="40"/>
      <c r="L185" s="50"/>
      <c r="M185" s="50"/>
      <c r="N185" s="40"/>
      <c r="O185" s="40"/>
      <c r="P185" s="40"/>
      <c r="Q185" s="50"/>
      <c r="R185" s="50"/>
      <c r="S185" s="50"/>
      <c r="T185" s="5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</row>
    <row r="186" spans="1:49" ht="18" hidden="1" x14ac:dyDescent="0.35">
      <c r="A186" s="123">
        <v>43002</v>
      </c>
      <c r="B186" s="124">
        <v>22536</v>
      </c>
      <c r="C186" s="124">
        <v>13050</v>
      </c>
      <c r="D186" s="125">
        <f t="shared" si="4"/>
        <v>35586</v>
      </c>
      <c r="E186" s="126">
        <f t="shared" si="5"/>
        <v>0.63328275164390491</v>
      </c>
      <c r="F186" s="127">
        <v>120</v>
      </c>
      <c r="G186" s="123">
        <v>43002</v>
      </c>
      <c r="H186" s="40"/>
      <c r="I186" s="40"/>
      <c r="J186" s="40"/>
      <c r="K186" s="40"/>
      <c r="L186" s="50"/>
      <c r="M186" s="50"/>
      <c r="N186" s="40"/>
      <c r="O186" s="40"/>
      <c r="P186" s="40"/>
      <c r="Q186" s="50"/>
      <c r="R186" s="50"/>
      <c r="S186" s="50"/>
      <c r="T186" s="5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</row>
    <row r="187" spans="1:49" ht="18" hidden="1" x14ac:dyDescent="0.35">
      <c r="A187" s="123">
        <v>43003</v>
      </c>
      <c r="B187" s="124">
        <v>18823</v>
      </c>
      <c r="C187" s="124">
        <v>12430</v>
      </c>
      <c r="D187" s="125">
        <f t="shared" si="4"/>
        <v>31253</v>
      </c>
      <c r="E187" s="126">
        <f t="shared" si="5"/>
        <v>0.60227818129459576</v>
      </c>
      <c r="F187" s="127">
        <v>110</v>
      </c>
      <c r="G187" s="123">
        <v>43003</v>
      </c>
      <c r="H187" s="40"/>
      <c r="I187" s="40"/>
      <c r="J187" s="40"/>
      <c r="K187" s="40"/>
      <c r="L187" s="50"/>
      <c r="M187" s="50"/>
      <c r="N187" s="40"/>
      <c r="O187" s="40"/>
      <c r="P187" s="40"/>
      <c r="Q187" s="50"/>
      <c r="R187" s="50"/>
      <c r="S187" s="50"/>
      <c r="T187" s="5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</row>
    <row r="188" spans="1:49" ht="18" hidden="1" x14ac:dyDescent="0.35">
      <c r="A188" s="123">
        <v>44001</v>
      </c>
      <c r="B188" s="124">
        <v>7373</v>
      </c>
      <c r="C188" s="124">
        <v>1628</v>
      </c>
      <c r="D188" s="125">
        <f t="shared" si="4"/>
        <v>9001</v>
      </c>
      <c r="E188" s="126">
        <f t="shared" si="5"/>
        <v>0.81913120764359515</v>
      </c>
      <c r="F188" s="127">
        <v>42</v>
      </c>
      <c r="G188" s="123">
        <v>44001</v>
      </c>
      <c r="H188" s="40"/>
      <c r="I188" s="40"/>
      <c r="J188" s="40"/>
      <c r="K188" s="40"/>
      <c r="L188" s="50"/>
      <c r="M188" s="50"/>
      <c r="N188" s="40"/>
      <c r="O188" s="40"/>
      <c r="P188" s="40"/>
      <c r="Q188" s="50"/>
      <c r="R188" s="50"/>
      <c r="S188" s="50"/>
      <c r="T188" s="5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</row>
    <row r="189" spans="1:49" ht="18" hidden="1" x14ac:dyDescent="0.35">
      <c r="A189" s="123">
        <v>45001</v>
      </c>
      <c r="B189" s="124">
        <v>9585</v>
      </c>
      <c r="C189" s="124">
        <v>4533</v>
      </c>
      <c r="D189" s="125">
        <f t="shared" si="4"/>
        <v>14118</v>
      </c>
      <c r="E189" s="126">
        <f t="shared" si="5"/>
        <v>0.67892052698682537</v>
      </c>
      <c r="F189" s="127">
        <v>60</v>
      </c>
      <c r="G189" s="123">
        <v>45001</v>
      </c>
      <c r="H189" s="40"/>
      <c r="I189" s="40"/>
      <c r="J189" s="40"/>
      <c r="K189" s="40"/>
      <c r="L189" s="50"/>
      <c r="M189" s="50"/>
      <c r="N189" s="40"/>
      <c r="O189" s="40"/>
      <c r="P189" s="40"/>
      <c r="Q189" s="50"/>
      <c r="R189" s="50"/>
      <c r="S189" s="50"/>
      <c r="T189" s="5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</row>
    <row r="190" spans="1:49" ht="18" hidden="1" x14ac:dyDescent="0.35">
      <c r="A190" s="123">
        <v>46001</v>
      </c>
      <c r="B190" s="124">
        <v>3433</v>
      </c>
      <c r="C190" s="124">
        <v>6818</v>
      </c>
      <c r="D190" s="125">
        <f t="shared" si="4"/>
        <v>10251</v>
      </c>
      <c r="E190" s="126">
        <f t="shared" si="5"/>
        <v>0.33489415666764216</v>
      </c>
      <c r="F190" s="127">
        <v>40</v>
      </c>
      <c r="G190" s="123">
        <v>46001</v>
      </c>
      <c r="H190" s="40"/>
      <c r="I190" s="40"/>
      <c r="J190" s="40"/>
      <c r="K190" s="40"/>
      <c r="L190" s="50"/>
      <c r="M190" s="50"/>
      <c r="N190" s="40"/>
      <c r="O190" s="40"/>
      <c r="P190" s="40"/>
      <c r="Q190" s="50"/>
      <c r="R190" s="50"/>
      <c r="S190" s="50"/>
      <c r="T190" s="5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</row>
    <row r="191" spans="1:49" ht="18" hidden="1" x14ac:dyDescent="0.35">
      <c r="A191" s="123">
        <v>46002</v>
      </c>
      <c r="B191" s="124">
        <v>12701</v>
      </c>
      <c r="C191" s="124">
        <v>9134</v>
      </c>
      <c r="D191" s="125">
        <f t="shared" si="4"/>
        <v>21835</v>
      </c>
      <c r="E191" s="126">
        <f t="shared" si="5"/>
        <v>0.58168078772612775</v>
      </c>
      <c r="F191" s="127">
        <v>95</v>
      </c>
      <c r="G191" s="123">
        <v>46002</v>
      </c>
      <c r="H191" s="40"/>
      <c r="I191" s="40"/>
      <c r="J191" s="40"/>
      <c r="K191" s="40"/>
      <c r="L191" s="50"/>
      <c r="M191" s="50"/>
      <c r="N191" s="40"/>
      <c r="O191" s="40"/>
      <c r="P191" s="40"/>
      <c r="Q191" s="50"/>
      <c r="R191" s="50"/>
      <c r="S191" s="50"/>
      <c r="T191" s="5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</row>
    <row r="192" spans="1:49" ht="18" hidden="1" x14ac:dyDescent="0.35">
      <c r="A192" s="123">
        <v>46003</v>
      </c>
      <c r="B192" s="124">
        <v>8751</v>
      </c>
      <c r="C192" s="124">
        <v>6546</v>
      </c>
      <c r="D192" s="125">
        <f t="shared" si="4"/>
        <v>15297</v>
      </c>
      <c r="E192" s="126">
        <f t="shared" si="5"/>
        <v>0.57207295548146697</v>
      </c>
      <c r="F192" s="127">
        <v>50</v>
      </c>
      <c r="G192" s="123">
        <v>46003</v>
      </c>
      <c r="H192" s="40"/>
      <c r="I192" s="40"/>
      <c r="J192" s="40"/>
      <c r="K192" s="40"/>
      <c r="L192" s="50"/>
      <c r="M192" s="50"/>
      <c r="N192" s="40"/>
      <c r="O192" s="40"/>
      <c r="P192" s="40"/>
      <c r="Q192" s="50"/>
      <c r="R192" s="50"/>
      <c r="S192" s="50"/>
      <c r="T192" s="5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</row>
    <row r="193" spans="1:49" ht="18" hidden="1" x14ac:dyDescent="0.35">
      <c r="A193" s="123">
        <v>46004</v>
      </c>
      <c r="B193" s="124">
        <v>5751</v>
      </c>
      <c r="C193" s="124">
        <v>2757</v>
      </c>
      <c r="D193" s="125">
        <f t="shared" si="4"/>
        <v>8508</v>
      </c>
      <c r="E193" s="126">
        <f t="shared" si="5"/>
        <v>0.67595204513399154</v>
      </c>
      <c r="F193" s="127">
        <v>39</v>
      </c>
      <c r="G193" s="123">
        <v>46004</v>
      </c>
      <c r="H193" s="40"/>
      <c r="I193" s="40"/>
      <c r="J193" s="40"/>
      <c r="K193" s="40"/>
      <c r="L193" s="50"/>
      <c r="M193" s="50"/>
      <c r="N193" s="40"/>
      <c r="O193" s="40"/>
      <c r="P193" s="40"/>
      <c r="Q193" s="50"/>
      <c r="R193" s="50"/>
      <c r="S193" s="50"/>
      <c r="T193" s="5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</row>
    <row r="194" spans="1:49" ht="18" hidden="1" x14ac:dyDescent="0.35">
      <c r="A194" s="123">
        <v>47002</v>
      </c>
      <c r="B194" s="124">
        <v>13709</v>
      </c>
      <c r="C194" s="124">
        <v>9440</v>
      </c>
      <c r="D194" s="125">
        <f t="shared" si="4"/>
        <v>23149</v>
      </c>
      <c r="E194" s="126">
        <f t="shared" si="5"/>
        <v>0.59220700678215044</v>
      </c>
      <c r="F194" s="127">
        <v>90</v>
      </c>
      <c r="G194" s="123">
        <v>47002</v>
      </c>
      <c r="H194" s="40"/>
      <c r="I194" s="40"/>
      <c r="J194" s="40"/>
      <c r="K194" s="40"/>
      <c r="L194" s="50"/>
      <c r="M194" s="50"/>
      <c r="N194" s="40"/>
      <c r="O194" s="40"/>
      <c r="P194" s="40"/>
      <c r="Q194" s="50"/>
      <c r="R194" s="50"/>
      <c r="S194" s="50"/>
      <c r="T194" s="5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</row>
    <row r="195" spans="1:49" ht="18" hidden="1" x14ac:dyDescent="0.35">
      <c r="A195" s="123">
        <v>47003</v>
      </c>
      <c r="B195" s="124">
        <v>10686</v>
      </c>
      <c r="C195" s="124">
        <v>4461</v>
      </c>
      <c r="D195" s="125">
        <f t="shared" ref="D195:D258" si="6">+B195+C195</f>
        <v>15147</v>
      </c>
      <c r="E195" s="126">
        <f t="shared" ref="E195:E258" si="7">B195/D195</f>
        <v>0.70548623489799955</v>
      </c>
      <c r="F195" s="127">
        <v>50</v>
      </c>
      <c r="G195" s="123">
        <v>47003</v>
      </c>
      <c r="H195" s="40"/>
      <c r="I195" s="40"/>
      <c r="J195" s="40"/>
      <c r="K195" s="40"/>
      <c r="L195" s="50"/>
      <c r="M195" s="50"/>
      <c r="N195" s="40"/>
      <c r="O195" s="40"/>
      <c r="P195" s="40"/>
      <c r="Q195" s="50"/>
      <c r="R195" s="50"/>
      <c r="S195" s="50"/>
      <c r="T195" s="5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</row>
    <row r="196" spans="1:49" ht="18" hidden="1" x14ac:dyDescent="0.35">
      <c r="A196" s="123">
        <v>47005</v>
      </c>
      <c r="B196" s="124">
        <v>7945</v>
      </c>
      <c r="C196" s="124">
        <v>5791</v>
      </c>
      <c r="D196" s="125">
        <f t="shared" si="6"/>
        <v>13736</v>
      </c>
      <c r="E196" s="126">
        <f t="shared" si="7"/>
        <v>0.57840710541642404</v>
      </c>
      <c r="F196" s="127">
        <v>58</v>
      </c>
      <c r="G196" s="123">
        <v>47005</v>
      </c>
      <c r="H196" s="40"/>
      <c r="I196" s="40"/>
      <c r="J196" s="40"/>
      <c r="K196" s="40"/>
      <c r="L196" s="50"/>
      <c r="M196" s="50"/>
      <c r="N196" s="40"/>
      <c r="O196" s="40"/>
      <c r="P196" s="40"/>
      <c r="Q196" s="50"/>
      <c r="R196" s="50"/>
      <c r="S196" s="50"/>
      <c r="T196" s="5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</row>
    <row r="197" spans="1:49" ht="18" hidden="1" x14ac:dyDescent="0.35">
      <c r="A197" s="123">
        <v>48001</v>
      </c>
      <c r="B197" s="124">
        <v>13722</v>
      </c>
      <c r="C197" s="124">
        <v>7626</v>
      </c>
      <c r="D197" s="125">
        <f t="shared" si="6"/>
        <v>21348</v>
      </c>
      <c r="E197" s="126">
        <f t="shared" si="7"/>
        <v>0.64277684092186627</v>
      </c>
      <c r="F197" s="127">
        <v>103</v>
      </c>
      <c r="G197" s="123">
        <v>48001</v>
      </c>
      <c r="H197" s="40"/>
      <c r="I197" s="40"/>
      <c r="J197" s="40"/>
      <c r="K197" s="40"/>
      <c r="L197" s="50"/>
      <c r="M197" s="50"/>
      <c r="N197" s="40"/>
      <c r="O197" s="40"/>
      <c r="P197" s="40"/>
      <c r="Q197" s="50"/>
      <c r="R197" s="50"/>
      <c r="S197" s="50"/>
      <c r="T197" s="5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</row>
    <row r="198" spans="1:49" ht="18" hidden="1" x14ac:dyDescent="0.35">
      <c r="A198" s="123">
        <v>48002</v>
      </c>
      <c r="B198" s="124">
        <v>19118</v>
      </c>
      <c r="C198" s="124">
        <v>9014</v>
      </c>
      <c r="D198" s="125">
        <f t="shared" si="6"/>
        <v>28132</v>
      </c>
      <c r="E198" s="126">
        <f t="shared" si="7"/>
        <v>0.67958197070951232</v>
      </c>
      <c r="F198" s="127">
        <v>126</v>
      </c>
      <c r="G198" s="123">
        <v>48002</v>
      </c>
      <c r="H198" s="40"/>
      <c r="I198" s="40"/>
      <c r="J198" s="40"/>
      <c r="K198" s="40"/>
      <c r="L198" s="50"/>
      <c r="M198" s="50"/>
      <c r="N198" s="40"/>
      <c r="O198" s="40"/>
      <c r="P198" s="40"/>
      <c r="Q198" s="50"/>
      <c r="R198" s="50"/>
      <c r="S198" s="50"/>
      <c r="T198" s="5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</row>
    <row r="199" spans="1:49" ht="18" hidden="1" x14ac:dyDescent="0.35">
      <c r="A199" s="123">
        <v>48003</v>
      </c>
      <c r="B199" s="124">
        <v>10413</v>
      </c>
      <c r="C199" s="124">
        <v>5812</v>
      </c>
      <c r="D199" s="125">
        <f t="shared" si="6"/>
        <v>16225</v>
      </c>
      <c r="E199" s="126">
        <f t="shared" si="7"/>
        <v>0.6417873651771957</v>
      </c>
      <c r="F199" s="127">
        <v>72</v>
      </c>
      <c r="G199" s="123">
        <v>48003</v>
      </c>
      <c r="H199" s="40"/>
      <c r="I199" s="40"/>
      <c r="J199" s="40"/>
      <c r="K199" s="40"/>
      <c r="L199" s="50"/>
      <c r="M199" s="50"/>
      <c r="N199" s="40"/>
      <c r="O199" s="40"/>
      <c r="P199" s="40"/>
      <c r="Q199" s="50"/>
      <c r="R199" s="50"/>
      <c r="S199" s="50"/>
      <c r="T199" s="5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</row>
    <row r="200" spans="1:49" ht="18" hidden="1" x14ac:dyDescent="0.35">
      <c r="A200" s="123">
        <v>49001</v>
      </c>
      <c r="B200" s="124">
        <v>5079</v>
      </c>
      <c r="C200" s="124">
        <v>2790</v>
      </c>
      <c r="D200" s="125">
        <f t="shared" si="6"/>
        <v>7869</v>
      </c>
      <c r="E200" s="126">
        <f t="shared" si="7"/>
        <v>0.64544414792222649</v>
      </c>
      <c r="F200" s="127">
        <v>65</v>
      </c>
      <c r="G200" s="123">
        <v>49001</v>
      </c>
      <c r="H200" s="40"/>
      <c r="I200" s="40"/>
      <c r="J200" s="40"/>
      <c r="K200" s="40"/>
      <c r="L200" s="50"/>
      <c r="M200" s="50"/>
      <c r="N200" s="40"/>
      <c r="O200" s="40"/>
      <c r="P200" s="40"/>
      <c r="Q200" s="50"/>
      <c r="R200" s="50"/>
      <c r="S200" s="50"/>
      <c r="T200" s="5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</row>
    <row r="201" spans="1:49" ht="18" hidden="1" x14ac:dyDescent="0.35">
      <c r="A201" s="123">
        <v>49002</v>
      </c>
      <c r="B201" s="124">
        <v>20510</v>
      </c>
      <c r="C201" s="124">
        <v>4936</v>
      </c>
      <c r="D201" s="128">
        <f t="shared" si="6"/>
        <v>25446</v>
      </c>
      <c r="E201" s="126">
        <f t="shared" si="7"/>
        <v>0.8060205926275249</v>
      </c>
      <c r="F201" s="127">
        <v>93</v>
      </c>
      <c r="G201" s="123">
        <v>49002</v>
      </c>
      <c r="H201" s="40"/>
      <c r="I201" s="40"/>
      <c r="J201" s="40"/>
      <c r="K201" s="40"/>
      <c r="L201" s="50"/>
      <c r="M201" s="50"/>
      <c r="N201" s="40"/>
      <c r="O201" s="40"/>
      <c r="P201" s="40"/>
      <c r="Q201" s="50"/>
      <c r="R201" s="50"/>
      <c r="S201" s="50"/>
      <c r="T201" s="5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</row>
    <row r="202" spans="1:49" ht="18" hidden="1" x14ac:dyDescent="0.35">
      <c r="A202" s="123">
        <v>49003</v>
      </c>
      <c r="B202" s="124">
        <v>10624</v>
      </c>
      <c r="C202" s="124">
        <v>3682</v>
      </c>
      <c r="D202" s="125">
        <f t="shared" si="6"/>
        <v>14306</v>
      </c>
      <c r="E202" s="126">
        <f t="shared" si="7"/>
        <v>0.74262547183000138</v>
      </c>
      <c r="F202" s="127">
        <v>50</v>
      </c>
      <c r="G202" s="123">
        <v>49003</v>
      </c>
      <c r="H202" s="40"/>
      <c r="I202" s="40"/>
      <c r="J202" s="40"/>
      <c r="K202" s="40"/>
      <c r="L202" s="50"/>
      <c r="M202" s="50"/>
      <c r="N202" s="40"/>
      <c r="O202" s="40"/>
      <c r="P202" s="40"/>
      <c r="Q202" s="50"/>
      <c r="R202" s="50"/>
      <c r="S202" s="50"/>
      <c r="T202" s="5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</row>
    <row r="203" spans="1:49" ht="18" hidden="1" x14ac:dyDescent="0.35">
      <c r="A203" s="123">
        <v>50001</v>
      </c>
      <c r="B203" s="124">
        <v>7936</v>
      </c>
      <c r="C203" s="124">
        <v>11190</v>
      </c>
      <c r="D203" s="125">
        <f t="shared" si="6"/>
        <v>19126</v>
      </c>
      <c r="E203" s="126">
        <f t="shared" si="7"/>
        <v>0.41493255254627209</v>
      </c>
      <c r="F203" s="127">
        <v>59</v>
      </c>
      <c r="G203" s="123">
        <v>50001</v>
      </c>
      <c r="H203" s="40"/>
      <c r="I203" s="40"/>
      <c r="J203" s="40"/>
      <c r="K203" s="40"/>
      <c r="L203" s="50"/>
      <c r="M203" s="50"/>
      <c r="N203" s="40"/>
      <c r="O203" s="40"/>
      <c r="P203" s="40"/>
      <c r="Q203" s="50"/>
      <c r="R203" s="50"/>
      <c r="S203" s="50"/>
      <c r="T203" s="5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</row>
    <row r="204" spans="1:49" ht="18" hidden="1" x14ac:dyDescent="0.35">
      <c r="A204" s="123">
        <v>50002</v>
      </c>
      <c r="B204" s="124">
        <v>8421</v>
      </c>
      <c r="C204" s="124">
        <v>3351</v>
      </c>
      <c r="D204" s="125">
        <f t="shared" si="6"/>
        <v>11772</v>
      </c>
      <c r="E204" s="126">
        <f t="shared" si="7"/>
        <v>0.71534148827726807</v>
      </c>
      <c r="F204" s="127">
        <v>49</v>
      </c>
      <c r="G204" s="123">
        <v>50002</v>
      </c>
      <c r="H204" s="40"/>
      <c r="I204" s="40"/>
      <c r="J204" s="40"/>
      <c r="K204" s="40"/>
      <c r="L204" s="50"/>
      <c r="M204" s="50"/>
      <c r="N204" s="40"/>
      <c r="O204" s="40"/>
      <c r="P204" s="40"/>
      <c r="Q204" s="50"/>
      <c r="R204" s="50"/>
      <c r="S204" s="50"/>
      <c r="T204" s="5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</row>
    <row r="205" spans="1:49" ht="18" hidden="1" x14ac:dyDescent="0.35">
      <c r="A205" s="123">
        <v>50003</v>
      </c>
      <c r="B205" s="124">
        <v>5599</v>
      </c>
      <c r="C205" s="124">
        <v>7501</v>
      </c>
      <c r="D205" s="125">
        <f t="shared" si="6"/>
        <v>13100</v>
      </c>
      <c r="E205" s="126">
        <f t="shared" si="7"/>
        <v>0.42740458015267174</v>
      </c>
      <c r="F205" s="127">
        <v>61</v>
      </c>
      <c r="G205" s="123">
        <v>50003</v>
      </c>
      <c r="H205" s="40"/>
      <c r="I205" s="40"/>
      <c r="J205" s="40"/>
      <c r="K205" s="40"/>
      <c r="L205" s="50"/>
      <c r="M205" s="50"/>
      <c r="N205" s="40"/>
      <c r="O205" s="40"/>
      <c r="P205" s="40"/>
      <c r="Q205" s="50"/>
      <c r="R205" s="50"/>
      <c r="S205" s="50"/>
      <c r="T205" s="5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</row>
    <row r="206" spans="1:49" ht="18" hidden="1" x14ac:dyDescent="0.35">
      <c r="A206" s="123">
        <v>50005</v>
      </c>
      <c r="B206" s="124">
        <v>5949</v>
      </c>
      <c r="C206" s="124">
        <v>4624</v>
      </c>
      <c r="D206" s="125">
        <f t="shared" si="6"/>
        <v>10573</v>
      </c>
      <c r="E206" s="126">
        <f t="shared" si="7"/>
        <v>0.56265960465336229</v>
      </c>
      <c r="F206" s="127">
        <v>45</v>
      </c>
      <c r="G206" s="123">
        <v>50005</v>
      </c>
      <c r="H206" s="40"/>
      <c r="I206" s="40"/>
      <c r="J206" s="40"/>
      <c r="K206" s="40"/>
      <c r="L206" s="50"/>
      <c r="M206" s="50"/>
      <c r="N206" s="40"/>
      <c r="O206" s="40"/>
      <c r="P206" s="40"/>
      <c r="Q206" s="50"/>
      <c r="R206" s="50"/>
      <c r="S206" s="50"/>
      <c r="T206" s="5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</row>
    <row r="207" spans="1:49" ht="18" hidden="1" x14ac:dyDescent="0.35">
      <c r="A207" s="123">
        <v>50006</v>
      </c>
      <c r="B207" s="124">
        <v>5863</v>
      </c>
      <c r="C207" s="124">
        <v>4463</v>
      </c>
      <c r="D207" s="125">
        <f t="shared" si="6"/>
        <v>10326</v>
      </c>
      <c r="E207" s="126">
        <f t="shared" si="7"/>
        <v>0.56779004454774351</v>
      </c>
      <c r="F207" s="127">
        <v>45</v>
      </c>
      <c r="G207" s="123">
        <v>50006</v>
      </c>
      <c r="H207" s="40"/>
      <c r="I207" s="40"/>
      <c r="J207" s="40"/>
      <c r="K207" s="40"/>
      <c r="L207" s="50"/>
      <c r="M207" s="50"/>
      <c r="N207" s="40"/>
      <c r="O207" s="40"/>
      <c r="P207" s="40"/>
      <c r="Q207" s="50"/>
      <c r="R207" s="50"/>
      <c r="S207" s="50"/>
      <c r="T207" s="5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</row>
    <row r="208" spans="1:49" ht="18" hidden="1" x14ac:dyDescent="0.35">
      <c r="A208" s="123">
        <v>51001</v>
      </c>
      <c r="B208" s="124">
        <v>7178</v>
      </c>
      <c r="C208" s="124">
        <v>4863</v>
      </c>
      <c r="D208" s="125">
        <f t="shared" si="6"/>
        <v>12041</v>
      </c>
      <c r="E208" s="126">
        <f t="shared" si="7"/>
        <v>0.59612988954405777</v>
      </c>
      <c r="F208" s="127">
        <v>62</v>
      </c>
      <c r="G208" s="123">
        <v>51001</v>
      </c>
      <c r="H208" s="40"/>
      <c r="I208" s="40"/>
      <c r="J208" s="40"/>
      <c r="K208" s="40"/>
      <c r="L208" s="50"/>
      <c r="M208" s="50"/>
      <c r="N208" s="40"/>
      <c r="O208" s="40"/>
      <c r="P208" s="40"/>
      <c r="Q208" s="50"/>
      <c r="R208" s="50"/>
      <c r="S208" s="50"/>
      <c r="T208" s="5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</row>
    <row r="209" spans="1:49" ht="18" hidden="1" x14ac:dyDescent="0.35">
      <c r="A209" s="123">
        <v>51002</v>
      </c>
      <c r="B209" s="124">
        <v>5514</v>
      </c>
      <c r="C209" s="124">
        <v>10288</v>
      </c>
      <c r="D209" s="125">
        <f t="shared" si="6"/>
        <v>15802</v>
      </c>
      <c r="E209" s="126">
        <f t="shared" si="7"/>
        <v>0.34894317175041134</v>
      </c>
      <c r="F209" s="127">
        <v>62</v>
      </c>
      <c r="G209" s="123">
        <v>51002</v>
      </c>
      <c r="H209" s="40"/>
      <c r="I209" s="40"/>
      <c r="J209" s="40"/>
      <c r="K209" s="40"/>
      <c r="L209" s="50"/>
      <c r="M209" s="50"/>
      <c r="N209" s="40"/>
      <c r="O209" s="40"/>
      <c r="P209" s="40"/>
      <c r="Q209" s="50"/>
      <c r="R209" s="50"/>
      <c r="S209" s="50"/>
      <c r="T209" s="5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</row>
    <row r="210" spans="1:49" ht="18" hidden="1" x14ac:dyDescent="0.35">
      <c r="A210" s="123">
        <v>52003</v>
      </c>
      <c r="B210" s="124">
        <v>11536</v>
      </c>
      <c r="C210" s="124">
        <v>9946</v>
      </c>
      <c r="D210" s="125">
        <f t="shared" si="6"/>
        <v>21482</v>
      </c>
      <c r="E210" s="126">
        <f t="shared" si="7"/>
        <v>0.5370077273996835</v>
      </c>
      <c r="F210" s="127">
        <v>80</v>
      </c>
      <c r="G210" s="123">
        <v>52003</v>
      </c>
      <c r="H210" s="40"/>
      <c r="I210" s="40"/>
      <c r="J210" s="40"/>
      <c r="K210" s="40"/>
      <c r="L210" s="50"/>
      <c r="M210" s="50"/>
      <c r="N210" s="40"/>
      <c r="O210" s="40"/>
      <c r="P210" s="40"/>
      <c r="Q210" s="50"/>
      <c r="R210" s="50"/>
      <c r="S210" s="50"/>
      <c r="T210" s="5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</row>
    <row r="211" spans="1:49" ht="18" hidden="1" x14ac:dyDescent="0.35">
      <c r="A211" s="123">
        <v>53002</v>
      </c>
      <c r="B211" s="124">
        <v>9810</v>
      </c>
      <c r="C211" s="124">
        <v>4044</v>
      </c>
      <c r="D211" s="125">
        <f t="shared" si="6"/>
        <v>13854</v>
      </c>
      <c r="E211" s="126">
        <f t="shared" si="7"/>
        <v>0.70809874404504114</v>
      </c>
      <c r="F211" s="127">
        <v>52</v>
      </c>
      <c r="G211" s="123">
        <v>53002</v>
      </c>
      <c r="H211" s="40"/>
      <c r="I211" s="40"/>
      <c r="J211" s="40"/>
      <c r="K211" s="40"/>
      <c r="L211" s="50"/>
      <c r="M211" s="50"/>
      <c r="N211" s="40"/>
      <c r="O211" s="40"/>
      <c r="P211" s="40"/>
      <c r="Q211" s="50"/>
      <c r="R211" s="50"/>
      <c r="S211" s="50"/>
      <c r="T211" s="5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</row>
    <row r="212" spans="1:49" ht="18" hidden="1" x14ac:dyDescent="0.35">
      <c r="A212" s="123">
        <v>53004</v>
      </c>
      <c r="B212" s="124">
        <v>5953</v>
      </c>
      <c r="C212" s="124">
        <v>5036</v>
      </c>
      <c r="D212" s="125">
        <f t="shared" si="6"/>
        <v>10989</v>
      </c>
      <c r="E212" s="126">
        <f t="shared" si="7"/>
        <v>0.54172354172354176</v>
      </c>
      <c r="F212" s="127">
        <v>69</v>
      </c>
      <c r="G212" s="123">
        <v>53004</v>
      </c>
      <c r="H212" s="40"/>
      <c r="I212" s="40"/>
      <c r="J212" s="40"/>
      <c r="K212" s="40"/>
      <c r="L212" s="50"/>
      <c r="M212" s="50"/>
      <c r="N212" s="40"/>
      <c r="O212" s="40"/>
      <c r="P212" s="40"/>
      <c r="Q212" s="50"/>
      <c r="R212" s="50"/>
      <c r="S212" s="50"/>
      <c r="T212" s="5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</row>
    <row r="213" spans="1:49" ht="18" hidden="1" x14ac:dyDescent="0.35">
      <c r="A213" s="123">
        <v>53005</v>
      </c>
      <c r="B213" s="124">
        <v>5054</v>
      </c>
      <c r="C213" s="124">
        <v>6493</v>
      </c>
      <c r="D213" s="125">
        <f t="shared" si="6"/>
        <v>11547</v>
      </c>
      <c r="E213" s="126">
        <f t="shared" si="7"/>
        <v>0.43768944314540575</v>
      </c>
      <c r="F213" s="127">
        <v>45</v>
      </c>
      <c r="G213" s="123">
        <v>53005</v>
      </c>
      <c r="H213" s="40"/>
      <c r="I213" s="40"/>
      <c r="J213" s="40"/>
      <c r="K213" s="40"/>
      <c r="L213" s="50"/>
      <c r="M213" s="50"/>
      <c r="N213" s="40"/>
      <c r="O213" s="40"/>
      <c r="P213" s="40"/>
      <c r="Q213" s="50"/>
      <c r="R213" s="50"/>
      <c r="S213" s="50"/>
      <c r="T213" s="5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</row>
    <row r="214" spans="1:49" ht="18" hidden="1" x14ac:dyDescent="0.35">
      <c r="A214" s="123">
        <v>54002</v>
      </c>
      <c r="B214" s="124">
        <v>5751</v>
      </c>
      <c r="C214" s="124">
        <v>4813</v>
      </c>
      <c r="D214" s="125">
        <f t="shared" si="6"/>
        <v>10564</v>
      </c>
      <c r="E214" s="126">
        <f t="shared" si="7"/>
        <v>0.54439606209769031</v>
      </c>
      <c r="F214" s="127">
        <v>44</v>
      </c>
      <c r="G214" s="123">
        <v>54002</v>
      </c>
      <c r="H214" s="40"/>
      <c r="I214" s="40"/>
      <c r="J214" s="40"/>
      <c r="K214" s="40"/>
      <c r="L214" s="50"/>
      <c r="M214" s="50"/>
      <c r="N214" s="40"/>
      <c r="O214" s="40"/>
      <c r="P214" s="40"/>
      <c r="Q214" s="50"/>
      <c r="R214" s="50"/>
      <c r="S214" s="50"/>
      <c r="T214" s="5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</row>
    <row r="215" spans="1:49" ht="18" hidden="1" x14ac:dyDescent="0.35">
      <c r="A215" s="123">
        <v>54003</v>
      </c>
      <c r="B215" s="124">
        <v>9348</v>
      </c>
      <c r="C215" s="124">
        <v>5364</v>
      </c>
      <c r="D215" s="125">
        <f t="shared" si="6"/>
        <v>14712</v>
      </c>
      <c r="E215" s="126">
        <f t="shared" si="7"/>
        <v>0.63539967373572592</v>
      </c>
      <c r="F215" s="127">
        <v>49</v>
      </c>
      <c r="G215" s="123">
        <v>54003</v>
      </c>
      <c r="H215" s="40"/>
      <c r="I215" s="40"/>
      <c r="J215" s="40"/>
      <c r="K215" s="40"/>
      <c r="L215" s="50"/>
      <c r="M215" s="50"/>
      <c r="N215" s="40"/>
      <c r="O215" s="40"/>
      <c r="P215" s="40"/>
      <c r="Q215" s="50"/>
      <c r="R215" s="50"/>
      <c r="S215" s="50"/>
      <c r="T215" s="5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</row>
    <row r="216" spans="1:49" ht="18" hidden="1" x14ac:dyDescent="0.35">
      <c r="A216" s="123">
        <v>54004</v>
      </c>
      <c r="B216" s="124">
        <v>10693</v>
      </c>
      <c r="C216" s="124">
        <v>7319</v>
      </c>
      <c r="D216" s="125">
        <f t="shared" si="6"/>
        <v>18012</v>
      </c>
      <c r="E216" s="126">
        <f t="shared" si="7"/>
        <v>0.59365978236731065</v>
      </c>
      <c r="F216" s="127">
        <v>58</v>
      </c>
      <c r="G216" s="123">
        <v>54004</v>
      </c>
      <c r="H216" s="40"/>
      <c r="I216" s="40"/>
      <c r="J216" s="40"/>
      <c r="K216" s="40"/>
      <c r="L216" s="50"/>
      <c r="M216" s="50"/>
      <c r="N216" s="40"/>
      <c r="O216" s="40"/>
      <c r="P216" s="40"/>
      <c r="Q216" s="50"/>
      <c r="R216" s="50"/>
      <c r="S216" s="50"/>
      <c r="T216" s="5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</row>
    <row r="217" spans="1:49" ht="18" hidden="1" x14ac:dyDescent="0.35">
      <c r="A217" s="123">
        <v>55001</v>
      </c>
      <c r="B217" s="124">
        <v>4633</v>
      </c>
      <c r="C217" s="124">
        <v>2827</v>
      </c>
      <c r="D217" s="125">
        <f t="shared" si="6"/>
        <v>7460</v>
      </c>
      <c r="E217" s="126">
        <f t="shared" si="7"/>
        <v>0.62104557640750668</v>
      </c>
      <c r="F217" s="127">
        <v>54</v>
      </c>
      <c r="G217" s="123">
        <v>55001</v>
      </c>
      <c r="H217" s="40"/>
      <c r="I217" s="40"/>
      <c r="J217" s="40"/>
      <c r="K217" s="40"/>
      <c r="L217" s="50"/>
      <c r="M217" s="50"/>
      <c r="N217" s="40"/>
      <c r="O217" s="40"/>
      <c r="P217" s="40"/>
      <c r="Q217" s="50"/>
      <c r="R217" s="50"/>
      <c r="S217" s="50"/>
      <c r="T217" s="5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</row>
    <row r="218" spans="1:49" ht="18" hidden="1" x14ac:dyDescent="0.35">
      <c r="A218" s="123">
        <v>55002</v>
      </c>
      <c r="B218" s="124">
        <v>19228</v>
      </c>
      <c r="C218" s="124">
        <v>8937</v>
      </c>
      <c r="D218" s="128">
        <f t="shared" si="6"/>
        <v>28165</v>
      </c>
      <c r="E218" s="126">
        <f t="shared" si="7"/>
        <v>0.68269128350789987</v>
      </c>
      <c r="F218" s="129">
        <v>140</v>
      </c>
      <c r="G218" s="123">
        <v>55002</v>
      </c>
      <c r="H218" s="40"/>
      <c r="I218" s="40"/>
      <c r="J218" s="40"/>
      <c r="K218" s="40"/>
      <c r="L218" s="50"/>
      <c r="M218" s="50"/>
      <c r="N218" s="40"/>
      <c r="O218" s="40"/>
      <c r="P218" s="40"/>
      <c r="Q218" s="50"/>
      <c r="R218" s="50"/>
      <c r="S218" s="50"/>
      <c r="T218" s="5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</row>
    <row r="219" spans="1:49" ht="18" hidden="1" x14ac:dyDescent="0.35">
      <c r="A219" s="123">
        <v>55003</v>
      </c>
      <c r="B219" s="124">
        <v>5904</v>
      </c>
      <c r="C219" s="124">
        <v>10321</v>
      </c>
      <c r="D219" s="125">
        <f t="shared" si="6"/>
        <v>16225</v>
      </c>
      <c r="E219" s="126">
        <f t="shared" si="7"/>
        <v>0.36388289676425267</v>
      </c>
      <c r="F219" s="127">
        <v>62</v>
      </c>
      <c r="G219" s="123">
        <v>55003</v>
      </c>
      <c r="H219" s="40"/>
      <c r="I219" s="40"/>
      <c r="J219" s="40"/>
      <c r="K219" s="40"/>
      <c r="L219" s="50"/>
      <c r="M219" s="50"/>
      <c r="N219" s="40"/>
      <c r="O219" s="40"/>
      <c r="P219" s="40"/>
      <c r="Q219" s="50"/>
      <c r="R219" s="50"/>
      <c r="S219" s="50"/>
      <c r="T219" s="5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</row>
    <row r="220" spans="1:49" ht="18" hidden="1" x14ac:dyDescent="0.35">
      <c r="A220" s="123">
        <v>55004</v>
      </c>
      <c r="B220" s="124">
        <v>11523</v>
      </c>
      <c r="C220" s="124">
        <v>10960</v>
      </c>
      <c r="D220" s="125">
        <f t="shared" si="6"/>
        <v>22483</v>
      </c>
      <c r="E220" s="126">
        <f t="shared" si="7"/>
        <v>0.51252057109816307</v>
      </c>
      <c r="F220" s="127">
        <v>85</v>
      </c>
      <c r="G220" s="123">
        <v>55004</v>
      </c>
      <c r="H220" s="40"/>
      <c r="I220" s="40"/>
      <c r="J220" s="40"/>
      <c r="K220" s="40"/>
      <c r="L220" s="50"/>
      <c r="M220" s="50"/>
      <c r="N220" s="40"/>
      <c r="O220" s="40"/>
      <c r="P220" s="40"/>
      <c r="Q220" s="50"/>
      <c r="R220" s="50"/>
      <c r="S220" s="50"/>
      <c r="T220" s="5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</row>
    <row r="221" spans="1:49" ht="18" hidden="1" x14ac:dyDescent="0.35">
      <c r="A221" s="123">
        <v>55005</v>
      </c>
      <c r="B221" s="124">
        <v>12063</v>
      </c>
      <c r="C221" s="124">
        <v>5997</v>
      </c>
      <c r="D221" s="125">
        <f t="shared" si="6"/>
        <v>18060</v>
      </c>
      <c r="E221" s="126">
        <f t="shared" si="7"/>
        <v>0.66794019933554816</v>
      </c>
      <c r="F221" s="127">
        <v>81</v>
      </c>
      <c r="G221" s="123">
        <v>55005</v>
      </c>
      <c r="H221" s="40"/>
      <c r="I221" s="40"/>
      <c r="J221" s="40"/>
      <c r="K221" s="40"/>
      <c r="L221" s="50"/>
      <c r="M221" s="50"/>
      <c r="N221" s="40"/>
      <c r="O221" s="40"/>
      <c r="P221" s="40"/>
      <c r="Q221" s="50"/>
      <c r="R221" s="50"/>
      <c r="S221" s="50"/>
      <c r="T221" s="5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</row>
    <row r="222" spans="1:49" ht="18" hidden="1" x14ac:dyDescent="0.35">
      <c r="A222" s="123">
        <v>55007</v>
      </c>
      <c r="B222" s="124">
        <v>28507</v>
      </c>
      <c r="C222" s="124">
        <v>18854</v>
      </c>
      <c r="D222" s="125">
        <f t="shared" si="6"/>
        <v>47361</v>
      </c>
      <c r="E222" s="126">
        <f t="shared" si="7"/>
        <v>0.60190874348092316</v>
      </c>
      <c r="F222" s="127">
        <v>182</v>
      </c>
      <c r="G222" s="123">
        <v>55007</v>
      </c>
      <c r="H222" s="40"/>
      <c r="I222" s="40"/>
      <c r="J222" s="40"/>
      <c r="K222" s="40"/>
      <c r="L222" s="50"/>
      <c r="M222" s="50"/>
      <c r="N222" s="40"/>
      <c r="O222" s="40"/>
      <c r="P222" s="40"/>
      <c r="Q222" s="50"/>
      <c r="R222" s="50"/>
      <c r="S222" s="50"/>
      <c r="T222" s="5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</row>
    <row r="223" spans="1:49" ht="18" hidden="1" x14ac:dyDescent="0.35">
      <c r="A223" s="123">
        <v>55009</v>
      </c>
      <c r="B223" s="124">
        <v>0</v>
      </c>
      <c r="C223" s="124">
        <v>805</v>
      </c>
      <c r="D223" s="125">
        <f t="shared" si="6"/>
        <v>805</v>
      </c>
      <c r="E223" s="126">
        <f t="shared" si="7"/>
        <v>0</v>
      </c>
      <c r="F223" s="127">
        <v>56</v>
      </c>
      <c r="G223" s="123">
        <v>55009</v>
      </c>
      <c r="H223" s="40"/>
      <c r="I223" s="40"/>
      <c r="J223" s="40"/>
      <c r="K223" s="40"/>
      <c r="L223" s="50"/>
      <c r="M223" s="50"/>
      <c r="N223" s="40"/>
      <c r="O223" s="40"/>
      <c r="P223" s="40"/>
      <c r="Q223" s="50"/>
      <c r="R223" s="50"/>
      <c r="S223" s="50"/>
      <c r="T223" s="5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</row>
    <row r="224" spans="1:49" ht="18" hidden="1" x14ac:dyDescent="0.35">
      <c r="A224" s="123">
        <v>56001</v>
      </c>
      <c r="B224" s="124">
        <v>20873</v>
      </c>
      <c r="C224" s="124">
        <v>8085</v>
      </c>
      <c r="D224" s="125">
        <f t="shared" si="6"/>
        <v>28958</v>
      </c>
      <c r="E224" s="126">
        <f t="shared" si="7"/>
        <v>0.72080254161198976</v>
      </c>
      <c r="F224" s="127">
        <v>96</v>
      </c>
      <c r="G224" s="123">
        <v>56001</v>
      </c>
      <c r="H224" s="40"/>
      <c r="I224" s="40"/>
      <c r="J224" s="40"/>
      <c r="K224" s="40"/>
      <c r="L224" s="50"/>
      <c r="M224" s="50"/>
      <c r="N224" s="40"/>
      <c r="O224" s="40"/>
      <c r="P224" s="40"/>
      <c r="Q224" s="50"/>
      <c r="R224" s="50"/>
      <c r="S224" s="50"/>
      <c r="T224" s="5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</row>
    <row r="225" spans="1:49" ht="18" hidden="1" x14ac:dyDescent="0.35">
      <c r="A225" s="123">
        <v>56002</v>
      </c>
      <c r="B225" s="124">
        <v>17516</v>
      </c>
      <c r="C225" s="124">
        <v>8090</v>
      </c>
      <c r="D225" s="125">
        <f t="shared" si="6"/>
        <v>25606</v>
      </c>
      <c r="E225" s="126">
        <f t="shared" si="7"/>
        <v>0.68405842380692028</v>
      </c>
      <c r="F225" s="127">
        <v>105</v>
      </c>
      <c r="G225" s="123">
        <v>56002</v>
      </c>
      <c r="H225" s="40"/>
      <c r="I225" s="40"/>
      <c r="J225" s="40"/>
      <c r="K225" s="40"/>
      <c r="L225" s="50"/>
      <c r="M225" s="50"/>
      <c r="N225" s="40"/>
      <c r="O225" s="40"/>
      <c r="P225" s="40"/>
      <c r="Q225" s="50"/>
      <c r="R225" s="50"/>
      <c r="S225" s="50"/>
      <c r="T225" s="5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</row>
    <row r="226" spans="1:49" ht="18" hidden="1" x14ac:dyDescent="0.35">
      <c r="A226" s="123">
        <v>56004</v>
      </c>
      <c r="B226" s="124">
        <v>9284</v>
      </c>
      <c r="C226" s="124">
        <v>5781</v>
      </c>
      <c r="D226" s="125">
        <f t="shared" si="6"/>
        <v>15065</v>
      </c>
      <c r="E226" s="126">
        <f t="shared" si="7"/>
        <v>0.61626286093594429</v>
      </c>
      <c r="F226" s="127">
        <v>55</v>
      </c>
      <c r="G226" s="123">
        <v>56004</v>
      </c>
      <c r="H226" s="40"/>
      <c r="I226" s="40"/>
      <c r="J226" s="40"/>
      <c r="K226" s="40"/>
      <c r="L226" s="50"/>
      <c r="M226" s="50"/>
      <c r="N226" s="40"/>
      <c r="O226" s="40"/>
      <c r="P226" s="40"/>
      <c r="Q226" s="50"/>
      <c r="R226" s="50"/>
      <c r="S226" s="50"/>
      <c r="T226" s="5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</row>
    <row r="227" spans="1:49" ht="18" hidden="1" x14ac:dyDescent="0.35">
      <c r="A227" s="123">
        <v>56005</v>
      </c>
      <c r="B227" s="124">
        <v>6132</v>
      </c>
      <c r="C227" s="124">
        <v>2429</v>
      </c>
      <c r="D227" s="125">
        <f t="shared" si="6"/>
        <v>8561</v>
      </c>
      <c r="E227" s="126">
        <f t="shared" si="7"/>
        <v>0.7162714636140638</v>
      </c>
      <c r="F227" s="127">
        <v>54</v>
      </c>
      <c r="G227" s="123">
        <v>56005</v>
      </c>
      <c r="H227" s="40"/>
      <c r="I227" s="40"/>
      <c r="J227" s="40"/>
      <c r="K227" s="40"/>
      <c r="L227" s="50"/>
      <c r="M227" s="50"/>
      <c r="N227" s="40"/>
      <c r="O227" s="40"/>
      <c r="P227" s="40"/>
      <c r="Q227" s="50"/>
      <c r="R227" s="50"/>
      <c r="S227" s="50"/>
      <c r="T227" s="5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</row>
    <row r="228" spans="1:49" ht="18" hidden="1" x14ac:dyDescent="0.35">
      <c r="A228" s="123">
        <v>56007</v>
      </c>
      <c r="B228" s="124">
        <v>9545</v>
      </c>
      <c r="C228" s="124">
        <v>4009</v>
      </c>
      <c r="D228" s="125">
        <f t="shared" si="6"/>
        <v>13554</v>
      </c>
      <c r="E228" s="126">
        <f t="shared" si="7"/>
        <v>0.70422015641139146</v>
      </c>
      <c r="F228" s="127">
        <v>54</v>
      </c>
      <c r="G228" s="123">
        <v>56007</v>
      </c>
      <c r="H228" s="40"/>
      <c r="I228" s="40"/>
      <c r="J228" s="40"/>
      <c r="K228" s="40"/>
      <c r="L228" s="50"/>
      <c r="M228" s="50"/>
      <c r="N228" s="40"/>
      <c r="O228" s="40"/>
      <c r="P228" s="40"/>
      <c r="Q228" s="50"/>
      <c r="R228" s="50"/>
      <c r="S228" s="50"/>
      <c r="T228" s="5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</row>
    <row r="229" spans="1:49" ht="18" hidden="1" x14ac:dyDescent="0.35">
      <c r="A229" s="123">
        <v>56009</v>
      </c>
      <c r="B229" s="124">
        <v>15608</v>
      </c>
      <c r="C229" s="124">
        <v>11673</v>
      </c>
      <c r="D229" s="125">
        <f t="shared" si="6"/>
        <v>27281</v>
      </c>
      <c r="E229" s="126">
        <f t="shared" si="7"/>
        <v>0.5721197903302665</v>
      </c>
      <c r="F229" s="127">
        <v>136</v>
      </c>
      <c r="G229" s="123">
        <v>56009</v>
      </c>
      <c r="H229" s="40"/>
      <c r="I229" s="40"/>
      <c r="J229" s="40"/>
      <c r="K229" s="40"/>
      <c r="L229" s="50"/>
      <c r="M229" s="50"/>
      <c r="N229" s="40"/>
      <c r="O229" s="40"/>
      <c r="P229" s="40"/>
      <c r="Q229" s="50"/>
      <c r="R229" s="50"/>
      <c r="S229" s="50"/>
      <c r="T229" s="5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</row>
    <row r="230" spans="1:49" ht="18" hidden="1" x14ac:dyDescent="0.35">
      <c r="A230" s="123">
        <v>56010</v>
      </c>
      <c r="B230" s="124">
        <v>4621</v>
      </c>
      <c r="C230" s="124">
        <v>3902</v>
      </c>
      <c r="D230" s="125">
        <f t="shared" si="6"/>
        <v>8523</v>
      </c>
      <c r="E230" s="126">
        <f t="shared" si="7"/>
        <v>0.54217998357385899</v>
      </c>
      <c r="F230" s="127">
        <v>36</v>
      </c>
      <c r="G230" s="123">
        <v>56010</v>
      </c>
      <c r="H230" s="40"/>
      <c r="I230" s="40"/>
      <c r="J230" s="40"/>
      <c r="K230" s="40"/>
      <c r="L230" s="50"/>
      <c r="M230" s="50"/>
      <c r="N230" s="40"/>
      <c r="O230" s="40"/>
      <c r="P230" s="40"/>
      <c r="Q230" s="50"/>
      <c r="R230" s="50"/>
      <c r="S230" s="50"/>
      <c r="T230" s="5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</row>
    <row r="231" spans="1:49" ht="18" hidden="1" x14ac:dyDescent="0.35">
      <c r="A231" s="123">
        <v>56011</v>
      </c>
      <c r="B231" s="124">
        <v>10479</v>
      </c>
      <c r="C231" s="124">
        <v>5851</v>
      </c>
      <c r="D231" s="125">
        <f t="shared" si="6"/>
        <v>16330</v>
      </c>
      <c r="E231" s="126">
        <f t="shared" si="7"/>
        <v>0.64170238824249848</v>
      </c>
      <c r="F231" s="127">
        <v>58</v>
      </c>
      <c r="G231" s="123">
        <v>56011</v>
      </c>
      <c r="H231" s="40"/>
      <c r="I231" s="40"/>
      <c r="J231" s="40"/>
      <c r="K231" s="40"/>
      <c r="L231" s="50"/>
      <c r="M231" s="50"/>
      <c r="N231" s="40"/>
      <c r="O231" s="40"/>
      <c r="P231" s="40"/>
      <c r="Q231" s="50"/>
      <c r="R231" s="50"/>
      <c r="S231" s="50"/>
      <c r="T231" s="5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</row>
    <row r="232" spans="1:49" ht="18" hidden="1" x14ac:dyDescent="0.35">
      <c r="A232" s="123">
        <v>57001</v>
      </c>
      <c r="B232" s="124">
        <v>15179</v>
      </c>
      <c r="C232" s="124">
        <v>4108</v>
      </c>
      <c r="D232" s="125">
        <f t="shared" si="6"/>
        <v>19287</v>
      </c>
      <c r="E232" s="126">
        <f t="shared" si="7"/>
        <v>0.78700679213978331</v>
      </c>
      <c r="F232" s="127">
        <v>70</v>
      </c>
      <c r="G232" s="123">
        <v>57001</v>
      </c>
      <c r="H232" s="40"/>
      <c r="I232" s="40"/>
      <c r="J232" s="40"/>
      <c r="K232" s="40"/>
      <c r="L232" s="50"/>
      <c r="M232" s="50"/>
      <c r="N232" s="40"/>
      <c r="O232" s="40"/>
      <c r="P232" s="40"/>
      <c r="Q232" s="50"/>
      <c r="R232" s="50"/>
      <c r="S232" s="50"/>
      <c r="T232" s="5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</row>
    <row r="233" spans="1:49" ht="18" hidden="1" x14ac:dyDescent="0.35">
      <c r="A233" s="123">
        <v>57002</v>
      </c>
      <c r="B233" s="124">
        <v>6894</v>
      </c>
      <c r="C233" s="124">
        <v>1982</v>
      </c>
      <c r="D233" s="125">
        <f t="shared" si="6"/>
        <v>8876</v>
      </c>
      <c r="E233" s="126">
        <f t="shared" si="7"/>
        <v>0.77670121676430826</v>
      </c>
      <c r="F233" s="127">
        <v>40</v>
      </c>
      <c r="G233" s="123">
        <v>57002</v>
      </c>
      <c r="H233" s="40"/>
      <c r="I233" s="40"/>
      <c r="J233" s="40"/>
      <c r="K233" s="40"/>
      <c r="L233" s="50"/>
      <c r="M233" s="50"/>
      <c r="N233" s="40"/>
      <c r="O233" s="40"/>
      <c r="P233" s="40"/>
      <c r="Q233" s="50"/>
      <c r="R233" s="50"/>
      <c r="S233" s="50"/>
      <c r="T233" s="5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</row>
    <row r="234" spans="1:49" ht="18" hidden="1" x14ac:dyDescent="0.35">
      <c r="A234" s="123">
        <v>58001</v>
      </c>
      <c r="B234" s="124">
        <v>9155</v>
      </c>
      <c r="C234" s="124">
        <v>1955</v>
      </c>
      <c r="D234" s="125">
        <f t="shared" si="6"/>
        <v>11110</v>
      </c>
      <c r="E234" s="126">
        <f t="shared" si="7"/>
        <v>0.82403240324032401</v>
      </c>
      <c r="F234" s="127">
        <v>50</v>
      </c>
      <c r="G234" s="123">
        <v>58001</v>
      </c>
      <c r="H234" s="40"/>
      <c r="I234" s="40"/>
      <c r="J234" s="40"/>
      <c r="K234" s="40"/>
      <c r="L234" s="50"/>
      <c r="M234" s="50"/>
      <c r="N234" s="40"/>
      <c r="O234" s="40"/>
      <c r="P234" s="40"/>
      <c r="Q234" s="50"/>
      <c r="R234" s="50"/>
      <c r="S234" s="50"/>
      <c r="T234" s="5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</row>
    <row r="235" spans="1:49" ht="18" hidden="1" x14ac:dyDescent="0.35">
      <c r="A235" s="123">
        <v>58002</v>
      </c>
      <c r="B235" s="124">
        <v>6730</v>
      </c>
      <c r="C235" s="124">
        <v>2034</v>
      </c>
      <c r="D235" s="125">
        <f t="shared" si="6"/>
        <v>8764</v>
      </c>
      <c r="E235" s="126">
        <f t="shared" si="7"/>
        <v>0.76791419443176634</v>
      </c>
      <c r="F235" s="127">
        <v>46</v>
      </c>
      <c r="G235" s="123">
        <v>58002</v>
      </c>
      <c r="H235" s="40"/>
      <c r="I235" s="40"/>
      <c r="J235" s="40"/>
      <c r="K235" s="40"/>
      <c r="L235" s="50"/>
      <c r="M235" s="50"/>
      <c r="N235" s="40"/>
      <c r="O235" s="40"/>
      <c r="P235" s="40"/>
      <c r="Q235" s="50"/>
      <c r="R235" s="50"/>
      <c r="S235" s="50"/>
      <c r="T235" s="5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</row>
    <row r="236" spans="1:49" ht="18" hidden="1" x14ac:dyDescent="0.35">
      <c r="A236" s="123">
        <v>59001</v>
      </c>
      <c r="B236" s="124">
        <v>17854</v>
      </c>
      <c r="C236" s="124">
        <v>10740</v>
      </c>
      <c r="D236" s="125">
        <f t="shared" si="6"/>
        <v>28594</v>
      </c>
      <c r="E236" s="126">
        <f t="shared" si="7"/>
        <v>0.6243967265859971</v>
      </c>
      <c r="F236" s="127">
        <v>94</v>
      </c>
      <c r="G236" s="123">
        <v>59001</v>
      </c>
      <c r="H236" s="40"/>
      <c r="I236" s="40"/>
      <c r="J236" s="40"/>
      <c r="K236" s="40"/>
      <c r="L236" s="50"/>
      <c r="M236" s="50"/>
      <c r="N236" s="40"/>
      <c r="O236" s="40"/>
      <c r="P236" s="40"/>
      <c r="Q236" s="50"/>
      <c r="R236" s="50"/>
      <c r="S236" s="50"/>
      <c r="T236" s="5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</row>
    <row r="237" spans="1:49" ht="18" hidden="1" x14ac:dyDescent="0.35">
      <c r="A237" s="123">
        <v>59003</v>
      </c>
      <c r="B237" s="124">
        <v>6404</v>
      </c>
      <c r="C237" s="124">
        <v>10724</v>
      </c>
      <c r="D237" s="125">
        <f t="shared" si="6"/>
        <v>17128</v>
      </c>
      <c r="E237" s="126">
        <f t="shared" si="7"/>
        <v>0.37389070527790752</v>
      </c>
      <c r="F237" s="127">
        <v>56</v>
      </c>
      <c r="G237" s="123">
        <v>59003</v>
      </c>
      <c r="H237" s="40"/>
      <c r="I237" s="40"/>
      <c r="J237" s="40"/>
      <c r="K237" s="40"/>
      <c r="L237" s="50"/>
      <c r="M237" s="50"/>
      <c r="N237" s="40"/>
      <c r="O237" s="40"/>
      <c r="P237" s="40"/>
      <c r="Q237" s="50"/>
      <c r="R237" s="50"/>
      <c r="S237" s="50"/>
      <c r="T237" s="5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</row>
    <row r="238" spans="1:49" ht="18" hidden="1" x14ac:dyDescent="0.35">
      <c r="A238" s="123">
        <v>60001</v>
      </c>
      <c r="B238" s="124">
        <v>10721</v>
      </c>
      <c r="C238" s="124">
        <v>4062</v>
      </c>
      <c r="D238" s="125">
        <f t="shared" si="6"/>
        <v>14783</v>
      </c>
      <c r="E238" s="126">
        <f t="shared" si="7"/>
        <v>0.72522492051680987</v>
      </c>
      <c r="F238" s="127">
        <v>50</v>
      </c>
      <c r="G238" s="123">
        <v>60001</v>
      </c>
      <c r="H238" s="40"/>
      <c r="I238" s="40"/>
      <c r="J238" s="40"/>
      <c r="K238" s="40"/>
      <c r="L238" s="50"/>
      <c r="M238" s="50"/>
      <c r="N238" s="40"/>
      <c r="O238" s="40"/>
      <c r="P238" s="40"/>
      <c r="Q238" s="50"/>
      <c r="R238" s="50"/>
      <c r="S238" s="50"/>
      <c r="T238" s="5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</row>
    <row r="239" spans="1:49" ht="18" hidden="1" x14ac:dyDescent="0.35">
      <c r="A239" s="123">
        <v>60002</v>
      </c>
      <c r="B239" s="124">
        <v>5721</v>
      </c>
      <c r="C239" s="124">
        <v>1386</v>
      </c>
      <c r="D239" s="125">
        <f t="shared" si="6"/>
        <v>7107</v>
      </c>
      <c r="E239" s="126">
        <f t="shared" si="7"/>
        <v>0.80498100464330946</v>
      </c>
      <c r="F239" s="127">
        <v>24</v>
      </c>
      <c r="G239" s="123">
        <v>60002</v>
      </c>
      <c r="H239" s="40"/>
      <c r="I239" s="40"/>
      <c r="J239" s="40"/>
      <c r="K239" s="40"/>
      <c r="L239" s="50"/>
      <c r="M239" s="50"/>
      <c r="N239" s="40"/>
      <c r="O239" s="40"/>
      <c r="P239" s="40"/>
      <c r="Q239" s="50"/>
      <c r="R239" s="50"/>
      <c r="S239" s="50"/>
      <c r="T239" s="5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</row>
    <row r="240" spans="1:49" ht="18" hidden="1" x14ac:dyDescent="0.35">
      <c r="A240" s="123">
        <v>60003</v>
      </c>
      <c r="B240" s="124">
        <v>19182</v>
      </c>
      <c r="C240" s="124">
        <v>9795</v>
      </c>
      <c r="D240" s="128">
        <f t="shared" si="6"/>
        <v>28977</v>
      </c>
      <c r="E240" s="126">
        <f t="shared" si="7"/>
        <v>0.66197328916036857</v>
      </c>
      <c r="F240" s="127">
        <v>104</v>
      </c>
      <c r="G240" s="123">
        <v>60003</v>
      </c>
      <c r="H240" s="40"/>
      <c r="I240" s="40"/>
      <c r="J240" s="40"/>
      <c r="K240" s="40"/>
      <c r="L240" s="50"/>
      <c r="M240" s="50"/>
      <c r="N240" s="40"/>
      <c r="O240" s="40"/>
      <c r="P240" s="40"/>
      <c r="Q240" s="50"/>
      <c r="R240" s="50"/>
      <c r="S240" s="50"/>
      <c r="T240" s="5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</row>
    <row r="241" spans="1:49" ht="18" hidden="1" x14ac:dyDescent="0.35">
      <c r="A241" s="123">
        <v>60006</v>
      </c>
      <c r="B241" s="124">
        <v>11343</v>
      </c>
      <c r="C241" s="124">
        <v>2219</v>
      </c>
      <c r="D241" s="125">
        <f t="shared" si="6"/>
        <v>13562</v>
      </c>
      <c r="E241" s="126">
        <f t="shared" si="7"/>
        <v>0.83638106473971385</v>
      </c>
      <c r="F241" s="127">
        <v>45</v>
      </c>
      <c r="G241" s="123">
        <v>60006</v>
      </c>
      <c r="H241" s="40"/>
      <c r="I241" s="40"/>
      <c r="J241" s="40"/>
      <c r="K241" s="40"/>
      <c r="L241" s="50"/>
      <c r="M241" s="50"/>
      <c r="N241" s="40"/>
      <c r="O241" s="40"/>
      <c r="P241" s="40"/>
      <c r="Q241" s="50"/>
      <c r="R241" s="50"/>
      <c r="S241" s="50"/>
      <c r="T241" s="5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</row>
    <row r="242" spans="1:49" ht="18" hidden="1" x14ac:dyDescent="0.35">
      <c r="A242" s="123">
        <v>60007</v>
      </c>
      <c r="B242" s="124">
        <v>14242</v>
      </c>
      <c r="C242" s="124">
        <v>5586</v>
      </c>
      <c r="D242" s="125">
        <f t="shared" si="6"/>
        <v>19828</v>
      </c>
      <c r="E242" s="126">
        <f t="shared" si="7"/>
        <v>0.71827718378051242</v>
      </c>
      <c r="F242" s="127">
        <v>68</v>
      </c>
      <c r="G242" s="123">
        <v>60007</v>
      </c>
      <c r="H242" s="40"/>
      <c r="I242" s="40"/>
      <c r="J242" s="40"/>
      <c r="K242" s="40"/>
      <c r="L242" s="50"/>
      <c r="M242" s="50"/>
      <c r="N242" s="40"/>
      <c r="O242" s="40"/>
      <c r="P242" s="40"/>
      <c r="Q242" s="50"/>
      <c r="R242" s="50"/>
      <c r="S242" s="50"/>
      <c r="T242" s="5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</row>
    <row r="243" spans="1:49" ht="18" hidden="1" x14ac:dyDescent="0.35">
      <c r="A243" s="123">
        <v>60008</v>
      </c>
      <c r="B243" s="124">
        <v>7884</v>
      </c>
      <c r="C243" s="124">
        <v>4288</v>
      </c>
      <c r="D243" s="125">
        <f t="shared" si="6"/>
        <v>12172</v>
      </c>
      <c r="E243" s="126">
        <f t="shared" si="7"/>
        <v>0.6477160696680907</v>
      </c>
      <c r="F243" s="127">
        <v>50</v>
      </c>
      <c r="G243" s="123">
        <v>60008</v>
      </c>
      <c r="H243" s="40"/>
      <c r="I243" s="40"/>
      <c r="J243" s="40"/>
      <c r="K243" s="40"/>
      <c r="L243" s="50"/>
      <c r="M243" s="50"/>
      <c r="N243" s="40"/>
      <c r="O243" s="40"/>
      <c r="P243" s="40"/>
      <c r="Q243" s="50"/>
      <c r="R243" s="50"/>
      <c r="S243" s="50"/>
      <c r="T243" s="5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</row>
    <row r="244" spans="1:49" ht="18" hidden="1" x14ac:dyDescent="0.35">
      <c r="A244" s="123">
        <v>61002</v>
      </c>
      <c r="B244" s="124">
        <v>13773</v>
      </c>
      <c r="C244" s="124">
        <v>5679</v>
      </c>
      <c r="D244" s="125">
        <f t="shared" si="6"/>
        <v>19452</v>
      </c>
      <c r="E244" s="126">
        <f t="shared" si="7"/>
        <v>0.70805058605798887</v>
      </c>
      <c r="F244" s="127">
        <v>73</v>
      </c>
      <c r="G244" s="123">
        <v>61002</v>
      </c>
      <c r="H244" s="40"/>
      <c r="I244" s="40"/>
      <c r="J244" s="40"/>
      <c r="K244" s="40"/>
      <c r="L244" s="50"/>
      <c r="M244" s="50"/>
      <c r="N244" s="40"/>
      <c r="O244" s="40"/>
      <c r="P244" s="40"/>
      <c r="Q244" s="50"/>
      <c r="R244" s="50"/>
      <c r="S244" s="50"/>
      <c r="T244" s="5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</row>
    <row r="245" spans="1:49" ht="18" hidden="1" x14ac:dyDescent="0.35">
      <c r="A245" s="123">
        <v>61003</v>
      </c>
      <c r="B245" s="124">
        <v>10641</v>
      </c>
      <c r="C245" s="124">
        <v>7933</v>
      </c>
      <c r="D245" s="125">
        <f t="shared" si="6"/>
        <v>18574</v>
      </c>
      <c r="E245" s="126">
        <f t="shared" si="7"/>
        <v>0.57289759879401314</v>
      </c>
      <c r="F245" s="127">
        <v>75</v>
      </c>
      <c r="G245" s="123">
        <v>61003</v>
      </c>
      <c r="H245" s="40"/>
      <c r="I245" s="40"/>
      <c r="J245" s="40"/>
      <c r="K245" s="40"/>
      <c r="L245" s="50"/>
      <c r="M245" s="50"/>
      <c r="N245" s="40"/>
      <c r="O245" s="40"/>
      <c r="P245" s="40"/>
      <c r="Q245" s="50"/>
      <c r="R245" s="50"/>
      <c r="S245" s="50"/>
      <c r="T245" s="5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</row>
    <row r="246" spans="1:49" ht="18" hidden="1" x14ac:dyDescent="0.35">
      <c r="A246" s="123">
        <v>62001</v>
      </c>
      <c r="B246" s="124">
        <v>44091</v>
      </c>
      <c r="C246" s="124">
        <v>8661</v>
      </c>
      <c r="D246" s="125">
        <f t="shared" si="6"/>
        <v>52752</v>
      </c>
      <c r="E246" s="126">
        <f t="shared" si="7"/>
        <v>0.83581665150136486</v>
      </c>
      <c r="F246" s="127">
        <v>180</v>
      </c>
      <c r="G246" s="123">
        <v>62001</v>
      </c>
      <c r="H246" s="40"/>
      <c r="I246" s="40"/>
      <c r="J246" s="40"/>
      <c r="K246" s="40"/>
      <c r="L246" s="50"/>
      <c r="M246" s="50"/>
      <c r="N246" s="40"/>
      <c r="O246" s="40"/>
      <c r="P246" s="40"/>
      <c r="Q246" s="50"/>
      <c r="R246" s="50"/>
      <c r="S246" s="50"/>
      <c r="T246" s="5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</row>
    <row r="247" spans="1:49" ht="18" hidden="1" x14ac:dyDescent="0.35">
      <c r="A247" s="123">
        <v>62002</v>
      </c>
      <c r="B247" s="124">
        <v>23005</v>
      </c>
      <c r="C247" s="124">
        <v>1486</v>
      </c>
      <c r="D247" s="125">
        <f t="shared" si="6"/>
        <v>24491</v>
      </c>
      <c r="E247" s="126">
        <f t="shared" si="7"/>
        <v>0.93932464987138131</v>
      </c>
      <c r="F247" s="127">
        <v>73</v>
      </c>
      <c r="G247" s="123">
        <v>62002</v>
      </c>
      <c r="H247" s="40"/>
      <c r="I247" s="40"/>
      <c r="J247" s="40"/>
      <c r="K247" s="40"/>
      <c r="L247" s="50"/>
      <c r="M247" s="50"/>
      <c r="N247" s="40"/>
      <c r="O247" s="40"/>
      <c r="P247" s="40"/>
      <c r="Q247" s="50"/>
      <c r="R247" s="50"/>
      <c r="S247" s="50"/>
      <c r="T247" s="5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</row>
    <row r="248" spans="1:49" ht="18" hidden="1" x14ac:dyDescent="0.35">
      <c r="A248" s="123">
        <v>62003</v>
      </c>
      <c r="B248" s="124">
        <v>21265</v>
      </c>
      <c r="C248" s="124">
        <v>1402</v>
      </c>
      <c r="D248" s="125">
        <f t="shared" si="6"/>
        <v>22667</v>
      </c>
      <c r="E248" s="126">
        <f t="shared" si="7"/>
        <v>0.93814796841222925</v>
      </c>
      <c r="F248" s="127">
        <v>72</v>
      </c>
      <c r="G248" s="123">
        <v>62003</v>
      </c>
      <c r="H248" s="40"/>
      <c r="I248" s="40"/>
      <c r="J248" s="40"/>
      <c r="K248" s="40"/>
      <c r="L248" s="50"/>
      <c r="M248" s="50"/>
      <c r="N248" s="40"/>
      <c r="O248" s="40"/>
      <c r="P248" s="40"/>
      <c r="Q248" s="50"/>
      <c r="R248" s="50"/>
      <c r="S248" s="50"/>
      <c r="T248" s="5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</row>
    <row r="249" spans="1:49" ht="18" hidden="1" x14ac:dyDescent="0.35">
      <c r="A249" s="123">
        <v>62004</v>
      </c>
      <c r="B249" s="124">
        <v>8809</v>
      </c>
      <c r="C249" s="124">
        <v>4454</v>
      </c>
      <c r="D249" s="125">
        <f t="shared" si="6"/>
        <v>13263</v>
      </c>
      <c r="E249" s="126">
        <f t="shared" si="7"/>
        <v>0.66417854180803737</v>
      </c>
      <c r="F249" s="127">
        <v>57</v>
      </c>
      <c r="G249" s="123">
        <v>62004</v>
      </c>
      <c r="H249" s="40"/>
      <c r="I249" s="40"/>
      <c r="J249" s="40"/>
      <c r="K249" s="40"/>
      <c r="L249" s="50"/>
      <c r="M249" s="50"/>
      <c r="N249" s="40"/>
      <c r="O249" s="40"/>
      <c r="P249" s="40"/>
      <c r="Q249" s="50"/>
      <c r="R249" s="50"/>
      <c r="S249" s="50"/>
      <c r="T249" s="5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</row>
    <row r="250" spans="1:49" ht="18" hidden="1" x14ac:dyDescent="0.35">
      <c r="A250" s="123">
        <v>62006</v>
      </c>
      <c r="B250" s="124">
        <v>22746</v>
      </c>
      <c r="C250" s="124">
        <v>765</v>
      </c>
      <c r="D250" s="125">
        <f t="shared" si="6"/>
        <v>23511</v>
      </c>
      <c r="E250" s="126">
        <f t="shared" si="7"/>
        <v>0.96746203904555317</v>
      </c>
      <c r="F250" s="127">
        <v>112</v>
      </c>
      <c r="G250" s="123">
        <v>62006</v>
      </c>
      <c r="H250" s="40"/>
      <c r="I250" s="40"/>
      <c r="J250" s="40"/>
      <c r="K250" s="40"/>
      <c r="L250" s="50"/>
      <c r="M250" s="50"/>
      <c r="N250" s="40"/>
      <c r="O250" s="40"/>
      <c r="P250" s="40"/>
      <c r="Q250" s="50"/>
      <c r="R250" s="50"/>
      <c r="S250" s="50"/>
      <c r="T250" s="5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</row>
    <row r="251" spans="1:49" ht="18" hidden="1" x14ac:dyDescent="0.35">
      <c r="A251" s="123">
        <v>62007</v>
      </c>
      <c r="B251" s="124">
        <v>14163</v>
      </c>
      <c r="C251" s="124">
        <v>4616</v>
      </c>
      <c r="D251" s="125">
        <f t="shared" si="6"/>
        <v>18779</v>
      </c>
      <c r="E251" s="126">
        <f t="shared" si="7"/>
        <v>0.75419351403163104</v>
      </c>
      <c r="F251" s="127">
        <v>96</v>
      </c>
      <c r="G251" s="123">
        <v>62007</v>
      </c>
      <c r="H251" s="40"/>
      <c r="I251" s="40"/>
      <c r="J251" s="40"/>
      <c r="K251" s="40"/>
      <c r="L251" s="50"/>
      <c r="M251" s="50"/>
      <c r="N251" s="40"/>
      <c r="O251" s="40"/>
      <c r="P251" s="40"/>
      <c r="Q251" s="50"/>
      <c r="R251" s="50"/>
      <c r="S251" s="50"/>
      <c r="T251" s="5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</row>
    <row r="252" spans="1:49" ht="18" hidden="1" x14ac:dyDescent="0.35">
      <c r="A252" s="123">
        <v>62008</v>
      </c>
      <c r="B252" s="124">
        <v>26755</v>
      </c>
      <c r="C252" s="124">
        <v>2293</v>
      </c>
      <c r="D252" s="128">
        <f t="shared" si="6"/>
        <v>29048</v>
      </c>
      <c r="E252" s="126">
        <f t="shared" si="7"/>
        <v>0.92106169099421642</v>
      </c>
      <c r="F252" s="129">
        <v>141</v>
      </c>
      <c r="G252" s="123">
        <v>62008</v>
      </c>
      <c r="H252" s="40"/>
      <c r="I252" s="40"/>
      <c r="J252" s="40"/>
      <c r="K252" s="40"/>
      <c r="L252" s="50"/>
      <c r="M252" s="50"/>
      <c r="N252" s="40"/>
      <c r="O252" s="40"/>
      <c r="P252" s="40"/>
      <c r="Q252" s="50"/>
      <c r="R252" s="50"/>
      <c r="S252" s="50"/>
      <c r="T252" s="5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</row>
    <row r="253" spans="1:49" ht="18" hidden="1" x14ac:dyDescent="0.35">
      <c r="A253" s="123">
        <v>62009</v>
      </c>
      <c r="B253" s="124">
        <v>18638</v>
      </c>
      <c r="C253" s="124">
        <v>16677</v>
      </c>
      <c r="D253" s="125">
        <f t="shared" si="6"/>
        <v>35315</v>
      </c>
      <c r="E253" s="126">
        <f t="shared" si="7"/>
        <v>0.52776440605974795</v>
      </c>
      <c r="F253" s="127">
        <v>131</v>
      </c>
      <c r="G253" s="123">
        <v>62009</v>
      </c>
      <c r="H253" s="40"/>
      <c r="I253" s="40"/>
      <c r="J253" s="40"/>
      <c r="K253" s="40"/>
      <c r="L253" s="50"/>
      <c r="M253" s="50"/>
      <c r="N253" s="40"/>
      <c r="O253" s="40"/>
      <c r="P253" s="40"/>
      <c r="Q253" s="50"/>
      <c r="R253" s="50"/>
      <c r="S253" s="50"/>
      <c r="T253" s="5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</row>
    <row r="254" spans="1:49" ht="18" hidden="1" x14ac:dyDescent="0.35">
      <c r="A254" s="123">
        <v>62010</v>
      </c>
      <c r="B254" s="124">
        <v>15993</v>
      </c>
      <c r="C254" s="124">
        <v>9855</v>
      </c>
      <c r="D254" s="125">
        <f t="shared" si="6"/>
        <v>25848</v>
      </c>
      <c r="E254" s="126">
        <f t="shared" si="7"/>
        <v>0.61873259052924789</v>
      </c>
      <c r="F254" s="127">
        <v>84</v>
      </c>
      <c r="G254" s="123">
        <v>62010</v>
      </c>
      <c r="H254" s="40"/>
      <c r="I254" s="40"/>
      <c r="J254" s="40"/>
      <c r="K254" s="40"/>
      <c r="L254" s="50"/>
      <c r="M254" s="50"/>
      <c r="N254" s="40"/>
      <c r="O254" s="40"/>
      <c r="P254" s="40"/>
      <c r="Q254" s="50"/>
      <c r="R254" s="50"/>
      <c r="S254" s="50"/>
      <c r="T254" s="5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</row>
    <row r="255" spans="1:49" ht="18" hidden="1" x14ac:dyDescent="0.35">
      <c r="A255" s="123">
        <v>62011</v>
      </c>
      <c r="B255" s="124">
        <v>13307</v>
      </c>
      <c r="C255" s="124">
        <v>737</v>
      </c>
      <c r="D255" s="125">
        <f t="shared" si="6"/>
        <v>14044</v>
      </c>
      <c r="E255" s="126">
        <f t="shared" si="7"/>
        <v>0.94752207348333806</v>
      </c>
      <c r="F255" s="127">
        <v>40</v>
      </c>
      <c r="G255" s="123">
        <v>62011</v>
      </c>
      <c r="H255" s="40"/>
      <c r="I255" s="40"/>
      <c r="J255" s="40"/>
      <c r="K255" s="40"/>
      <c r="L255" s="50"/>
      <c r="M255" s="50"/>
      <c r="N255" s="40"/>
      <c r="O255" s="40"/>
      <c r="P255" s="40"/>
      <c r="Q255" s="50"/>
      <c r="R255" s="50"/>
      <c r="S255" s="50"/>
      <c r="T255" s="5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</row>
    <row r="256" spans="1:49" ht="18" hidden="1" x14ac:dyDescent="0.35">
      <c r="A256" s="123">
        <v>62012</v>
      </c>
      <c r="B256" s="124">
        <v>21495</v>
      </c>
      <c r="C256" s="124">
        <v>12389</v>
      </c>
      <c r="D256" s="125">
        <f t="shared" si="6"/>
        <v>33884</v>
      </c>
      <c r="E256" s="126">
        <f t="shared" si="7"/>
        <v>0.6343702042261834</v>
      </c>
      <c r="F256" s="127">
        <v>152</v>
      </c>
      <c r="G256" s="123">
        <v>62012</v>
      </c>
      <c r="H256" s="40"/>
      <c r="I256" s="40"/>
      <c r="J256" s="40"/>
      <c r="K256" s="40"/>
      <c r="L256" s="50"/>
      <c r="M256" s="50"/>
      <c r="N256" s="40"/>
      <c r="O256" s="40"/>
      <c r="P256" s="40"/>
      <c r="Q256" s="50"/>
      <c r="R256" s="50"/>
      <c r="S256" s="50"/>
      <c r="T256" s="5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</row>
    <row r="257" spans="1:49" ht="18" hidden="1" x14ac:dyDescent="0.35">
      <c r="A257" s="123">
        <v>62013</v>
      </c>
      <c r="B257" s="124">
        <v>36209</v>
      </c>
      <c r="C257" s="124">
        <v>36375</v>
      </c>
      <c r="D257" s="125">
        <f t="shared" si="6"/>
        <v>72584</v>
      </c>
      <c r="E257" s="126">
        <f t="shared" si="7"/>
        <v>0.49885649729968035</v>
      </c>
      <c r="F257" s="127">
        <v>208</v>
      </c>
      <c r="G257" s="123">
        <v>62013</v>
      </c>
      <c r="H257" s="40"/>
      <c r="I257" s="40"/>
      <c r="J257" s="40"/>
      <c r="K257" s="40"/>
      <c r="L257" s="50"/>
      <c r="M257" s="50"/>
      <c r="N257" s="40"/>
      <c r="O257" s="40"/>
      <c r="P257" s="40"/>
      <c r="Q257" s="50"/>
      <c r="R257" s="50"/>
      <c r="S257" s="50"/>
      <c r="T257" s="5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</row>
    <row r="258" spans="1:49" ht="18" hidden="1" x14ac:dyDescent="0.35">
      <c r="A258" s="123">
        <v>62015</v>
      </c>
      <c r="B258" s="124">
        <v>43229</v>
      </c>
      <c r="C258" s="124">
        <v>27823</v>
      </c>
      <c r="D258" s="125">
        <f t="shared" si="6"/>
        <v>71052</v>
      </c>
      <c r="E258" s="126">
        <f t="shared" si="7"/>
        <v>0.60841355626864835</v>
      </c>
      <c r="F258" s="127">
        <v>237</v>
      </c>
      <c r="G258" s="123">
        <v>62015</v>
      </c>
      <c r="H258" s="40"/>
      <c r="I258" s="40"/>
      <c r="J258" s="40"/>
      <c r="K258" s="40"/>
      <c r="L258" s="50"/>
      <c r="M258" s="50"/>
      <c r="N258" s="40"/>
      <c r="O258" s="40"/>
      <c r="P258" s="40"/>
      <c r="Q258" s="50"/>
      <c r="R258" s="50"/>
      <c r="S258" s="50"/>
      <c r="T258" s="5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</row>
    <row r="259" spans="1:49" ht="18" hidden="1" x14ac:dyDescent="0.35">
      <c r="A259" s="123">
        <v>62016</v>
      </c>
      <c r="B259" s="124">
        <v>29091</v>
      </c>
      <c r="C259" s="124">
        <v>5122</v>
      </c>
      <c r="D259" s="125">
        <f t="shared" ref="D259:D322" si="8">+B259+C259</f>
        <v>34213</v>
      </c>
      <c r="E259" s="126">
        <f t="shared" ref="E259:E322" si="9">B259/D259</f>
        <v>0.85029082512495247</v>
      </c>
      <c r="F259" s="127">
        <v>127</v>
      </c>
      <c r="G259" s="123">
        <v>62016</v>
      </c>
      <c r="H259" s="40"/>
      <c r="I259" s="40"/>
      <c r="J259" s="40"/>
      <c r="K259" s="40"/>
      <c r="L259" s="50"/>
      <c r="M259" s="50"/>
      <c r="N259" s="40"/>
      <c r="O259" s="40"/>
      <c r="P259" s="40"/>
      <c r="Q259" s="50"/>
      <c r="R259" s="50"/>
      <c r="S259" s="50"/>
      <c r="T259" s="5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</row>
    <row r="260" spans="1:49" ht="18" hidden="1" x14ac:dyDescent="0.35">
      <c r="A260" s="123">
        <v>62017</v>
      </c>
      <c r="B260" s="124">
        <v>33104</v>
      </c>
      <c r="C260" s="124">
        <v>4387</v>
      </c>
      <c r="D260" s="125">
        <f t="shared" si="8"/>
        <v>37491</v>
      </c>
      <c r="E260" s="126">
        <f t="shared" si="9"/>
        <v>0.88298524979328374</v>
      </c>
      <c r="F260" s="127">
        <v>149</v>
      </c>
      <c r="G260" s="123">
        <v>62017</v>
      </c>
      <c r="H260" s="40"/>
      <c r="I260" s="40"/>
      <c r="J260" s="40"/>
      <c r="K260" s="40"/>
      <c r="L260" s="50"/>
      <c r="M260" s="50"/>
      <c r="N260" s="40"/>
      <c r="O260" s="40"/>
      <c r="P260" s="40"/>
      <c r="Q260" s="50"/>
      <c r="R260" s="50"/>
      <c r="S260" s="50"/>
      <c r="T260" s="5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</row>
    <row r="261" spans="1:49" ht="18" hidden="1" x14ac:dyDescent="0.35">
      <c r="A261" s="123">
        <v>62019</v>
      </c>
      <c r="B261" s="124">
        <v>13097</v>
      </c>
      <c r="C261" s="124">
        <v>1601</v>
      </c>
      <c r="D261" s="125">
        <f t="shared" si="8"/>
        <v>14698</v>
      </c>
      <c r="E261" s="126">
        <f t="shared" si="9"/>
        <v>0.89107361545788544</v>
      </c>
      <c r="F261" s="127">
        <v>63</v>
      </c>
      <c r="G261" s="123">
        <v>62019</v>
      </c>
      <c r="H261" s="40"/>
      <c r="I261" s="40"/>
      <c r="J261" s="40"/>
      <c r="K261" s="40"/>
      <c r="L261" s="50"/>
      <c r="M261" s="50"/>
      <c r="N261" s="40"/>
      <c r="O261" s="40"/>
      <c r="P261" s="40"/>
      <c r="Q261" s="50"/>
      <c r="R261" s="50"/>
      <c r="S261" s="50"/>
      <c r="T261" s="5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</row>
    <row r="262" spans="1:49" ht="18" hidden="1" x14ac:dyDescent="0.35">
      <c r="A262" s="123">
        <v>62022</v>
      </c>
      <c r="B262" s="124">
        <v>13070</v>
      </c>
      <c r="C262" s="124">
        <v>12128</v>
      </c>
      <c r="D262" s="125">
        <f t="shared" si="8"/>
        <v>25198</v>
      </c>
      <c r="E262" s="126">
        <f t="shared" si="9"/>
        <v>0.51869195967933968</v>
      </c>
      <c r="F262" s="127">
        <v>105</v>
      </c>
      <c r="G262" s="123">
        <v>62022</v>
      </c>
      <c r="H262" s="40"/>
      <c r="I262" s="40"/>
      <c r="J262" s="40"/>
      <c r="K262" s="40"/>
      <c r="L262" s="50"/>
      <c r="M262" s="50"/>
      <c r="N262" s="40"/>
      <c r="O262" s="40"/>
      <c r="P262" s="40"/>
      <c r="Q262" s="50"/>
      <c r="R262" s="50"/>
      <c r="S262" s="50"/>
      <c r="T262" s="5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</row>
    <row r="263" spans="1:49" ht="18" hidden="1" x14ac:dyDescent="0.35">
      <c r="A263" s="123">
        <v>62026</v>
      </c>
      <c r="B263" s="124">
        <v>21504</v>
      </c>
      <c r="C263" s="124">
        <v>12546</v>
      </c>
      <c r="D263" s="125">
        <f t="shared" si="8"/>
        <v>34050</v>
      </c>
      <c r="E263" s="126">
        <f t="shared" si="9"/>
        <v>0.63154185022026432</v>
      </c>
      <c r="F263" s="127">
        <v>178</v>
      </c>
      <c r="G263" s="123">
        <v>62026</v>
      </c>
      <c r="H263" s="40"/>
      <c r="I263" s="40"/>
      <c r="J263" s="40"/>
      <c r="K263" s="40"/>
      <c r="L263" s="50"/>
      <c r="M263" s="50"/>
      <c r="N263" s="40"/>
      <c r="O263" s="40"/>
      <c r="P263" s="40"/>
      <c r="Q263" s="50"/>
      <c r="R263" s="50"/>
      <c r="S263" s="50"/>
      <c r="T263" s="5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</row>
    <row r="264" spans="1:49" ht="18" hidden="1" x14ac:dyDescent="0.35">
      <c r="A264" s="123">
        <v>62027</v>
      </c>
      <c r="B264" s="124">
        <v>32889</v>
      </c>
      <c r="C264" s="124">
        <v>8220</v>
      </c>
      <c r="D264" s="125">
        <f t="shared" si="8"/>
        <v>41109</v>
      </c>
      <c r="E264" s="126">
        <f t="shared" si="9"/>
        <v>0.80004378603225568</v>
      </c>
      <c r="F264" s="127">
        <v>175</v>
      </c>
      <c r="G264" s="123">
        <v>62027</v>
      </c>
      <c r="H264" s="40"/>
      <c r="I264" s="40"/>
      <c r="J264" s="40"/>
      <c r="K264" s="40"/>
      <c r="L264" s="50"/>
      <c r="M264" s="50"/>
      <c r="N264" s="40"/>
      <c r="O264" s="40"/>
      <c r="P264" s="40"/>
      <c r="Q264" s="50"/>
      <c r="R264" s="50"/>
      <c r="S264" s="50"/>
      <c r="T264" s="5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</row>
    <row r="265" spans="1:49" ht="18" hidden="1" x14ac:dyDescent="0.35">
      <c r="A265" s="123">
        <v>62028</v>
      </c>
      <c r="B265" s="124">
        <v>18437</v>
      </c>
      <c r="C265" s="124">
        <v>1523</v>
      </c>
      <c r="D265" s="125">
        <f t="shared" si="8"/>
        <v>19960</v>
      </c>
      <c r="E265" s="126">
        <f t="shared" si="9"/>
        <v>0.92369739478957913</v>
      </c>
      <c r="F265" s="127">
        <v>100</v>
      </c>
      <c r="G265" s="123">
        <v>62028</v>
      </c>
      <c r="H265" s="40"/>
      <c r="I265" s="40"/>
      <c r="J265" s="40"/>
      <c r="K265" s="40"/>
      <c r="L265" s="50"/>
      <c r="M265" s="50"/>
      <c r="N265" s="40"/>
      <c r="O265" s="40"/>
      <c r="P265" s="40"/>
      <c r="Q265" s="50"/>
      <c r="R265" s="50"/>
      <c r="S265" s="50"/>
      <c r="T265" s="5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</row>
    <row r="266" spans="1:49" ht="18" hidden="1" x14ac:dyDescent="0.35">
      <c r="A266" s="123">
        <v>62030</v>
      </c>
      <c r="B266" s="124">
        <v>13342</v>
      </c>
      <c r="C266" s="124">
        <v>6565</v>
      </c>
      <c r="D266" s="125">
        <f t="shared" si="8"/>
        <v>19907</v>
      </c>
      <c r="E266" s="126">
        <f t="shared" si="9"/>
        <v>0.67021650675641731</v>
      </c>
      <c r="F266" s="127">
        <v>76</v>
      </c>
      <c r="G266" s="123">
        <v>62030</v>
      </c>
      <c r="H266" s="40"/>
      <c r="I266" s="40"/>
      <c r="J266" s="40"/>
      <c r="K266" s="40"/>
      <c r="L266" s="50"/>
      <c r="M266" s="50"/>
      <c r="N266" s="40"/>
      <c r="O266" s="40"/>
      <c r="P266" s="40"/>
      <c r="Q266" s="50"/>
      <c r="R266" s="50"/>
      <c r="S266" s="50"/>
      <c r="T266" s="5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</row>
    <row r="267" spans="1:49" ht="18" hidden="1" x14ac:dyDescent="0.35">
      <c r="A267" s="123">
        <v>62031</v>
      </c>
      <c r="B267" s="124">
        <v>14455</v>
      </c>
      <c r="C267" s="124">
        <v>8421</v>
      </c>
      <c r="D267" s="125">
        <f t="shared" si="8"/>
        <v>22876</v>
      </c>
      <c r="E267" s="126">
        <f t="shared" si="9"/>
        <v>0.63188494492044067</v>
      </c>
      <c r="F267" s="127">
        <v>108</v>
      </c>
      <c r="G267" s="123">
        <v>62031</v>
      </c>
      <c r="H267" s="40"/>
      <c r="I267" s="40"/>
      <c r="J267" s="40"/>
      <c r="K267" s="40"/>
      <c r="L267" s="50"/>
      <c r="M267" s="50"/>
      <c r="N267" s="40"/>
      <c r="O267" s="40"/>
      <c r="P267" s="40"/>
      <c r="Q267" s="50"/>
      <c r="R267" s="50"/>
      <c r="S267" s="50"/>
      <c r="T267" s="5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</row>
    <row r="268" spans="1:49" ht="18" hidden="1" x14ac:dyDescent="0.35">
      <c r="A268" s="123">
        <v>62032</v>
      </c>
      <c r="B268" s="124">
        <v>12738</v>
      </c>
      <c r="C268" s="124">
        <v>7206</v>
      </c>
      <c r="D268" s="125">
        <f t="shared" si="8"/>
        <v>19944</v>
      </c>
      <c r="E268" s="126">
        <f t="shared" si="9"/>
        <v>0.63868832731648617</v>
      </c>
      <c r="F268" s="127">
        <v>90</v>
      </c>
      <c r="G268" s="123">
        <v>62032</v>
      </c>
      <c r="H268" s="40"/>
      <c r="I268" s="40"/>
      <c r="J268" s="40"/>
      <c r="K268" s="40"/>
      <c r="L268" s="50"/>
      <c r="M268" s="50"/>
      <c r="N268" s="40"/>
      <c r="O268" s="40"/>
      <c r="P268" s="40"/>
      <c r="Q268" s="50"/>
      <c r="R268" s="50"/>
      <c r="S268" s="50"/>
      <c r="T268" s="5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</row>
    <row r="269" spans="1:49" ht="18" hidden="1" x14ac:dyDescent="0.35">
      <c r="A269" s="123">
        <v>62034</v>
      </c>
      <c r="B269" s="124">
        <v>12340</v>
      </c>
      <c r="C269" s="124">
        <v>1985</v>
      </c>
      <c r="D269" s="125">
        <f t="shared" si="8"/>
        <v>14325</v>
      </c>
      <c r="E269" s="126">
        <f t="shared" si="9"/>
        <v>0.8614310645724258</v>
      </c>
      <c r="F269" s="127">
        <v>64</v>
      </c>
      <c r="G269" s="123">
        <v>62034</v>
      </c>
      <c r="H269" s="40"/>
      <c r="I269" s="40"/>
      <c r="J269" s="40"/>
      <c r="K269" s="40"/>
      <c r="L269" s="50"/>
      <c r="M269" s="50"/>
      <c r="N269" s="40"/>
      <c r="O269" s="40"/>
      <c r="P269" s="40"/>
      <c r="Q269" s="50"/>
      <c r="R269" s="50"/>
      <c r="S269" s="50"/>
      <c r="T269" s="5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</row>
    <row r="270" spans="1:49" ht="18" hidden="1" x14ac:dyDescent="0.35">
      <c r="A270" s="123">
        <v>62037</v>
      </c>
      <c r="B270" s="124">
        <v>2737</v>
      </c>
      <c r="C270" s="124">
        <v>15710</v>
      </c>
      <c r="D270" s="125">
        <f t="shared" si="8"/>
        <v>18447</v>
      </c>
      <c r="E270" s="126">
        <f t="shared" si="9"/>
        <v>0.14837100883612511</v>
      </c>
      <c r="F270" s="127">
        <v>60</v>
      </c>
      <c r="G270" s="123">
        <v>62037</v>
      </c>
      <c r="H270" s="40"/>
      <c r="I270" s="40"/>
      <c r="J270" s="40"/>
      <c r="K270" s="40"/>
      <c r="L270" s="50"/>
      <c r="M270" s="50"/>
      <c r="N270" s="40"/>
      <c r="O270" s="40"/>
      <c r="P270" s="40"/>
      <c r="Q270" s="50"/>
      <c r="R270" s="50"/>
      <c r="S270" s="50"/>
      <c r="T270" s="5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</row>
    <row r="271" spans="1:49" ht="18" hidden="1" x14ac:dyDescent="0.35">
      <c r="A271" s="123">
        <v>62040</v>
      </c>
      <c r="B271" s="124">
        <v>4685</v>
      </c>
      <c r="C271" s="124">
        <v>9733</v>
      </c>
      <c r="D271" s="125">
        <f t="shared" si="8"/>
        <v>14418</v>
      </c>
      <c r="E271" s="126">
        <f t="shared" si="9"/>
        <v>0.3249410459148287</v>
      </c>
      <c r="F271" s="127">
        <v>45</v>
      </c>
      <c r="G271" s="123">
        <v>62040</v>
      </c>
      <c r="H271" s="40"/>
      <c r="I271" s="40"/>
      <c r="J271" s="40"/>
      <c r="K271" s="40"/>
      <c r="L271" s="50"/>
      <c r="M271" s="50"/>
      <c r="N271" s="40"/>
      <c r="O271" s="40"/>
      <c r="P271" s="40"/>
      <c r="Q271" s="50"/>
      <c r="R271" s="50"/>
      <c r="S271" s="50"/>
      <c r="T271" s="5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</row>
    <row r="272" spans="1:49" ht="18" hidden="1" x14ac:dyDescent="0.35">
      <c r="A272" s="123">
        <v>62041</v>
      </c>
      <c r="B272" s="124">
        <v>410</v>
      </c>
      <c r="C272" s="124">
        <v>8404</v>
      </c>
      <c r="D272" s="125">
        <f t="shared" si="8"/>
        <v>8814</v>
      </c>
      <c r="E272" s="126">
        <f t="shared" si="9"/>
        <v>4.6516904923984567E-2</v>
      </c>
      <c r="F272" s="127">
        <v>60</v>
      </c>
      <c r="G272" s="123">
        <v>62041</v>
      </c>
      <c r="H272" s="40"/>
      <c r="I272" s="40"/>
      <c r="J272" s="40"/>
      <c r="K272" s="40"/>
      <c r="L272" s="50"/>
      <c r="M272" s="50"/>
      <c r="N272" s="40"/>
      <c r="O272" s="40"/>
      <c r="P272" s="40"/>
      <c r="Q272" s="50"/>
      <c r="R272" s="50"/>
      <c r="S272" s="50"/>
      <c r="T272" s="5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</row>
    <row r="273" spans="1:49" ht="18" hidden="1" x14ac:dyDescent="0.35">
      <c r="A273" s="123">
        <v>64001</v>
      </c>
      <c r="B273" s="124">
        <v>7417</v>
      </c>
      <c r="C273" s="124">
        <v>4118</v>
      </c>
      <c r="D273" s="125">
        <f t="shared" si="8"/>
        <v>11535</v>
      </c>
      <c r="E273" s="126">
        <f t="shared" si="9"/>
        <v>0.64299956653662771</v>
      </c>
      <c r="F273" s="127">
        <v>44</v>
      </c>
      <c r="G273" s="123">
        <v>64001</v>
      </c>
      <c r="H273" s="40"/>
      <c r="I273" s="40"/>
      <c r="J273" s="40"/>
      <c r="K273" s="40"/>
      <c r="L273" s="50"/>
      <c r="M273" s="50"/>
      <c r="N273" s="40"/>
      <c r="O273" s="40"/>
      <c r="P273" s="40"/>
      <c r="Q273" s="50"/>
      <c r="R273" s="50"/>
      <c r="S273" s="50"/>
      <c r="T273" s="5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</row>
    <row r="274" spans="1:49" ht="18" hidden="1" x14ac:dyDescent="0.35">
      <c r="A274" s="123">
        <v>64002</v>
      </c>
      <c r="B274" s="124">
        <v>3956</v>
      </c>
      <c r="C274" s="124">
        <v>7570</v>
      </c>
      <c r="D274" s="125">
        <f t="shared" si="8"/>
        <v>11526</v>
      </c>
      <c r="E274" s="126">
        <f t="shared" si="9"/>
        <v>0.34322401526982477</v>
      </c>
      <c r="F274" s="127">
        <v>35</v>
      </c>
      <c r="G274" s="123">
        <v>64002</v>
      </c>
      <c r="H274" s="40"/>
      <c r="I274" s="40"/>
      <c r="J274" s="40"/>
      <c r="K274" s="40"/>
      <c r="L274" s="50"/>
      <c r="M274" s="50"/>
      <c r="N274" s="40"/>
      <c r="O274" s="40"/>
      <c r="P274" s="40"/>
      <c r="Q274" s="50"/>
      <c r="R274" s="50"/>
      <c r="S274" s="50"/>
      <c r="T274" s="5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</row>
    <row r="275" spans="1:49" ht="18" hidden="1" x14ac:dyDescent="0.35">
      <c r="A275" s="123">
        <v>64003</v>
      </c>
      <c r="B275" s="124">
        <v>2868</v>
      </c>
      <c r="C275" s="124">
        <v>3421</v>
      </c>
      <c r="D275" s="125">
        <f t="shared" si="8"/>
        <v>6289</v>
      </c>
      <c r="E275" s="126">
        <f t="shared" si="9"/>
        <v>0.45603434568293849</v>
      </c>
      <c r="F275" s="127">
        <v>35</v>
      </c>
      <c r="G275" s="123">
        <v>64003</v>
      </c>
      <c r="H275" s="40"/>
      <c r="I275" s="40"/>
      <c r="J275" s="40"/>
      <c r="K275" s="40"/>
      <c r="L275" s="50"/>
      <c r="M275" s="50"/>
      <c r="N275" s="40"/>
      <c r="O275" s="40"/>
      <c r="P275" s="40"/>
      <c r="Q275" s="50"/>
      <c r="R275" s="50"/>
      <c r="S275" s="50"/>
      <c r="T275" s="5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</row>
    <row r="276" spans="1:49" ht="18" hidden="1" x14ac:dyDescent="0.35">
      <c r="A276" s="123">
        <v>64004</v>
      </c>
      <c r="B276" s="124">
        <v>4726</v>
      </c>
      <c r="C276" s="124">
        <v>6076</v>
      </c>
      <c r="D276" s="125">
        <f t="shared" si="8"/>
        <v>10802</v>
      </c>
      <c r="E276" s="126">
        <f t="shared" si="9"/>
        <v>0.43751157193112389</v>
      </c>
      <c r="F276" s="127">
        <v>43</v>
      </c>
      <c r="G276" s="123">
        <v>64004</v>
      </c>
      <c r="H276" s="40"/>
      <c r="I276" s="40"/>
      <c r="J276" s="40"/>
      <c r="K276" s="40"/>
      <c r="L276" s="50"/>
      <c r="M276" s="50"/>
      <c r="N276" s="40"/>
      <c r="O276" s="40"/>
      <c r="P276" s="40"/>
      <c r="Q276" s="50"/>
      <c r="R276" s="50"/>
      <c r="S276" s="50"/>
      <c r="T276" s="5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</row>
    <row r="277" spans="1:49" ht="18" hidden="1" x14ac:dyDescent="0.35">
      <c r="A277" s="123">
        <v>64005</v>
      </c>
      <c r="B277" s="124">
        <v>7036</v>
      </c>
      <c r="C277" s="124">
        <v>5930</v>
      </c>
      <c r="D277" s="125">
        <f t="shared" si="8"/>
        <v>12966</v>
      </c>
      <c r="E277" s="126">
        <f t="shared" si="9"/>
        <v>0.54265000771247884</v>
      </c>
      <c r="F277" s="127">
        <v>55</v>
      </c>
      <c r="G277" s="123">
        <v>64005</v>
      </c>
      <c r="H277" s="40"/>
      <c r="I277" s="40"/>
      <c r="J277" s="40"/>
      <c r="K277" s="40"/>
      <c r="L277" s="50"/>
      <c r="M277" s="50"/>
      <c r="N277" s="40"/>
      <c r="O277" s="40"/>
      <c r="P277" s="40"/>
      <c r="Q277" s="50"/>
      <c r="R277" s="50"/>
      <c r="S277" s="50"/>
      <c r="T277" s="5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</row>
    <row r="278" spans="1:49" ht="18" hidden="1" x14ac:dyDescent="0.35">
      <c r="A278" s="123">
        <v>64006</v>
      </c>
      <c r="B278" s="124">
        <v>3826</v>
      </c>
      <c r="C278" s="124">
        <v>5561</v>
      </c>
      <c r="D278" s="125">
        <f t="shared" si="8"/>
        <v>9387</v>
      </c>
      <c r="E278" s="126">
        <f t="shared" si="9"/>
        <v>0.4075849579205284</v>
      </c>
      <c r="F278" s="127">
        <v>50</v>
      </c>
      <c r="G278" s="123">
        <v>64006</v>
      </c>
      <c r="H278" s="40"/>
      <c r="I278" s="40"/>
      <c r="J278" s="40"/>
      <c r="K278" s="40"/>
      <c r="L278" s="50"/>
      <c r="M278" s="50"/>
      <c r="N278" s="40"/>
      <c r="O278" s="40"/>
      <c r="P278" s="40"/>
      <c r="Q278" s="50"/>
      <c r="R278" s="50"/>
      <c r="S278" s="50"/>
      <c r="T278" s="5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</row>
    <row r="279" spans="1:49" ht="18" hidden="1" x14ac:dyDescent="0.35">
      <c r="A279" s="123">
        <v>65001</v>
      </c>
      <c r="B279" s="124">
        <v>6721</v>
      </c>
      <c r="C279" s="124">
        <v>11089</v>
      </c>
      <c r="D279" s="125">
        <f t="shared" si="8"/>
        <v>17810</v>
      </c>
      <c r="E279" s="126">
        <f t="shared" si="9"/>
        <v>0.37737226277372266</v>
      </c>
      <c r="F279" s="127">
        <v>56</v>
      </c>
      <c r="G279" s="123">
        <v>65001</v>
      </c>
      <c r="H279" s="40"/>
      <c r="I279" s="40"/>
      <c r="J279" s="40"/>
      <c r="K279" s="40"/>
      <c r="L279" s="50"/>
      <c r="M279" s="50"/>
      <c r="N279" s="40"/>
      <c r="O279" s="40"/>
      <c r="P279" s="40"/>
      <c r="Q279" s="50"/>
      <c r="R279" s="50"/>
      <c r="S279" s="50"/>
      <c r="T279" s="5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</row>
    <row r="280" spans="1:49" ht="18" hidden="1" x14ac:dyDescent="0.35">
      <c r="A280" s="123">
        <v>65002</v>
      </c>
      <c r="B280" s="124">
        <v>10318</v>
      </c>
      <c r="C280" s="124">
        <v>6101</v>
      </c>
      <c r="D280" s="128">
        <f t="shared" si="8"/>
        <v>16419</v>
      </c>
      <c r="E280" s="126">
        <f t="shared" si="9"/>
        <v>0.62841829587672815</v>
      </c>
      <c r="F280" s="129">
        <v>76</v>
      </c>
      <c r="G280" s="123">
        <v>65002</v>
      </c>
      <c r="H280" s="40"/>
      <c r="I280" s="40"/>
      <c r="J280" s="40"/>
      <c r="K280" s="40"/>
      <c r="L280" s="50"/>
      <c r="M280" s="50"/>
      <c r="N280" s="40"/>
      <c r="O280" s="40"/>
      <c r="P280" s="40"/>
      <c r="Q280" s="50"/>
      <c r="R280" s="50"/>
      <c r="S280" s="50"/>
      <c r="T280" s="5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</row>
    <row r="281" spans="1:49" ht="18" hidden="1" x14ac:dyDescent="0.35">
      <c r="A281" s="123">
        <v>65003</v>
      </c>
      <c r="B281" s="124">
        <v>11418</v>
      </c>
      <c r="C281" s="124">
        <v>1785</v>
      </c>
      <c r="D281" s="125">
        <f t="shared" si="8"/>
        <v>13203</v>
      </c>
      <c r="E281" s="126">
        <f t="shared" si="9"/>
        <v>0.86480345376050893</v>
      </c>
      <c r="F281" s="127">
        <v>50</v>
      </c>
      <c r="G281" s="123">
        <v>65003</v>
      </c>
      <c r="H281" s="40"/>
      <c r="I281" s="40"/>
      <c r="J281" s="40"/>
      <c r="K281" s="40"/>
      <c r="L281" s="50"/>
      <c r="M281" s="50"/>
      <c r="N281" s="40"/>
      <c r="O281" s="40"/>
      <c r="P281" s="40"/>
      <c r="Q281" s="50"/>
      <c r="R281" s="50"/>
      <c r="S281" s="50"/>
      <c r="T281" s="5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</row>
    <row r="282" spans="1:49" ht="18" hidden="1" x14ac:dyDescent="0.35">
      <c r="A282" s="123">
        <v>65004</v>
      </c>
      <c r="B282" s="124">
        <v>6697</v>
      </c>
      <c r="C282" s="124">
        <v>7786</v>
      </c>
      <c r="D282" s="125">
        <f t="shared" si="8"/>
        <v>14483</v>
      </c>
      <c r="E282" s="126">
        <f t="shared" si="9"/>
        <v>0.462404198025271</v>
      </c>
      <c r="F282" s="127">
        <v>49</v>
      </c>
      <c r="G282" s="123">
        <v>65004</v>
      </c>
      <c r="H282" s="40"/>
      <c r="I282" s="40"/>
      <c r="J282" s="40"/>
      <c r="K282" s="40"/>
      <c r="L282" s="50"/>
      <c r="M282" s="50"/>
      <c r="N282" s="40"/>
      <c r="O282" s="40"/>
      <c r="P282" s="40"/>
      <c r="Q282" s="50"/>
      <c r="R282" s="50"/>
      <c r="S282" s="50"/>
      <c r="T282" s="5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</row>
    <row r="283" spans="1:49" ht="18" hidden="1" x14ac:dyDescent="0.35">
      <c r="A283" s="123">
        <v>65005</v>
      </c>
      <c r="B283" s="124">
        <v>4620</v>
      </c>
      <c r="C283" s="124">
        <v>3742</v>
      </c>
      <c r="D283" s="125">
        <f t="shared" si="8"/>
        <v>8362</v>
      </c>
      <c r="E283" s="126">
        <f t="shared" si="9"/>
        <v>0.55249940205692416</v>
      </c>
      <c r="F283" s="127">
        <v>50</v>
      </c>
      <c r="G283" s="123">
        <v>65005</v>
      </c>
      <c r="H283" s="40"/>
      <c r="I283" s="40"/>
      <c r="J283" s="40"/>
      <c r="K283" s="40"/>
      <c r="L283" s="50"/>
      <c r="M283" s="50"/>
      <c r="N283" s="40"/>
      <c r="O283" s="40"/>
      <c r="P283" s="40"/>
      <c r="Q283" s="50"/>
      <c r="R283" s="50"/>
      <c r="S283" s="50"/>
      <c r="T283" s="5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</row>
    <row r="284" spans="1:49" ht="18" hidden="1" x14ac:dyDescent="0.35">
      <c r="A284" s="123">
        <v>66001</v>
      </c>
      <c r="B284" s="124">
        <v>17408</v>
      </c>
      <c r="C284" s="124">
        <v>12742</v>
      </c>
      <c r="D284" s="125">
        <f t="shared" si="8"/>
        <v>30150</v>
      </c>
      <c r="E284" s="126">
        <f t="shared" si="9"/>
        <v>0.57737976782752898</v>
      </c>
      <c r="F284" s="127">
        <v>101</v>
      </c>
      <c r="G284" s="123">
        <v>66001</v>
      </c>
      <c r="H284" s="40"/>
      <c r="I284" s="40"/>
      <c r="J284" s="40"/>
      <c r="K284" s="40"/>
      <c r="L284" s="50"/>
      <c r="M284" s="50"/>
      <c r="N284" s="40"/>
      <c r="O284" s="40"/>
      <c r="P284" s="40"/>
      <c r="Q284" s="50"/>
      <c r="R284" s="50"/>
      <c r="S284" s="50"/>
      <c r="T284" s="5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</row>
    <row r="285" spans="1:49" ht="18" hidden="1" x14ac:dyDescent="0.35">
      <c r="A285" s="123">
        <v>66002</v>
      </c>
      <c r="B285" s="124">
        <v>13507</v>
      </c>
      <c r="C285" s="124">
        <v>5526</v>
      </c>
      <c r="D285" s="125">
        <f t="shared" si="8"/>
        <v>19033</v>
      </c>
      <c r="E285" s="126">
        <f t="shared" si="9"/>
        <v>0.7096621657121841</v>
      </c>
      <c r="F285" s="127">
        <v>109</v>
      </c>
      <c r="G285" s="123">
        <v>66002</v>
      </c>
      <c r="H285" s="40"/>
      <c r="I285" s="40"/>
      <c r="J285" s="40"/>
      <c r="K285" s="40"/>
      <c r="L285" s="50"/>
      <c r="M285" s="50"/>
      <c r="N285" s="40"/>
      <c r="O285" s="40"/>
      <c r="P285" s="40"/>
      <c r="Q285" s="50"/>
      <c r="R285" s="50"/>
      <c r="S285" s="50"/>
      <c r="T285" s="5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</row>
    <row r="286" spans="1:49" ht="18" hidden="1" x14ac:dyDescent="0.35">
      <c r="A286" s="123">
        <v>66003</v>
      </c>
      <c r="B286" s="124">
        <v>3741</v>
      </c>
      <c r="C286" s="124">
        <v>5232</v>
      </c>
      <c r="D286" s="125">
        <f t="shared" si="8"/>
        <v>8973</v>
      </c>
      <c r="E286" s="126">
        <f t="shared" si="9"/>
        <v>0.41691741892343698</v>
      </c>
      <c r="F286" s="127">
        <v>42</v>
      </c>
      <c r="G286" s="123">
        <v>66003</v>
      </c>
      <c r="H286" s="40"/>
      <c r="I286" s="40"/>
      <c r="J286" s="40"/>
      <c r="K286" s="40"/>
      <c r="L286" s="50"/>
      <c r="M286" s="50"/>
      <c r="N286" s="40"/>
      <c r="O286" s="40"/>
      <c r="P286" s="40"/>
      <c r="Q286" s="50"/>
      <c r="R286" s="50"/>
      <c r="S286" s="50"/>
      <c r="T286" s="5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</row>
    <row r="287" spans="1:49" ht="18" hidden="1" x14ac:dyDescent="0.35">
      <c r="A287" s="123">
        <v>66004</v>
      </c>
      <c r="B287" s="124">
        <v>10917</v>
      </c>
      <c r="C287" s="124">
        <v>5388</v>
      </c>
      <c r="D287" s="128">
        <f t="shared" si="8"/>
        <v>16305</v>
      </c>
      <c r="E287" s="126">
        <f t="shared" si="9"/>
        <v>0.66954921803127876</v>
      </c>
      <c r="F287" s="127">
        <v>75</v>
      </c>
      <c r="G287" s="123">
        <v>66004</v>
      </c>
      <c r="H287" s="40"/>
      <c r="I287" s="40"/>
      <c r="J287" s="40"/>
      <c r="K287" s="40"/>
      <c r="L287" s="50"/>
      <c r="M287" s="50"/>
      <c r="N287" s="40"/>
      <c r="O287" s="40"/>
      <c r="P287" s="40"/>
      <c r="Q287" s="50"/>
      <c r="R287" s="50"/>
      <c r="S287" s="50"/>
      <c r="T287" s="5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</row>
    <row r="288" spans="1:49" ht="18" hidden="1" x14ac:dyDescent="0.35">
      <c r="A288" s="123">
        <v>67001</v>
      </c>
      <c r="B288" s="124">
        <v>5316</v>
      </c>
      <c r="C288" s="124">
        <v>9893</v>
      </c>
      <c r="D288" s="125">
        <f t="shared" si="8"/>
        <v>15209</v>
      </c>
      <c r="E288" s="126">
        <f t="shared" si="9"/>
        <v>0.34952988362153986</v>
      </c>
      <c r="F288" s="127">
        <v>51</v>
      </c>
      <c r="G288" s="123">
        <v>67001</v>
      </c>
      <c r="H288" s="40"/>
      <c r="I288" s="40"/>
      <c r="J288" s="40"/>
      <c r="K288" s="40"/>
      <c r="L288" s="50"/>
      <c r="M288" s="50"/>
      <c r="N288" s="40"/>
      <c r="O288" s="40"/>
      <c r="P288" s="40"/>
      <c r="Q288" s="50"/>
      <c r="R288" s="50"/>
      <c r="S288" s="50"/>
      <c r="T288" s="5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</row>
    <row r="289" spans="1:49" ht="18" hidden="1" x14ac:dyDescent="0.35">
      <c r="A289" s="123">
        <v>67002</v>
      </c>
      <c r="B289" s="124">
        <v>9227</v>
      </c>
      <c r="C289" s="124">
        <v>7552</v>
      </c>
      <c r="D289" s="125">
        <f t="shared" si="8"/>
        <v>16779</v>
      </c>
      <c r="E289" s="126">
        <f t="shared" si="9"/>
        <v>0.54991358245425825</v>
      </c>
      <c r="F289" s="127">
        <v>50</v>
      </c>
      <c r="G289" s="123">
        <v>67002</v>
      </c>
      <c r="H289" s="40"/>
      <c r="I289" s="40"/>
      <c r="J289" s="40"/>
      <c r="K289" s="40"/>
      <c r="L289" s="50"/>
      <c r="M289" s="50"/>
      <c r="N289" s="40"/>
      <c r="O289" s="40"/>
      <c r="P289" s="40"/>
      <c r="Q289" s="50"/>
      <c r="R289" s="50"/>
      <c r="S289" s="50"/>
      <c r="T289" s="5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</row>
    <row r="290" spans="1:49" ht="18" hidden="1" x14ac:dyDescent="0.35">
      <c r="A290" s="123">
        <v>68001</v>
      </c>
      <c r="B290" s="124">
        <v>11306</v>
      </c>
      <c r="C290" s="124">
        <v>2787</v>
      </c>
      <c r="D290" s="125">
        <f t="shared" si="8"/>
        <v>14093</v>
      </c>
      <c r="E290" s="126">
        <f t="shared" si="9"/>
        <v>0.80224224792450149</v>
      </c>
      <c r="F290" s="127">
        <v>40</v>
      </c>
      <c r="G290" s="123">
        <v>68001</v>
      </c>
      <c r="H290" s="40"/>
      <c r="I290" s="40"/>
      <c r="J290" s="40"/>
      <c r="K290" s="40"/>
      <c r="L290" s="50"/>
      <c r="M290" s="50"/>
      <c r="N290" s="40"/>
      <c r="O290" s="40"/>
      <c r="P290" s="40"/>
      <c r="Q290" s="50"/>
      <c r="R290" s="50"/>
      <c r="S290" s="50"/>
      <c r="T290" s="5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</row>
    <row r="291" spans="1:49" ht="18" hidden="1" x14ac:dyDescent="0.35">
      <c r="A291" s="123">
        <v>68002</v>
      </c>
      <c r="B291" s="124">
        <v>11214</v>
      </c>
      <c r="C291" s="124">
        <v>3727</v>
      </c>
      <c r="D291" s="125">
        <f t="shared" si="8"/>
        <v>14941</v>
      </c>
      <c r="E291" s="126">
        <f t="shared" si="9"/>
        <v>0.75055217187604573</v>
      </c>
      <c r="F291" s="127">
        <v>50</v>
      </c>
      <c r="G291" s="123">
        <v>68002</v>
      </c>
      <c r="H291" s="40"/>
      <c r="I291" s="40"/>
      <c r="J291" s="40"/>
      <c r="K291" s="40"/>
      <c r="L291" s="50"/>
      <c r="M291" s="50"/>
      <c r="N291" s="40"/>
      <c r="O291" s="40"/>
      <c r="P291" s="40"/>
      <c r="Q291" s="50"/>
      <c r="R291" s="50"/>
      <c r="S291" s="50"/>
      <c r="T291" s="5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</row>
    <row r="292" spans="1:49" ht="18" hidden="1" x14ac:dyDescent="0.35">
      <c r="A292" s="123">
        <v>68003</v>
      </c>
      <c r="B292" s="124">
        <v>9837</v>
      </c>
      <c r="C292" s="124">
        <v>6207</v>
      </c>
      <c r="D292" s="125">
        <f t="shared" si="8"/>
        <v>16044</v>
      </c>
      <c r="E292" s="126">
        <f t="shared" si="9"/>
        <v>0.61312640239341809</v>
      </c>
      <c r="F292" s="127">
        <v>49</v>
      </c>
      <c r="G292" s="123">
        <v>68003</v>
      </c>
      <c r="H292" s="40"/>
      <c r="I292" s="40"/>
      <c r="J292" s="40"/>
      <c r="K292" s="40"/>
      <c r="L292" s="50"/>
      <c r="M292" s="50"/>
      <c r="N292" s="40"/>
      <c r="O292" s="40"/>
      <c r="P292" s="40"/>
      <c r="Q292" s="50"/>
      <c r="R292" s="50"/>
      <c r="S292" s="50"/>
      <c r="T292" s="5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</row>
    <row r="293" spans="1:49" ht="18" hidden="1" x14ac:dyDescent="0.35">
      <c r="A293" s="123">
        <v>69001</v>
      </c>
      <c r="B293" s="124">
        <v>16081</v>
      </c>
      <c r="C293" s="124">
        <v>7919</v>
      </c>
      <c r="D293" s="125">
        <f t="shared" si="8"/>
        <v>24000</v>
      </c>
      <c r="E293" s="126">
        <f t="shared" si="9"/>
        <v>0.67004166666666665</v>
      </c>
      <c r="F293" s="127">
        <v>120</v>
      </c>
      <c r="G293" s="123">
        <v>69001</v>
      </c>
      <c r="H293" s="40"/>
      <c r="I293" s="40"/>
      <c r="J293" s="40"/>
      <c r="K293" s="40"/>
      <c r="L293" s="50"/>
      <c r="M293" s="50"/>
      <c r="N293" s="40"/>
      <c r="O293" s="40"/>
      <c r="P293" s="40"/>
      <c r="Q293" s="50"/>
      <c r="R293" s="50"/>
      <c r="S293" s="50"/>
      <c r="T293" s="5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</row>
    <row r="294" spans="1:49" ht="18" hidden="1" x14ac:dyDescent="0.35">
      <c r="A294" s="123">
        <v>69002</v>
      </c>
      <c r="B294" s="124">
        <v>37778</v>
      </c>
      <c r="C294" s="124">
        <v>10610</v>
      </c>
      <c r="D294" s="125">
        <f t="shared" si="8"/>
        <v>48388</v>
      </c>
      <c r="E294" s="126">
        <f t="shared" si="9"/>
        <v>0.78073075969248573</v>
      </c>
      <c r="F294" s="127">
        <v>170</v>
      </c>
      <c r="G294" s="123">
        <v>69002</v>
      </c>
      <c r="H294" s="40"/>
      <c r="I294" s="40"/>
      <c r="J294" s="40"/>
      <c r="K294" s="40"/>
      <c r="L294" s="50"/>
      <c r="M294" s="50"/>
      <c r="N294" s="40"/>
      <c r="O294" s="40"/>
      <c r="P294" s="40"/>
      <c r="Q294" s="50"/>
      <c r="R294" s="50"/>
      <c r="S294" s="50"/>
      <c r="T294" s="5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</row>
    <row r="295" spans="1:49" ht="18" hidden="1" x14ac:dyDescent="0.35">
      <c r="A295" s="123">
        <v>69003</v>
      </c>
      <c r="B295" s="124">
        <v>15367</v>
      </c>
      <c r="C295" s="124">
        <v>4332</v>
      </c>
      <c r="D295" s="125">
        <f t="shared" si="8"/>
        <v>19699</v>
      </c>
      <c r="E295" s="126">
        <f t="shared" si="9"/>
        <v>0.78009035991674702</v>
      </c>
      <c r="F295" s="127">
        <v>83</v>
      </c>
      <c r="G295" s="123">
        <v>69003</v>
      </c>
      <c r="H295" s="40"/>
      <c r="I295" s="40"/>
      <c r="J295" s="40"/>
      <c r="K295" s="40"/>
      <c r="L295" s="50"/>
      <c r="M295" s="50"/>
      <c r="N295" s="40"/>
      <c r="O295" s="40"/>
      <c r="P295" s="40"/>
      <c r="Q295" s="50"/>
      <c r="R295" s="50"/>
      <c r="S295" s="50"/>
      <c r="T295" s="5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</row>
    <row r="296" spans="1:49" ht="18" hidden="1" x14ac:dyDescent="0.35">
      <c r="A296" s="123">
        <v>69004</v>
      </c>
      <c r="B296" s="124">
        <v>7817</v>
      </c>
      <c r="C296" s="124">
        <v>4331</v>
      </c>
      <c r="D296" s="125">
        <f t="shared" si="8"/>
        <v>12148</v>
      </c>
      <c r="E296" s="126">
        <f t="shared" si="9"/>
        <v>0.64348040829766218</v>
      </c>
      <c r="F296" s="127">
        <v>50</v>
      </c>
      <c r="G296" s="123">
        <v>69004</v>
      </c>
      <c r="H296" s="40"/>
      <c r="I296" s="40"/>
      <c r="J296" s="40"/>
      <c r="K296" s="40"/>
      <c r="L296" s="50"/>
      <c r="M296" s="50"/>
      <c r="N296" s="40"/>
      <c r="O296" s="40"/>
      <c r="P296" s="40"/>
      <c r="Q296" s="50"/>
      <c r="R296" s="50"/>
      <c r="S296" s="50"/>
      <c r="T296" s="5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</row>
    <row r="297" spans="1:49" ht="18" hidden="1" x14ac:dyDescent="0.35">
      <c r="A297" s="123">
        <v>69005</v>
      </c>
      <c r="B297" s="124">
        <v>338</v>
      </c>
      <c r="C297" s="124">
        <v>496</v>
      </c>
      <c r="D297" s="125">
        <f t="shared" si="8"/>
        <v>834</v>
      </c>
      <c r="E297" s="126">
        <f t="shared" si="9"/>
        <v>0.40527577937649878</v>
      </c>
      <c r="F297" s="127">
        <v>60</v>
      </c>
      <c r="G297" s="123">
        <v>69005</v>
      </c>
      <c r="H297" s="40"/>
      <c r="I297" s="40"/>
      <c r="J297" s="40"/>
      <c r="K297" s="40"/>
      <c r="L297" s="50"/>
      <c r="M297" s="50"/>
      <c r="N297" s="40"/>
      <c r="O297" s="40"/>
      <c r="P297" s="40"/>
      <c r="Q297" s="50"/>
      <c r="R297" s="50"/>
      <c r="S297" s="50"/>
      <c r="T297" s="5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</row>
    <row r="298" spans="1:49" ht="18" hidden="1" x14ac:dyDescent="0.35">
      <c r="A298" s="123">
        <v>69006</v>
      </c>
      <c r="B298" s="124">
        <v>10308</v>
      </c>
      <c r="C298" s="124">
        <v>280</v>
      </c>
      <c r="D298" s="125">
        <f t="shared" si="8"/>
        <v>10588</v>
      </c>
      <c r="E298" s="126">
        <f t="shared" si="9"/>
        <v>0.9735549678881753</v>
      </c>
      <c r="F298" s="127">
        <v>34</v>
      </c>
      <c r="G298" s="123">
        <v>69006</v>
      </c>
      <c r="H298" s="40"/>
      <c r="I298" s="40"/>
      <c r="J298" s="40"/>
      <c r="K298" s="40"/>
      <c r="L298" s="50"/>
      <c r="M298" s="50"/>
      <c r="N298" s="40"/>
      <c r="O298" s="40"/>
      <c r="P298" s="40"/>
      <c r="Q298" s="50"/>
      <c r="R298" s="50"/>
      <c r="S298" s="50"/>
      <c r="T298" s="5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</row>
    <row r="299" spans="1:49" ht="18" hidden="1" x14ac:dyDescent="0.35">
      <c r="A299" s="123">
        <v>69007</v>
      </c>
      <c r="B299" s="124">
        <v>14303</v>
      </c>
      <c r="C299" s="124">
        <v>1211</v>
      </c>
      <c r="D299" s="125">
        <f t="shared" si="8"/>
        <v>15514</v>
      </c>
      <c r="E299" s="126">
        <f t="shared" si="9"/>
        <v>0.9219414722186412</v>
      </c>
      <c r="F299" s="127">
        <v>70</v>
      </c>
      <c r="G299" s="123">
        <v>69007</v>
      </c>
      <c r="H299" s="40"/>
      <c r="I299" s="40"/>
      <c r="J299" s="40"/>
      <c r="K299" s="40"/>
      <c r="L299" s="50"/>
      <c r="M299" s="50"/>
      <c r="N299" s="40"/>
      <c r="O299" s="40"/>
      <c r="P299" s="40"/>
      <c r="Q299" s="50"/>
      <c r="R299" s="50"/>
      <c r="S299" s="50"/>
      <c r="T299" s="5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</row>
    <row r="300" spans="1:49" ht="18" hidden="1" x14ac:dyDescent="0.35">
      <c r="A300" s="123">
        <v>69008</v>
      </c>
      <c r="B300" s="124">
        <v>9237</v>
      </c>
      <c r="C300" s="124">
        <v>2879</v>
      </c>
      <c r="D300" s="125">
        <f t="shared" si="8"/>
        <v>12116</v>
      </c>
      <c r="E300" s="126">
        <f t="shared" si="9"/>
        <v>0.76238032353912177</v>
      </c>
      <c r="F300" s="127">
        <v>44</v>
      </c>
      <c r="G300" s="123">
        <v>69008</v>
      </c>
      <c r="H300" s="40"/>
      <c r="I300" s="40"/>
      <c r="J300" s="40"/>
      <c r="K300" s="40"/>
      <c r="L300" s="50"/>
      <c r="M300" s="50"/>
      <c r="N300" s="40"/>
      <c r="O300" s="40"/>
      <c r="P300" s="40"/>
      <c r="Q300" s="50"/>
      <c r="R300" s="50"/>
      <c r="S300" s="50"/>
      <c r="T300" s="5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</row>
    <row r="301" spans="1:49" ht="18" hidden="1" x14ac:dyDescent="0.35">
      <c r="A301" s="123">
        <v>69009</v>
      </c>
      <c r="B301" s="124">
        <v>8964</v>
      </c>
      <c r="C301" s="124">
        <v>4349</v>
      </c>
      <c r="D301" s="125">
        <f t="shared" si="8"/>
        <v>13313</v>
      </c>
      <c r="E301" s="126">
        <f t="shared" si="9"/>
        <v>0.67332682340569372</v>
      </c>
      <c r="F301" s="127">
        <v>48</v>
      </c>
      <c r="G301" s="123">
        <v>69009</v>
      </c>
      <c r="H301" s="40"/>
      <c r="I301" s="40"/>
      <c r="J301" s="40"/>
      <c r="K301" s="40"/>
      <c r="L301" s="50"/>
      <c r="M301" s="50"/>
      <c r="N301" s="40"/>
      <c r="O301" s="40"/>
      <c r="P301" s="40"/>
      <c r="Q301" s="50"/>
      <c r="R301" s="50"/>
      <c r="S301" s="50"/>
      <c r="T301" s="5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</row>
    <row r="302" spans="1:49" ht="18" hidden="1" x14ac:dyDescent="0.35">
      <c r="A302" s="123">
        <v>69010</v>
      </c>
      <c r="B302" s="124">
        <v>18075</v>
      </c>
      <c r="C302" s="124">
        <v>3208</v>
      </c>
      <c r="D302" s="125">
        <f t="shared" si="8"/>
        <v>21283</v>
      </c>
      <c r="E302" s="126">
        <f t="shared" si="9"/>
        <v>0.84926936991965418</v>
      </c>
      <c r="F302" s="127">
        <v>106</v>
      </c>
      <c r="G302" s="123">
        <v>69010</v>
      </c>
      <c r="H302" s="40"/>
      <c r="I302" s="40"/>
      <c r="J302" s="40"/>
      <c r="K302" s="40"/>
      <c r="L302" s="50"/>
      <c r="M302" s="50"/>
      <c r="N302" s="40"/>
      <c r="O302" s="40"/>
      <c r="P302" s="40"/>
      <c r="Q302" s="50"/>
      <c r="R302" s="50"/>
      <c r="S302" s="50"/>
      <c r="T302" s="5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</row>
    <row r="303" spans="1:49" ht="18" hidden="1" x14ac:dyDescent="0.35">
      <c r="A303" s="123">
        <v>69011</v>
      </c>
      <c r="B303" s="124">
        <v>13966</v>
      </c>
      <c r="C303" s="124">
        <v>1820</v>
      </c>
      <c r="D303" s="125">
        <f t="shared" si="8"/>
        <v>15786</v>
      </c>
      <c r="E303" s="126">
        <f t="shared" si="9"/>
        <v>0.88470796908653238</v>
      </c>
      <c r="F303" s="127">
        <v>84</v>
      </c>
      <c r="G303" s="123">
        <v>69011</v>
      </c>
      <c r="H303" s="40"/>
      <c r="I303" s="40"/>
      <c r="J303" s="40"/>
      <c r="K303" s="40"/>
      <c r="L303" s="50"/>
      <c r="M303" s="50"/>
      <c r="N303" s="40"/>
      <c r="O303" s="40"/>
      <c r="P303" s="40"/>
      <c r="Q303" s="50"/>
      <c r="R303" s="50"/>
      <c r="S303" s="50"/>
      <c r="T303" s="5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</row>
    <row r="304" spans="1:49" ht="18" hidden="1" x14ac:dyDescent="0.35">
      <c r="A304" s="123">
        <v>69013</v>
      </c>
      <c r="B304" s="124">
        <v>6273</v>
      </c>
      <c r="C304" s="124">
        <v>1151</v>
      </c>
      <c r="D304" s="125">
        <f t="shared" si="8"/>
        <v>7424</v>
      </c>
      <c r="E304" s="126">
        <f t="shared" si="9"/>
        <v>0.84496228448275867</v>
      </c>
      <c r="F304" s="127">
        <v>24</v>
      </c>
      <c r="G304" s="123">
        <v>69013</v>
      </c>
      <c r="H304" s="40"/>
      <c r="I304" s="40"/>
      <c r="J304" s="40"/>
      <c r="K304" s="40"/>
      <c r="L304" s="50"/>
      <c r="M304" s="50"/>
      <c r="N304" s="40"/>
      <c r="O304" s="40"/>
      <c r="P304" s="40"/>
      <c r="Q304" s="50"/>
      <c r="R304" s="50"/>
      <c r="S304" s="50"/>
      <c r="T304" s="5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</row>
    <row r="305" spans="1:49" ht="18" hidden="1" x14ac:dyDescent="0.35">
      <c r="A305" s="123">
        <v>69015</v>
      </c>
      <c r="B305" s="124">
        <v>6619</v>
      </c>
      <c r="C305" s="124">
        <v>3228</v>
      </c>
      <c r="D305" s="125">
        <f t="shared" si="8"/>
        <v>9847</v>
      </c>
      <c r="E305" s="126">
        <f t="shared" si="9"/>
        <v>0.67218442165126435</v>
      </c>
      <c r="F305" s="127">
        <v>50</v>
      </c>
      <c r="G305" s="123">
        <v>69015</v>
      </c>
      <c r="H305" s="40"/>
      <c r="I305" s="40"/>
      <c r="J305" s="40"/>
      <c r="K305" s="40"/>
      <c r="L305" s="50"/>
      <c r="M305" s="50"/>
      <c r="N305" s="40"/>
      <c r="O305" s="40"/>
      <c r="P305" s="40"/>
      <c r="Q305" s="50"/>
      <c r="R305" s="50"/>
      <c r="S305" s="50"/>
      <c r="T305" s="5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</row>
    <row r="306" spans="1:49" ht="18" hidden="1" x14ac:dyDescent="0.35">
      <c r="A306" s="123">
        <v>69017</v>
      </c>
      <c r="B306" s="124">
        <v>15052</v>
      </c>
      <c r="C306" s="124">
        <v>4478</v>
      </c>
      <c r="D306" s="125">
        <f t="shared" si="8"/>
        <v>19530</v>
      </c>
      <c r="E306" s="126">
        <f t="shared" si="9"/>
        <v>0.77071172555043521</v>
      </c>
      <c r="F306" s="127">
        <v>97</v>
      </c>
      <c r="G306" s="123">
        <v>69017</v>
      </c>
      <c r="H306" s="40"/>
      <c r="I306" s="40"/>
      <c r="J306" s="40"/>
      <c r="K306" s="40"/>
      <c r="L306" s="50"/>
      <c r="M306" s="50"/>
      <c r="N306" s="40"/>
      <c r="O306" s="40"/>
      <c r="P306" s="40"/>
      <c r="Q306" s="50"/>
      <c r="R306" s="50"/>
      <c r="S306" s="50"/>
      <c r="T306" s="5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</row>
    <row r="307" spans="1:49" ht="18" hidden="1" x14ac:dyDescent="0.35">
      <c r="A307" s="123">
        <v>69018</v>
      </c>
      <c r="B307" s="124">
        <v>15806</v>
      </c>
      <c r="C307" s="124">
        <v>6756</v>
      </c>
      <c r="D307" s="125">
        <f t="shared" si="8"/>
        <v>22562</v>
      </c>
      <c r="E307" s="126">
        <f t="shared" si="9"/>
        <v>0.70055846112933251</v>
      </c>
      <c r="F307" s="127">
        <v>90</v>
      </c>
      <c r="G307" s="123">
        <v>69018</v>
      </c>
      <c r="H307" s="40"/>
      <c r="I307" s="40"/>
      <c r="J307" s="40"/>
      <c r="K307" s="40"/>
      <c r="L307" s="50"/>
      <c r="M307" s="50"/>
      <c r="N307" s="40"/>
      <c r="O307" s="40"/>
      <c r="P307" s="40"/>
      <c r="Q307" s="50"/>
      <c r="R307" s="50"/>
      <c r="S307" s="50"/>
      <c r="T307" s="5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</row>
    <row r="308" spans="1:49" ht="18" hidden="1" x14ac:dyDescent="0.35">
      <c r="A308" s="123">
        <v>69019</v>
      </c>
      <c r="B308" s="124">
        <v>20040</v>
      </c>
      <c r="C308" s="124">
        <v>5009</v>
      </c>
      <c r="D308" s="125">
        <f t="shared" si="8"/>
        <v>25049</v>
      </c>
      <c r="E308" s="126">
        <f t="shared" si="9"/>
        <v>0.80003193740269074</v>
      </c>
      <c r="F308" s="127">
        <v>109</v>
      </c>
      <c r="G308" s="123">
        <v>69019</v>
      </c>
      <c r="H308" s="40"/>
      <c r="I308" s="40"/>
      <c r="J308" s="40"/>
      <c r="K308" s="40"/>
      <c r="L308" s="50"/>
      <c r="M308" s="50"/>
      <c r="N308" s="40"/>
      <c r="O308" s="40"/>
      <c r="P308" s="40"/>
      <c r="Q308" s="50"/>
      <c r="R308" s="50"/>
      <c r="S308" s="50"/>
      <c r="T308" s="5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</row>
    <row r="309" spans="1:49" ht="18" hidden="1" x14ac:dyDescent="0.35">
      <c r="A309" s="123">
        <v>69020</v>
      </c>
      <c r="B309" s="124">
        <v>14841</v>
      </c>
      <c r="C309" s="124">
        <v>8526</v>
      </c>
      <c r="D309" s="125">
        <f t="shared" si="8"/>
        <v>23367</v>
      </c>
      <c r="E309" s="126">
        <f t="shared" si="9"/>
        <v>0.63512646039286169</v>
      </c>
      <c r="F309" s="127">
        <v>96</v>
      </c>
      <c r="G309" s="123">
        <v>69020</v>
      </c>
      <c r="H309" s="40"/>
      <c r="I309" s="40"/>
      <c r="J309" s="40"/>
      <c r="K309" s="40"/>
      <c r="L309" s="50"/>
      <c r="M309" s="50"/>
      <c r="N309" s="40"/>
      <c r="O309" s="40"/>
      <c r="P309" s="40"/>
      <c r="Q309" s="50"/>
      <c r="R309" s="50"/>
      <c r="S309" s="50"/>
      <c r="T309" s="5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</row>
    <row r="310" spans="1:49" ht="18" hidden="1" x14ac:dyDescent="0.35">
      <c r="A310" s="123">
        <v>69021</v>
      </c>
      <c r="B310" s="124">
        <v>12200</v>
      </c>
      <c r="C310" s="124">
        <v>2390</v>
      </c>
      <c r="D310" s="125">
        <f t="shared" si="8"/>
        <v>14590</v>
      </c>
      <c r="E310" s="126">
        <f t="shared" si="9"/>
        <v>0.83618917066483889</v>
      </c>
      <c r="F310" s="127">
        <v>54</v>
      </c>
      <c r="G310" s="123">
        <v>69021</v>
      </c>
      <c r="H310" s="40"/>
      <c r="I310" s="40"/>
      <c r="J310" s="40"/>
      <c r="K310" s="40"/>
      <c r="L310" s="50"/>
      <c r="M310" s="50"/>
      <c r="N310" s="40"/>
      <c r="O310" s="40"/>
      <c r="P310" s="40"/>
      <c r="Q310" s="50"/>
      <c r="R310" s="50"/>
      <c r="S310" s="50"/>
      <c r="T310" s="5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</row>
    <row r="311" spans="1:49" ht="18" hidden="1" x14ac:dyDescent="0.35">
      <c r="A311" s="123">
        <v>69022</v>
      </c>
      <c r="B311" s="124">
        <v>6883</v>
      </c>
      <c r="C311" s="124">
        <v>690</v>
      </c>
      <c r="D311" s="125">
        <f t="shared" si="8"/>
        <v>7573</v>
      </c>
      <c r="E311" s="126">
        <f t="shared" si="9"/>
        <v>0.90888683480787003</v>
      </c>
      <c r="F311" s="127">
        <v>28</v>
      </c>
      <c r="G311" s="123">
        <v>69022</v>
      </c>
      <c r="H311" s="40"/>
      <c r="I311" s="40"/>
      <c r="J311" s="40"/>
      <c r="K311" s="40"/>
      <c r="L311" s="50"/>
      <c r="M311" s="50"/>
      <c r="N311" s="40"/>
      <c r="O311" s="40"/>
      <c r="P311" s="40"/>
      <c r="Q311" s="50"/>
      <c r="R311" s="50"/>
      <c r="S311" s="50"/>
      <c r="T311" s="5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</row>
    <row r="312" spans="1:49" ht="18" hidden="1" x14ac:dyDescent="0.35">
      <c r="A312" s="123">
        <v>70001</v>
      </c>
      <c r="B312" s="124">
        <v>16671</v>
      </c>
      <c r="C312" s="124">
        <v>8437</v>
      </c>
      <c r="D312" s="125">
        <f t="shared" si="8"/>
        <v>25108</v>
      </c>
      <c r="E312" s="126">
        <f t="shared" si="9"/>
        <v>0.66397164250438112</v>
      </c>
      <c r="F312" s="127">
        <v>97</v>
      </c>
      <c r="G312" s="123">
        <v>70001</v>
      </c>
      <c r="H312" s="40"/>
      <c r="I312" s="40"/>
      <c r="J312" s="40"/>
      <c r="K312" s="40"/>
      <c r="L312" s="50"/>
      <c r="M312" s="50"/>
      <c r="N312" s="40"/>
      <c r="O312" s="40"/>
      <c r="P312" s="40"/>
      <c r="Q312" s="50"/>
      <c r="R312" s="50"/>
      <c r="S312" s="50"/>
      <c r="T312" s="5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</row>
    <row r="313" spans="1:49" ht="18" hidden="1" x14ac:dyDescent="0.35">
      <c r="A313" s="123">
        <v>70002</v>
      </c>
      <c r="B313" s="124">
        <v>17368</v>
      </c>
      <c r="C313" s="124">
        <v>11948</v>
      </c>
      <c r="D313" s="125">
        <f t="shared" si="8"/>
        <v>29316</v>
      </c>
      <c r="E313" s="126">
        <f t="shared" si="9"/>
        <v>0.5924409878564606</v>
      </c>
      <c r="F313" s="127">
        <v>90</v>
      </c>
      <c r="G313" s="123">
        <v>70002</v>
      </c>
      <c r="H313" s="40"/>
      <c r="I313" s="40"/>
      <c r="J313" s="40"/>
      <c r="K313" s="40"/>
      <c r="L313" s="50"/>
      <c r="M313" s="50"/>
      <c r="N313" s="40"/>
      <c r="O313" s="40"/>
      <c r="P313" s="40"/>
      <c r="Q313" s="50"/>
      <c r="R313" s="50"/>
      <c r="S313" s="50"/>
      <c r="T313" s="5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</row>
    <row r="314" spans="1:49" ht="18" hidden="1" x14ac:dyDescent="0.35">
      <c r="A314" s="123">
        <v>70003</v>
      </c>
      <c r="B314" s="124">
        <v>11703</v>
      </c>
      <c r="C314" s="124">
        <v>5352</v>
      </c>
      <c r="D314" s="125">
        <f t="shared" si="8"/>
        <v>17055</v>
      </c>
      <c r="E314" s="126">
        <f t="shared" si="9"/>
        <v>0.68619173262972732</v>
      </c>
      <c r="F314" s="127">
        <v>105</v>
      </c>
      <c r="G314" s="123">
        <v>70003</v>
      </c>
      <c r="H314" s="40"/>
      <c r="I314" s="40"/>
      <c r="J314" s="40"/>
      <c r="K314" s="40"/>
      <c r="L314" s="50"/>
      <c r="M314" s="50"/>
      <c r="N314" s="40"/>
      <c r="O314" s="40"/>
      <c r="P314" s="40"/>
      <c r="Q314" s="50"/>
      <c r="R314" s="50"/>
      <c r="S314" s="50"/>
      <c r="T314" s="5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</row>
    <row r="315" spans="1:49" ht="18" hidden="1" x14ac:dyDescent="0.35">
      <c r="A315" s="123">
        <v>70004</v>
      </c>
      <c r="B315" s="124">
        <v>14507</v>
      </c>
      <c r="C315" s="124">
        <v>6832</v>
      </c>
      <c r="D315" s="125">
        <f t="shared" si="8"/>
        <v>21339</v>
      </c>
      <c r="E315" s="126">
        <f t="shared" si="9"/>
        <v>0.6798350438164863</v>
      </c>
      <c r="F315" s="127">
        <v>80</v>
      </c>
      <c r="G315" s="123">
        <v>70004</v>
      </c>
      <c r="H315" s="40"/>
      <c r="I315" s="40"/>
      <c r="J315" s="40"/>
      <c r="K315" s="40"/>
      <c r="L315" s="50"/>
      <c r="M315" s="50"/>
      <c r="N315" s="40"/>
      <c r="O315" s="40"/>
      <c r="P315" s="40"/>
      <c r="Q315" s="50"/>
      <c r="R315" s="50"/>
      <c r="S315" s="50"/>
      <c r="T315" s="5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</row>
    <row r="316" spans="1:49" ht="18" hidden="1" x14ac:dyDescent="0.35">
      <c r="A316" s="123">
        <v>71001</v>
      </c>
      <c r="B316" s="124">
        <v>18785</v>
      </c>
      <c r="C316" s="124">
        <v>11545</v>
      </c>
      <c r="D316" s="125">
        <f t="shared" si="8"/>
        <v>30330</v>
      </c>
      <c r="E316" s="126">
        <f t="shared" si="9"/>
        <v>0.61935377514012524</v>
      </c>
      <c r="F316" s="127">
        <v>120</v>
      </c>
      <c r="G316" s="123">
        <v>71001</v>
      </c>
      <c r="H316" s="40"/>
      <c r="I316" s="40"/>
      <c r="J316" s="40"/>
      <c r="K316" s="40"/>
      <c r="L316" s="50"/>
      <c r="M316" s="50"/>
      <c r="N316" s="40"/>
      <c r="O316" s="40"/>
      <c r="P316" s="40"/>
      <c r="Q316" s="50"/>
      <c r="R316" s="50"/>
      <c r="S316" s="50"/>
      <c r="T316" s="5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</row>
    <row r="317" spans="1:49" ht="18" hidden="1" x14ac:dyDescent="0.35">
      <c r="A317" s="123">
        <v>71002</v>
      </c>
      <c r="B317" s="124">
        <v>19055</v>
      </c>
      <c r="C317" s="124">
        <v>3625</v>
      </c>
      <c r="D317" s="125">
        <f t="shared" si="8"/>
        <v>22680</v>
      </c>
      <c r="E317" s="126">
        <f t="shared" si="9"/>
        <v>0.84016754850088182</v>
      </c>
      <c r="F317" s="127">
        <v>77</v>
      </c>
      <c r="G317" s="123">
        <v>71002</v>
      </c>
      <c r="H317" s="40"/>
      <c r="I317" s="40"/>
      <c r="J317" s="40"/>
      <c r="K317" s="40"/>
      <c r="L317" s="50"/>
      <c r="M317" s="50"/>
      <c r="N317" s="40"/>
      <c r="O317" s="40"/>
      <c r="P317" s="40"/>
      <c r="Q317" s="50"/>
      <c r="R317" s="50"/>
      <c r="S317" s="50"/>
      <c r="T317" s="5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</row>
    <row r="318" spans="1:49" ht="18" hidden="1" x14ac:dyDescent="0.35">
      <c r="A318" s="123">
        <v>71004</v>
      </c>
      <c r="B318" s="124">
        <v>34634</v>
      </c>
      <c r="C318" s="124">
        <v>14385</v>
      </c>
      <c r="D318" s="125">
        <f t="shared" si="8"/>
        <v>49019</v>
      </c>
      <c r="E318" s="126">
        <f t="shared" si="9"/>
        <v>0.70654236112527791</v>
      </c>
      <c r="F318" s="127">
        <v>222</v>
      </c>
      <c r="G318" s="123">
        <v>71004</v>
      </c>
      <c r="H318" s="40"/>
      <c r="I318" s="40"/>
      <c r="J318" s="40"/>
      <c r="K318" s="40"/>
      <c r="L318" s="50"/>
      <c r="M318" s="50"/>
      <c r="N318" s="40"/>
      <c r="O318" s="40"/>
      <c r="P318" s="40"/>
      <c r="Q318" s="50"/>
      <c r="R318" s="50"/>
      <c r="S318" s="50"/>
      <c r="T318" s="5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</row>
    <row r="319" spans="1:49" ht="18" hidden="1" x14ac:dyDescent="0.35">
      <c r="A319" s="123">
        <v>72001</v>
      </c>
      <c r="B319" s="124">
        <v>6885</v>
      </c>
      <c r="C319" s="124">
        <v>4327</v>
      </c>
      <c r="D319" s="125">
        <f t="shared" si="8"/>
        <v>11212</v>
      </c>
      <c r="E319" s="126">
        <f t="shared" si="9"/>
        <v>0.61407420620763464</v>
      </c>
      <c r="F319" s="127">
        <v>52</v>
      </c>
      <c r="G319" s="123">
        <v>72001</v>
      </c>
      <c r="H319" s="40"/>
      <c r="I319" s="40"/>
      <c r="J319" s="40"/>
      <c r="K319" s="40"/>
      <c r="L319" s="50"/>
      <c r="M319" s="50"/>
      <c r="N319" s="40"/>
      <c r="O319" s="40"/>
      <c r="P319" s="40"/>
      <c r="Q319" s="50"/>
      <c r="R319" s="50"/>
      <c r="S319" s="50"/>
      <c r="T319" s="5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</row>
    <row r="320" spans="1:49" ht="18" hidden="1" x14ac:dyDescent="0.35">
      <c r="A320" s="123">
        <v>72002</v>
      </c>
      <c r="B320" s="124">
        <v>5256</v>
      </c>
      <c r="C320" s="124">
        <v>4275</v>
      </c>
      <c r="D320" s="125">
        <f t="shared" si="8"/>
        <v>9531</v>
      </c>
      <c r="E320" s="126">
        <f t="shared" si="9"/>
        <v>0.55146364494806421</v>
      </c>
      <c r="F320" s="127">
        <v>37</v>
      </c>
      <c r="G320" s="123">
        <v>72002</v>
      </c>
      <c r="H320" s="40"/>
      <c r="I320" s="40"/>
      <c r="J320" s="40"/>
      <c r="K320" s="40"/>
      <c r="L320" s="50"/>
      <c r="M320" s="50"/>
      <c r="N320" s="40"/>
      <c r="O320" s="40"/>
      <c r="P320" s="40"/>
      <c r="Q320" s="50"/>
      <c r="R320" s="50"/>
      <c r="S320" s="50"/>
      <c r="T320" s="5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</row>
    <row r="321" spans="1:49" ht="18" hidden="1" x14ac:dyDescent="0.35">
      <c r="A321" s="123">
        <v>72003</v>
      </c>
      <c r="B321" s="124">
        <v>4812</v>
      </c>
      <c r="C321" s="124">
        <v>1732</v>
      </c>
      <c r="D321" s="125">
        <f t="shared" si="8"/>
        <v>6544</v>
      </c>
      <c r="E321" s="126">
        <f t="shared" si="9"/>
        <v>0.7353300733496333</v>
      </c>
      <c r="F321" s="127">
        <v>45</v>
      </c>
      <c r="G321" s="123">
        <v>72003</v>
      </c>
      <c r="H321" s="40"/>
      <c r="I321" s="40"/>
      <c r="J321" s="40"/>
      <c r="K321" s="40"/>
      <c r="L321" s="50"/>
      <c r="M321" s="50"/>
      <c r="N321" s="40"/>
      <c r="O321" s="40"/>
      <c r="P321" s="40"/>
      <c r="Q321" s="50"/>
      <c r="R321" s="50"/>
      <c r="S321" s="50"/>
      <c r="T321" s="5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</row>
    <row r="322" spans="1:49" ht="18" hidden="1" x14ac:dyDescent="0.35">
      <c r="A322" s="123">
        <v>73001</v>
      </c>
      <c r="B322" s="124">
        <v>9492</v>
      </c>
      <c r="C322" s="124">
        <v>4931</v>
      </c>
      <c r="D322" s="125">
        <f t="shared" si="8"/>
        <v>14423</v>
      </c>
      <c r="E322" s="126">
        <f t="shared" si="9"/>
        <v>0.65811550994938639</v>
      </c>
      <c r="F322" s="127">
        <v>64</v>
      </c>
      <c r="G322" s="123">
        <v>73001</v>
      </c>
      <c r="H322" s="40"/>
      <c r="I322" s="40"/>
      <c r="J322" s="40"/>
      <c r="K322" s="40"/>
      <c r="L322" s="50"/>
      <c r="M322" s="50"/>
      <c r="N322" s="40"/>
      <c r="O322" s="40"/>
      <c r="P322" s="40"/>
      <c r="Q322" s="50"/>
      <c r="R322" s="50"/>
      <c r="S322" s="50"/>
      <c r="T322" s="5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</row>
    <row r="323" spans="1:49" ht="18" hidden="1" x14ac:dyDescent="0.35">
      <c r="A323" s="123">
        <v>73002</v>
      </c>
      <c r="B323" s="124">
        <v>14118</v>
      </c>
      <c r="C323" s="124">
        <v>9228</v>
      </c>
      <c r="D323" s="125">
        <f t="shared" ref="D323:D368" si="10">+B323+C323</f>
        <v>23346</v>
      </c>
      <c r="E323" s="126">
        <f t="shared" ref="E323:E368" si="11">B323/D323</f>
        <v>0.60472886147519922</v>
      </c>
      <c r="F323" s="127">
        <v>82</v>
      </c>
      <c r="G323" s="123">
        <v>73002</v>
      </c>
      <c r="H323" s="40"/>
      <c r="I323" s="40"/>
      <c r="J323" s="40"/>
      <c r="K323" s="40"/>
      <c r="L323" s="50"/>
      <c r="M323" s="50"/>
      <c r="N323" s="40"/>
      <c r="O323" s="40"/>
      <c r="P323" s="40"/>
      <c r="Q323" s="50"/>
      <c r="R323" s="50"/>
      <c r="S323" s="50"/>
      <c r="T323" s="5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</row>
    <row r="324" spans="1:49" ht="18" hidden="1" x14ac:dyDescent="0.35">
      <c r="A324" s="123">
        <v>73003</v>
      </c>
      <c r="B324" s="124">
        <v>15843</v>
      </c>
      <c r="C324" s="124">
        <v>5204</v>
      </c>
      <c r="D324" s="125">
        <f t="shared" si="10"/>
        <v>21047</v>
      </c>
      <c r="E324" s="126">
        <f t="shared" si="11"/>
        <v>0.7527438589822778</v>
      </c>
      <c r="F324" s="127">
        <v>76</v>
      </c>
      <c r="G324" s="123">
        <v>73003</v>
      </c>
      <c r="H324" s="40"/>
      <c r="I324" s="40"/>
      <c r="J324" s="40"/>
      <c r="K324" s="40"/>
      <c r="L324" s="50"/>
      <c r="M324" s="50"/>
      <c r="N324" s="40"/>
      <c r="O324" s="40"/>
      <c r="P324" s="40"/>
      <c r="Q324" s="50"/>
      <c r="R324" s="50"/>
      <c r="S324" s="50"/>
      <c r="T324" s="5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</row>
    <row r="325" spans="1:49" ht="18" hidden="1" x14ac:dyDescent="0.35">
      <c r="A325" s="123">
        <v>73004</v>
      </c>
      <c r="B325" s="124">
        <v>14596</v>
      </c>
      <c r="C325" s="124">
        <v>4076</v>
      </c>
      <c r="D325" s="125">
        <f t="shared" si="10"/>
        <v>18672</v>
      </c>
      <c r="E325" s="126">
        <f t="shared" si="11"/>
        <v>0.78170522707797774</v>
      </c>
      <c r="F325" s="127">
        <v>60</v>
      </c>
      <c r="G325" s="123">
        <v>73004</v>
      </c>
      <c r="H325" s="40"/>
      <c r="I325" s="40"/>
      <c r="J325" s="40"/>
      <c r="K325" s="40"/>
      <c r="L325" s="50"/>
      <c r="M325" s="50"/>
      <c r="N325" s="40"/>
      <c r="O325" s="40"/>
      <c r="P325" s="40"/>
      <c r="Q325" s="50"/>
      <c r="R325" s="50"/>
      <c r="S325" s="50"/>
      <c r="T325" s="5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</row>
    <row r="326" spans="1:49" ht="18" hidden="1" x14ac:dyDescent="0.35">
      <c r="A326" s="123">
        <v>73005</v>
      </c>
      <c r="B326" s="124">
        <v>15734</v>
      </c>
      <c r="C326" s="124">
        <v>10708</v>
      </c>
      <c r="D326" s="125">
        <f t="shared" si="10"/>
        <v>26442</v>
      </c>
      <c r="E326" s="126">
        <f t="shared" si="11"/>
        <v>0.59503819680810832</v>
      </c>
      <c r="F326" s="127">
        <v>75</v>
      </c>
      <c r="G326" s="123">
        <v>73005</v>
      </c>
      <c r="H326" s="40"/>
      <c r="I326" s="40"/>
      <c r="J326" s="40"/>
      <c r="K326" s="40"/>
      <c r="L326" s="50"/>
      <c r="M326" s="50"/>
      <c r="N326" s="40"/>
      <c r="O326" s="40"/>
      <c r="P326" s="40"/>
      <c r="Q326" s="50"/>
      <c r="R326" s="50"/>
      <c r="S326" s="50"/>
      <c r="T326" s="5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</row>
    <row r="327" spans="1:49" ht="18" hidden="1" x14ac:dyDescent="0.35">
      <c r="A327" s="123">
        <v>73006</v>
      </c>
      <c r="B327" s="124">
        <v>6511</v>
      </c>
      <c r="C327" s="124">
        <v>4094</v>
      </c>
      <c r="D327" s="125">
        <f t="shared" si="10"/>
        <v>10605</v>
      </c>
      <c r="E327" s="126">
        <f t="shared" si="11"/>
        <v>0.61395568128241396</v>
      </c>
      <c r="F327" s="127">
        <v>60</v>
      </c>
      <c r="G327" s="123">
        <v>73006</v>
      </c>
      <c r="H327" s="40"/>
      <c r="I327" s="40"/>
      <c r="J327" s="40"/>
      <c r="K327" s="40"/>
      <c r="L327" s="50"/>
      <c r="M327" s="50"/>
      <c r="N327" s="40"/>
      <c r="O327" s="40"/>
      <c r="P327" s="40"/>
      <c r="Q327" s="50"/>
      <c r="R327" s="50"/>
      <c r="S327" s="50"/>
      <c r="T327" s="5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</row>
    <row r="328" spans="1:49" ht="18" hidden="1" x14ac:dyDescent="0.35">
      <c r="A328" s="123">
        <v>73007</v>
      </c>
      <c r="B328" s="124">
        <v>11107</v>
      </c>
      <c r="C328" s="124">
        <v>6006</v>
      </c>
      <c r="D328" s="125">
        <f t="shared" si="10"/>
        <v>17113</v>
      </c>
      <c r="E328" s="126">
        <f t="shared" si="11"/>
        <v>0.64903874247647986</v>
      </c>
      <c r="F328" s="127">
        <v>57</v>
      </c>
      <c r="G328" s="123">
        <v>73007</v>
      </c>
      <c r="H328" s="40"/>
      <c r="I328" s="40"/>
      <c r="J328" s="40"/>
      <c r="K328" s="40"/>
      <c r="L328" s="50"/>
      <c r="M328" s="50"/>
      <c r="N328" s="40"/>
      <c r="O328" s="40"/>
      <c r="P328" s="40"/>
      <c r="Q328" s="50"/>
      <c r="R328" s="50"/>
      <c r="S328" s="50"/>
      <c r="T328" s="5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</row>
    <row r="329" spans="1:49" ht="18" hidden="1" x14ac:dyDescent="0.35">
      <c r="A329" s="123">
        <v>74001</v>
      </c>
      <c r="B329" s="124">
        <v>8117</v>
      </c>
      <c r="C329" s="124">
        <v>5769</v>
      </c>
      <c r="D329" s="125">
        <f t="shared" si="10"/>
        <v>13886</v>
      </c>
      <c r="E329" s="126">
        <f t="shared" si="11"/>
        <v>0.58454558548178026</v>
      </c>
      <c r="F329" s="127">
        <v>60</v>
      </c>
      <c r="G329" s="123">
        <v>74001</v>
      </c>
      <c r="H329" s="40"/>
      <c r="I329" s="40"/>
      <c r="J329" s="40"/>
      <c r="K329" s="40"/>
      <c r="L329" s="50"/>
      <c r="M329" s="50"/>
      <c r="N329" s="40"/>
      <c r="O329" s="40"/>
      <c r="P329" s="40"/>
      <c r="Q329" s="50"/>
      <c r="R329" s="50"/>
      <c r="S329" s="50"/>
      <c r="T329" s="5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</row>
    <row r="330" spans="1:49" ht="18" hidden="1" x14ac:dyDescent="0.35">
      <c r="A330" s="123">
        <v>74003</v>
      </c>
      <c r="B330" s="124">
        <v>9144</v>
      </c>
      <c r="C330" s="124">
        <v>7119</v>
      </c>
      <c r="D330" s="125">
        <f t="shared" si="10"/>
        <v>16263</v>
      </c>
      <c r="E330" s="126">
        <f t="shared" si="11"/>
        <v>0.56225788599889315</v>
      </c>
      <c r="F330" s="127">
        <v>80</v>
      </c>
      <c r="G330" s="123">
        <v>74003</v>
      </c>
      <c r="H330" s="40"/>
      <c r="I330" s="40"/>
      <c r="J330" s="40"/>
      <c r="K330" s="40"/>
      <c r="L330" s="50"/>
      <c r="M330" s="50"/>
      <c r="N330" s="40"/>
      <c r="O330" s="40"/>
      <c r="P330" s="40"/>
      <c r="Q330" s="50"/>
      <c r="R330" s="50"/>
      <c r="S330" s="50"/>
      <c r="T330" s="5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</row>
    <row r="331" spans="1:49" ht="18" hidden="1" x14ac:dyDescent="0.35">
      <c r="A331" s="123">
        <v>75001</v>
      </c>
      <c r="B331" s="124">
        <v>11733</v>
      </c>
      <c r="C331" s="124">
        <v>11865</v>
      </c>
      <c r="D331" s="125">
        <f t="shared" si="10"/>
        <v>23598</v>
      </c>
      <c r="E331" s="126">
        <f t="shared" si="11"/>
        <v>0.49720315280956012</v>
      </c>
      <c r="F331" s="127">
        <v>93</v>
      </c>
      <c r="G331" s="123">
        <v>75001</v>
      </c>
      <c r="H331" s="40"/>
      <c r="I331" s="40"/>
      <c r="J331" s="40"/>
      <c r="K331" s="40"/>
      <c r="L331" s="50"/>
      <c r="M331" s="50"/>
      <c r="N331" s="40"/>
      <c r="O331" s="40"/>
      <c r="P331" s="40"/>
      <c r="Q331" s="50"/>
      <c r="R331" s="50"/>
      <c r="S331" s="50"/>
      <c r="T331" s="5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</row>
    <row r="332" spans="1:49" ht="18" hidden="1" x14ac:dyDescent="0.35">
      <c r="A332" s="123">
        <v>76001</v>
      </c>
      <c r="B332" s="124">
        <v>10154</v>
      </c>
      <c r="C332" s="124">
        <v>5726</v>
      </c>
      <c r="D332" s="125">
        <f t="shared" si="10"/>
        <v>15880</v>
      </c>
      <c r="E332" s="126">
        <f t="shared" si="11"/>
        <v>0.63942065491183875</v>
      </c>
      <c r="F332" s="127">
        <v>50</v>
      </c>
      <c r="G332" s="123">
        <v>76001</v>
      </c>
      <c r="H332" s="40"/>
      <c r="I332" s="40"/>
      <c r="J332" s="40"/>
      <c r="K332" s="40"/>
      <c r="L332" s="50"/>
      <c r="M332" s="50"/>
      <c r="N332" s="40"/>
      <c r="O332" s="40"/>
      <c r="P332" s="40"/>
      <c r="Q332" s="50"/>
      <c r="R332" s="50"/>
      <c r="S332" s="50"/>
      <c r="T332" s="5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</row>
    <row r="333" spans="1:49" ht="18" hidden="1" x14ac:dyDescent="0.35">
      <c r="A333" s="123">
        <v>76002</v>
      </c>
      <c r="B333" s="124">
        <v>10465</v>
      </c>
      <c r="C333" s="124">
        <v>3838</v>
      </c>
      <c r="D333" s="128">
        <f t="shared" si="10"/>
        <v>14303</v>
      </c>
      <c r="E333" s="126">
        <f t="shared" si="11"/>
        <v>0.73166468573026633</v>
      </c>
      <c r="F333" s="129">
        <v>69</v>
      </c>
      <c r="G333" s="123">
        <v>76002</v>
      </c>
      <c r="H333" s="40"/>
      <c r="I333" s="40"/>
      <c r="J333" s="40"/>
      <c r="K333" s="40"/>
      <c r="L333" s="50"/>
      <c r="M333" s="50"/>
      <c r="N333" s="40"/>
      <c r="O333" s="40"/>
      <c r="P333" s="40"/>
      <c r="Q333" s="50"/>
      <c r="R333" s="50"/>
      <c r="S333" s="50"/>
      <c r="T333" s="5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</row>
    <row r="334" spans="1:49" ht="18" hidden="1" x14ac:dyDescent="0.35">
      <c r="A334" s="123">
        <v>77001</v>
      </c>
      <c r="B334" s="124">
        <v>17948</v>
      </c>
      <c r="C334" s="124">
        <v>4657</v>
      </c>
      <c r="D334" s="125">
        <f t="shared" si="10"/>
        <v>22605</v>
      </c>
      <c r="E334" s="126">
        <f t="shared" si="11"/>
        <v>0.79398363193983634</v>
      </c>
      <c r="F334" s="127">
        <v>85</v>
      </c>
      <c r="G334" s="123">
        <v>77001</v>
      </c>
      <c r="H334" s="40"/>
      <c r="I334" s="40"/>
      <c r="J334" s="40"/>
      <c r="K334" s="40"/>
      <c r="L334" s="50"/>
      <c r="M334" s="50"/>
      <c r="N334" s="40"/>
      <c r="O334" s="40"/>
      <c r="P334" s="40"/>
      <c r="Q334" s="50"/>
      <c r="R334" s="50"/>
      <c r="S334" s="50"/>
      <c r="T334" s="5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</row>
    <row r="335" spans="1:49" ht="18" hidden="1" x14ac:dyDescent="0.35">
      <c r="A335" s="123">
        <v>77002</v>
      </c>
      <c r="B335" s="124">
        <v>14697</v>
      </c>
      <c r="C335" s="124">
        <v>4221</v>
      </c>
      <c r="D335" s="125">
        <f t="shared" si="10"/>
        <v>18918</v>
      </c>
      <c r="E335" s="126">
        <f t="shared" si="11"/>
        <v>0.77687916270218838</v>
      </c>
      <c r="F335" s="127">
        <v>60</v>
      </c>
      <c r="G335" s="123">
        <v>77002</v>
      </c>
      <c r="H335" s="40"/>
      <c r="I335" s="40"/>
      <c r="J335" s="40"/>
      <c r="K335" s="40"/>
      <c r="L335" s="50"/>
      <c r="M335" s="50"/>
      <c r="N335" s="40"/>
      <c r="O335" s="40"/>
      <c r="P335" s="40"/>
      <c r="Q335" s="50"/>
      <c r="R335" s="50"/>
      <c r="S335" s="50"/>
      <c r="T335" s="5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</row>
    <row r="336" spans="1:49" ht="18" hidden="1" x14ac:dyDescent="0.35">
      <c r="A336" s="123">
        <v>78001</v>
      </c>
      <c r="B336" s="124">
        <v>8781</v>
      </c>
      <c r="C336" s="124">
        <v>3076</v>
      </c>
      <c r="D336" s="125">
        <f t="shared" si="10"/>
        <v>11857</v>
      </c>
      <c r="E336" s="126">
        <f t="shared" si="11"/>
        <v>0.74057518765286334</v>
      </c>
      <c r="F336" s="127">
        <v>41</v>
      </c>
      <c r="G336" s="123">
        <v>78001</v>
      </c>
      <c r="H336" s="40"/>
      <c r="I336" s="40"/>
      <c r="J336" s="40"/>
      <c r="K336" s="40"/>
      <c r="L336" s="50"/>
      <c r="M336" s="50"/>
      <c r="N336" s="40"/>
      <c r="O336" s="40"/>
      <c r="P336" s="40"/>
      <c r="Q336" s="50"/>
      <c r="R336" s="50"/>
      <c r="S336" s="50"/>
      <c r="T336" s="5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</row>
    <row r="337" spans="1:49" ht="18" hidden="1" x14ac:dyDescent="0.35">
      <c r="A337" s="123">
        <v>78002</v>
      </c>
      <c r="B337" s="124">
        <v>8125</v>
      </c>
      <c r="C337" s="124">
        <v>7155</v>
      </c>
      <c r="D337" s="125">
        <f t="shared" si="10"/>
        <v>15280</v>
      </c>
      <c r="E337" s="126">
        <f t="shared" si="11"/>
        <v>0.53174083769633507</v>
      </c>
      <c r="F337" s="127">
        <v>50</v>
      </c>
      <c r="G337" s="123">
        <v>78002</v>
      </c>
      <c r="H337" s="40"/>
      <c r="I337" s="40"/>
      <c r="J337" s="40"/>
      <c r="K337" s="40"/>
      <c r="L337" s="50"/>
      <c r="M337" s="50"/>
      <c r="N337" s="40"/>
      <c r="O337" s="40"/>
      <c r="P337" s="40"/>
      <c r="Q337" s="50"/>
      <c r="R337" s="50"/>
      <c r="S337" s="50"/>
      <c r="T337" s="5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</row>
    <row r="338" spans="1:49" ht="18" hidden="1" x14ac:dyDescent="0.35">
      <c r="A338" s="123">
        <v>79002</v>
      </c>
      <c r="B338" s="124">
        <v>6860</v>
      </c>
      <c r="C338" s="124">
        <v>5698</v>
      </c>
      <c r="D338" s="125">
        <f t="shared" si="10"/>
        <v>12558</v>
      </c>
      <c r="E338" s="126">
        <f t="shared" si="11"/>
        <v>0.54626532887402457</v>
      </c>
      <c r="F338" s="127">
        <v>53</v>
      </c>
      <c r="G338" s="123">
        <v>79002</v>
      </c>
      <c r="H338" s="40"/>
      <c r="I338" s="40"/>
      <c r="J338" s="40"/>
      <c r="K338" s="40"/>
      <c r="L338" s="50"/>
      <c r="M338" s="50"/>
      <c r="N338" s="40"/>
      <c r="O338" s="40"/>
      <c r="P338" s="40"/>
      <c r="Q338" s="50"/>
      <c r="R338" s="50"/>
      <c r="S338" s="50"/>
      <c r="T338" s="5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</row>
    <row r="339" spans="1:49" ht="18" hidden="1" x14ac:dyDescent="0.35">
      <c r="A339" s="123">
        <v>79003</v>
      </c>
      <c r="B339" s="124">
        <v>16795</v>
      </c>
      <c r="C339" s="124">
        <v>14316</v>
      </c>
      <c r="D339" s="125">
        <f t="shared" si="10"/>
        <v>31111</v>
      </c>
      <c r="E339" s="126">
        <f t="shared" si="11"/>
        <v>0.53984121371862037</v>
      </c>
      <c r="F339" s="127">
        <v>100</v>
      </c>
      <c r="G339" s="123">
        <v>79003</v>
      </c>
      <c r="H339" s="40"/>
      <c r="I339" s="40"/>
      <c r="J339" s="40"/>
      <c r="K339" s="40"/>
      <c r="L339" s="50"/>
      <c r="M339" s="50"/>
      <c r="N339" s="40"/>
      <c r="O339" s="40"/>
      <c r="P339" s="40"/>
      <c r="Q339" s="50"/>
      <c r="R339" s="50"/>
      <c r="S339" s="50"/>
      <c r="T339" s="5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</row>
    <row r="340" spans="1:49" ht="18" hidden="1" x14ac:dyDescent="0.35">
      <c r="A340" s="123">
        <v>80001</v>
      </c>
      <c r="B340" s="124">
        <v>27627</v>
      </c>
      <c r="C340" s="124">
        <v>4870</v>
      </c>
      <c r="D340" s="128">
        <f t="shared" si="10"/>
        <v>32497</v>
      </c>
      <c r="E340" s="126">
        <f t="shared" si="11"/>
        <v>0.85014001292426988</v>
      </c>
      <c r="F340" s="129">
        <v>100</v>
      </c>
      <c r="G340" s="123">
        <v>80001</v>
      </c>
      <c r="H340" s="40"/>
      <c r="I340" s="40"/>
      <c r="J340" s="40"/>
      <c r="K340" s="40"/>
      <c r="L340" s="50"/>
      <c r="M340" s="50"/>
      <c r="N340" s="40"/>
      <c r="O340" s="40"/>
      <c r="P340" s="40"/>
      <c r="Q340" s="50"/>
      <c r="R340" s="50"/>
      <c r="S340" s="50"/>
      <c r="T340" s="5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</row>
    <row r="341" spans="1:49" ht="18" hidden="1" x14ac:dyDescent="0.35">
      <c r="A341" s="123">
        <v>80002</v>
      </c>
      <c r="B341" s="124">
        <v>14535</v>
      </c>
      <c r="C341" s="124">
        <v>4202</v>
      </c>
      <c r="D341" s="125">
        <f t="shared" si="10"/>
        <v>18737</v>
      </c>
      <c r="E341" s="126">
        <f t="shared" si="11"/>
        <v>0.77573784490580133</v>
      </c>
      <c r="F341" s="127">
        <v>65</v>
      </c>
      <c r="G341" s="123">
        <v>80002</v>
      </c>
      <c r="H341" s="40"/>
      <c r="I341" s="40"/>
      <c r="J341" s="40"/>
      <c r="K341" s="40"/>
      <c r="L341" s="50"/>
      <c r="M341" s="50"/>
      <c r="N341" s="40"/>
      <c r="O341" s="40"/>
      <c r="P341" s="40"/>
      <c r="Q341" s="50"/>
      <c r="R341" s="50"/>
      <c r="S341" s="50"/>
      <c r="T341" s="5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</row>
    <row r="342" spans="1:49" ht="18" hidden="1" x14ac:dyDescent="0.35">
      <c r="A342" s="123">
        <v>80003</v>
      </c>
      <c r="B342" s="124">
        <v>13826</v>
      </c>
      <c r="C342" s="124">
        <v>4548</v>
      </c>
      <c r="D342" s="125">
        <f t="shared" si="10"/>
        <v>18374</v>
      </c>
      <c r="E342" s="126">
        <f t="shared" si="11"/>
        <v>0.7524763252421901</v>
      </c>
      <c r="F342" s="127">
        <v>75</v>
      </c>
      <c r="G342" s="123">
        <v>80003</v>
      </c>
      <c r="H342" s="40"/>
      <c r="I342" s="40"/>
      <c r="J342" s="40"/>
      <c r="K342" s="40"/>
      <c r="L342" s="50"/>
      <c r="M342" s="50"/>
      <c r="N342" s="40"/>
      <c r="O342" s="40"/>
      <c r="P342" s="40"/>
      <c r="Q342" s="50"/>
      <c r="R342" s="50"/>
      <c r="S342" s="50"/>
      <c r="T342" s="5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</row>
    <row r="343" spans="1:49" ht="18" hidden="1" x14ac:dyDescent="0.35">
      <c r="A343" s="123">
        <v>81001</v>
      </c>
      <c r="B343" s="124">
        <v>7047</v>
      </c>
      <c r="C343" s="124">
        <v>5495</v>
      </c>
      <c r="D343" s="125">
        <f t="shared" si="10"/>
        <v>12542</v>
      </c>
      <c r="E343" s="126">
        <f t="shared" si="11"/>
        <v>0.5618721097113698</v>
      </c>
      <c r="F343" s="127">
        <v>65</v>
      </c>
      <c r="G343" s="123">
        <v>81001</v>
      </c>
      <c r="H343" s="40"/>
      <c r="I343" s="40"/>
      <c r="J343" s="40"/>
      <c r="K343" s="40"/>
      <c r="L343" s="50"/>
      <c r="M343" s="50"/>
      <c r="N343" s="40"/>
      <c r="O343" s="40"/>
      <c r="P343" s="40"/>
      <c r="Q343" s="50"/>
      <c r="R343" s="50"/>
      <c r="S343" s="50"/>
      <c r="T343" s="5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</row>
    <row r="344" spans="1:49" ht="18" hidden="1" x14ac:dyDescent="0.35">
      <c r="A344" s="123">
        <v>81002</v>
      </c>
      <c r="B344" s="124">
        <v>7173</v>
      </c>
      <c r="C344" s="124">
        <v>4388</v>
      </c>
      <c r="D344" s="125">
        <f t="shared" si="10"/>
        <v>11561</v>
      </c>
      <c r="E344" s="126">
        <f t="shared" si="11"/>
        <v>0.62044805812645965</v>
      </c>
      <c r="F344" s="127">
        <v>45</v>
      </c>
      <c r="G344" s="123">
        <v>81002</v>
      </c>
      <c r="H344" s="40"/>
      <c r="I344" s="40"/>
      <c r="J344" s="40"/>
      <c r="K344" s="40"/>
      <c r="L344" s="50"/>
      <c r="M344" s="50"/>
      <c r="N344" s="40"/>
      <c r="O344" s="40"/>
      <c r="P344" s="40"/>
      <c r="Q344" s="50"/>
      <c r="R344" s="50"/>
      <c r="S344" s="50"/>
      <c r="T344" s="5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</row>
    <row r="345" spans="1:49" ht="18" hidden="1" x14ac:dyDescent="0.35">
      <c r="A345" s="123">
        <v>81003</v>
      </c>
      <c r="B345" s="124">
        <v>7737</v>
      </c>
      <c r="C345" s="124">
        <v>7172</v>
      </c>
      <c r="D345" s="125">
        <f t="shared" si="10"/>
        <v>14909</v>
      </c>
      <c r="E345" s="126">
        <f t="shared" si="11"/>
        <v>0.51894828627003819</v>
      </c>
      <c r="F345" s="127">
        <v>50</v>
      </c>
      <c r="G345" s="123">
        <v>81003</v>
      </c>
      <c r="H345" s="40"/>
      <c r="I345" s="40"/>
      <c r="J345" s="40"/>
      <c r="K345" s="40"/>
      <c r="L345" s="50"/>
      <c r="M345" s="50"/>
      <c r="N345" s="40"/>
      <c r="O345" s="40"/>
      <c r="P345" s="40"/>
      <c r="Q345" s="50"/>
      <c r="R345" s="50"/>
      <c r="S345" s="50"/>
      <c r="T345" s="5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</row>
    <row r="346" spans="1:49" ht="18" hidden="1" x14ac:dyDescent="0.35">
      <c r="A346" s="123">
        <v>82001</v>
      </c>
      <c r="B346" s="124">
        <v>9203</v>
      </c>
      <c r="C346" s="124">
        <v>6538</v>
      </c>
      <c r="D346" s="125">
        <f t="shared" si="10"/>
        <v>15741</v>
      </c>
      <c r="E346" s="126">
        <f t="shared" si="11"/>
        <v>0.58465154691569787</v>
      </c>
      <c r="F346" s="127">
        <v>76</v>
      </c>
      <c r="G346" s="123">
        <v>82001</v>
      </c>
      <c r="H346" s="40"/>
      <c r="I346" s="40"/>
      <c r="J346" s="40"/>
      <c r="K346" s="40"/>
      <c r="L346" s="50"/>
      <c r="M346" s="50"/>
      <c r="N346" s="40"/>
      <c r="O346" s="40"/>
      <c r="P346" s="40"/>
      <c r="Q346" s="50"/>
      <c r="R346" s="50"/>
      <c r="S346" s="50"/>
      <c r="T346" s="5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</row>
    <row r="347" spans="1:49" ht="18" hidden="1" x14ac:dyDescent="0.35">
      <c r="A347" s="123">
        <v>82002</v>
      </c>
      <c r="B347" s="124">
        <v>14191</v>
      </c>
      <c r="C347" s="124">
        <v>5291</v>
      </c>
      <c r="D347" s="125">
        <f t="shared" si="10"/>
        <v>19482</v>
      </c>
      <c r="E347" s="126">
        <f t="shared" si="11"/>
        <v>0.72841597371933064</v>
      </c>
      <c r="F347" s="127">
        <v>71</v>
      </c>
      <c r="G347" s="123">
        <v>82002</v>
      </c>
      <c r="H347" s="40"/>
      <c r="I347" s="40"/>
      <c r="J347" s="40"/>
      <c r="K347" s="40"/>
      <c r="L347" s="50"/>
      <c r="M347" s="50"/>
      <c r="N347" s="40"/>
      <c r="O347" s="40"/>
      <c r="P347" s="40"/>
      <c r="Q347" s="50"/>
      <c r="R347" s="50"/>
      <c r="S347" s="50"/>
      <c r="T347" s="5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</row>
    <row r="348" spans="1:49" ht="18" hidden="1" x14ac:dyDescent="0.35">
      <c r="A348" s="123">
        <v>82003</v>
      </c>
      <c r="B348" s="124">
        <v>13899</v>
      </c>
      <c r="C348" s="124">
        <v>7559</v>
      </c>
      <c r="D348" s="125">
        <f t="shared" si="10"/>
        <v>21458</v>
      </c>
      <c r="E348" s="126">
        <f t="shared" si="11"/>
        <v>0.64773045018175035</v>
      </c>
      <c r="F348" s="127">
        <v>94</v>
      </c>
      <c r="G348" s="123">
        <v>82003</v>
      </c>
      <c r="H348" s="40"/>
      <c r="I348" s="40"/>
      <c r="J348" s="40"/>
      <c r="K348" s="40"/>
      <c r="L348" s="50"/>
      <c r="M348" s="50"/>
      <c r="N348" s="40"/>
      <c r="O348" s="40"/>
      <c r="P348" s="40"/>
      <c r="Q348" s="50"/>
      <c r="R348" s="50"/>
      <c r="S348" s="50"/>
      <c r="T348" s="5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</row>
    <row r="349" spans="1:49" ht="18" hidden="1" x14ac:dyDescent="0.35">
      <c r="A349" s="123">
        <v>82005</v>
      </c>
      <c r="B349" s="124">
        <v>19837</v>
      </c>
      <c r="C349" s="124">
        <v>8538</v>
      </c>
      <c r="D349" s="125">
        <f t="shared" si="10"/>
        <v>28375</v>
      </c>
      <c r="E349" s="126">
        <f t="shared" si="11"/>
        <v>0.6991013215859031</v>
      </c>
      <c r="F349" s="127">
        <v>150</v>
      </c>
      <c r="G349" s="123">
        <v>82005</v>
      </c>
      <c r="H349" s="40"/>
      <c r="I349" s="40"/>
      <c r="J349" s="40"/>
      <c r="K349" s="40"/>
      <c r="L349" s="50"/>
      <c r="M349" s="50"/>
      <c r="N349" s="40"/>
      <c r="O349" s="40"/>
      <c r="P349" s="40"/>
      <c r="Q349" s="50"/>
      <c r="R349" s="50"/>
      <c r="S349" s="50"/>
      <c r="T349" s="5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</row>
    <row r="350" spans="1:49" ht="18" hidden="1" x14ac:dyDescent="0.35">
      <c r="A350" s="123">
        <v>82006</v>
      </c>
      <c r="B350" s="124">
        <v>29056</v>
      </c>
      <c r="C350" s="124">
        <v>15361</v>
      </c>
      <c r="D350" s="125">
        <f t="shared" si="10"/>
        <v>44417</v>
      </c>
      <c r="E350" s="126">
        <f t="shared" si="11"/>
        <v>0.65416394623680119</v>
      </c>
      <c r="F350" s="127">
        <v>212</v>
      </c>
      <c r="G350" s="123">
        <v>82006</v>
      </c>
      <c r="H350" s="40"/>
      <c r="I350" s="40"/>
      <c r="J350" s="40"/>
      <c r="K350" s="40"/>
      <c r="L350" s="50"/>
      <c r="M350" s="50"/>
      <c r="N350" s="40"/>
      <c r="O350" s="40"/>
      <c r="P350" s="40"/>
      <c r="Q350" s="50"/>
      <c r="R350" s="50"/>
      <c r="S350" s="50"/>
      <c r="T350" s="5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</row>
    <row r="351" spans="1:49" ht="18" hidden="1" x14ac:dyDescent="0.35">
      <c r="A351" s="123">
        <v>82007</v>
      </c>
      <c r="B351" s="124">
        <v>6420</v>
      </c>
      <c r="C351" s="124">
        <v>21582</v>
      </c>
      <c r="D351" s="125">
        <f t="shared" si="10"/>
        <v>28002</v>
      </c>
      <c r="E351" s="126">
        <f t="shared" si="11"/>
        <v>0.22926933790443541</v>
      </c>
      <c r="F351" s="127">
        <v>108</v>
      </c>
      <c r="G351" s="123">
        <v>82007</v>
      </c>
      <c r="H351" s="40"/>
      <c r="I351" s="40"/>
      <c r="J351" s="40"/>
      <c r="K351" s="40"/>
      <c r="L351" s="50"/>
      <c r="M351" s="50"/>
      <c r="N351" s="40"/>
      <c r="O351" s="40"/>
      <c r="P351" s="40"/>
      <c r="Q351" s="50"/>
      <c r="R351" s="50"/>
      <c r="S351" s="50"/>
      <c r="T351" s="5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</row>
    <row r="352" spans="1:49" ht="18" hidden="1" x14ac:dyDescent="0.35">
      <c r="A352" s="123">
        <v>83001</v>
      </c>
      <c r="B352" s="124">
        <v>8311</v>
      </c>
      <c r="C352" s="124">
        <v>8179</v>
      </c>
      <c r="D352" s="125">
        <f t="shared" si="10"/>
        <v>16490</v>
      </c>
      <c r="E352" s="126">
        <f t="shared" si="11"/>
        <v>0.50400242571255305</v>
      </c>
      <c r="F352" s="127">
        <v>55</v>
      </c>
      <c r="G352" s="123">
        <v>83001</v>
      </c>
      <c r="H352" s="40"/>
      <c r="I352" s="40"/>
      <c r="J352" s="40"/>
      <c r="K352" s="40"/>
      <c r="L352" s="50"/>
      <c r="M352" s="50"/>
      <c r="N352" s="40"/>
      <c r="O352" s="40"/>
      <c r="P352" s="40"/>
      <c r="Q352" s="50"/>
      <c r="R352" s="50"/>
      <c r="S352" s="50"/>
      <c r="T352" s="5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</row>
    <row r="353" spans="1:49" ht="18" hidden="1" x14ac:dyDescent="0.35">
      <c r="A353" s="123">
        <v>83002</v>
      </c>
      <c r="B353" s="124">
        <v>5992</v>
      </c>
      <c r="C353" s="124">
        <v>10964</v>
      </c>
      <c r="D353" s="125">
        <f t="shared" si="10"/>
        <v>16956</v>
      </c>
      <c r="E353" s="126">
        <f t="shared" si="11"/>
        <v>0.35338523236612407</v>
      </c>
      <c r="F353" s="127">
        <v>71</v>
      </c>
      <c r="G353" s="123">
        <v>83002</v>
      </c>
      <c r="H353" s="40"/>
      <c r="I353" s="40"/>
      <c r="J353" s="40"/>
      <c r="K353" s="40"/>
      <c r="L353" s="50"/>
      <c r="M353" s="50"/>
      <c r="N353" s="40"/>
      <c r="O353" s="40"/>
      <c r="P353" s="40"/>
      <c r="Q353" s="50"/>
      <c r="R353" s="50"/>
      <c r="S353" s="50"/>
      <c r="T353" s="5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</row>
    <row r="354" spans="1:49" ht="18" hidden="1" x14ac:dyDescent="0.35">
      <c r="A354" s="123">
        <v>84001</v>
      </c>
      <c r="B354" s="124">
        <v>13637</v>
      </c>
      <c r="C354" s="124">
        <v>9299</v>
      </c>
      <c r="D354" s="125">
        <f t="shared" si="10"/>
        <v>22936</v>
      </c>
      <c r="E354" s="126">
        <f t="shared" si="11"/>
        <v>0.59456749215207538</v>
      </c>
      <c r="F354" s="127">
        <v>120</v>
      </c>
      <c r="G354" s="123">
        <v>84001</v>
      </c>
      <c r="H354" s="40"/>
      <c r="I354" s="40"/>
      <c r="J354" s="40"/>
      <c r="K354" s="40"/>
      <c r="L354" s="50"/>
      <c r="M354" s="50"/>
      <c r="N354" s="40"/>
      <c r="O354" s="40"/>
      <c r="P354" s="40"/>
      <c r="Q354" s="50"/>
      <c r="R354" s="50"/>
      <c r="S354" s="50"/>
      <c r="T354" s="5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</row>
    <row r="355" spans="1:49" ht="18" hidden="1" x14ac:dyDescent="0.35">
      <c r="A355" s="123">
        <v>85001</v>
      </c>
      <c r="B355" s="124">
        <v>13560</v>
      </c>
      <c r="C355" s="124">
        <v>6176</v>
      </c>
      <c r="D355" s="125">
        <f t="shared" si="10"/>
        <v>19736</v>
      </c>
      <c r="E355" s="126">
        <f t="shared" si="11"/>
        <v>0.68706931495743817</v>
      </c>
      <c r="F355" s="127">
        <v>71</v>
      </c>
      <c r="G355" s="123">
        <v>85001</v>
      </c>
      <c r="H355" s="40"/>
      <c r="I355" s="40"/>
      <c r="J355" s="40"/>
      <c r="K355" s="40"/>
      <c r="L355" s="50"/>
      <c r="M355" s="50"/>
      <c r="N355" s="40"/>
      <c r="O355" s="40"/>
      <c r="P355" s="40"/>
      <c r="Q355" s="50"/>
      <c r="R355" s="50"/>
      <c r="S355" s="50"/>
      <c r="T355" s="5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</row>
    <row r="356" spans="1:49" ht="18" hidden="1" x14ac:dyDescent="0.35">
      <c r="A356" s="123">
        <v>85003</v>
      </c>
      <c r="B356" s="124">
        <v>22880</v>
      </c>
      <c r="C356" s="124">
        <v>11359</v>
      </c>
      <c r="D356" s="128">
        <f t="shared" si="10"/>
        <v>34239</v>
      </c>
      <c r="E356" s="126">
        <f t="shared" si="11"/>
        <v>0.66824381553199563</v>
      </c>
      <c r="F356" s="127">
        <v>128</v>
      </c>
      <c r="G356" s="123">
        <v>85003</v>
      </c>
      <c r="H356" s="40"/>
      <c r="I356" s="40"/>
      <c r="J356" s="40"/>
      <c r="K356" s="40"/>
      <c r="L356" s="50"/>
      <c r="M356" s="50"/>
      <c r="N356" s="40"/>
      <c r="O356" s="40"/>
      <c r="P356" s="40"/>
      <c r="Q356" s="50"/>
      <c r="R356" s="50"/>
      <c r="S356" s="50"/>
      <c r="T356" s="5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</row>
    <row r="357" spans="1:49" ht="18" hidden="1" x14ac:dyDescent="0.35">
      <c r="A357" s="123">
        <v>85005</v>
      </c>
      <c r="B357" s="124">
        <v>16354</v>
      </c>
      <c r="C357" s="124">
        <v>13875</v>
      </c>
      <c r="D357" s="125">
        <f t="shared" si="10"/>
        <v>30229</v>
      </c>
      <c r="E357" s="126">
        <f t="shared" si="11"/>
        <v>0.54100367197062427</v>
      </c>
      <c r="F357" s="127">
        <v>109</v>
      </c>
      <c r="G357" s="123">
        <v>85005</v>
      </c>
      <c r="H357" s="40"/>
      <c r="I357" s="40"/>
      <c r="J357" s="40"/>
      <c r="K357" s="40"/>
      <c r="L357" s="50"/>
      <c r="M357" s="50"/>
      <c r="N357" s="40"/>
      <c r="O357" s="40"/>
      <c r="P357" s="40"/>
      <c r="Q357" s="50"/>
      <c r="R357" s="50"/>
      <c r="S357" s="50"/>
      <c r="T357" s="5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</row>
    <row r="358" spans="1:49" ht="18" hidden="1" x14ac:dyDescent="0.35">
      <c r="A358" s="123">
        <v>85006</v>
      </c>
      <c r="B358" s="124">
        <v>7870</v>
      </c>
      <c r="C358" s="124">
        <v>4887</v>
      </c>
      <c r="D358" s="125">
        <f t="shared" si="10"/>
        <v>12757</v>
      </c>
      <c r="E358" s="126">
        <f t="shared" si="11"/>
        <v>0.61691620286901305</v>
      </c>
      <c r="F358" s="127">
        <v>62</v>
      </c>
      <c r="G358" s="123">
        <v>85006</v>
      </c>
      <c r="H358" s="40"/>
      <c r="I358" s="40"/>
      <c r="J358" s="40"/>
      <c r="K358" s="40"/>
      <c r="L358" s="50"/>
      <c r="M358" s="50"/>
      <c r="N358" s="40"/>
      <c r="O358" s="40"/>
      <c r="P358" s="40"/>
      <c r="Q358" s="50"/>
      <c r="R358" s="50"/>
      <c r="S358" s="50"/>
      <c r="T358" s="5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</row>
    <row r="359" spans="1:49" ht="18" hidden="1" x14ac:dyDescent="0.35">
      <c r="A359" s="123">
        <v>86001</v>
      </c>
      <c r="B359" s="124">
        <v>5422</v>
      </c>
      <c r="C359" s="124">
        <v>3377</v>
      </c>
      <c r="D359" s="125">
        <f t="shared" si="10"/>
        <v>8799</v>
      </c>
      <c r="E359" s="126">
        <f t="shared" si="11"/>
        <v>0.61620638708944198</v>
      </c>
      <c r="F359" s="127">
        <v>38</v>
      </c>
      <c r="G359" s="123">
        <v>86001</v>
      </c>
      <c r="H359" s="40"/>
      <c r="I359" s="40"/>
      <c r="J359" s="40"/>
      <c r="K359" s="40"/>
      <c r="L359" s="50"/>
      <c r="M359" s="50"/>
      <c r="N359" s="40"/>
      <c r="O359" s="40"/>
      <c r="P359" s="40"/>
      <c r="Q359" s="50"/>
      <c r="R359" s="50"/>
      <c r="S359" s="50"/>
      <c r="T359" s="5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</row>
    <row r="360" spans="1:49" ht="18" hidden="1" x14ac:dyDescent="0.35">
      <c r="A360" s="123">
        <v>86002</v>
      </c>
      <c r="B360" s="124">
        <v>18232</v>
      </c>
      <c r="C360" s="124">
        <v>5196</v>
      </c>
      <c r="D360" s="125">
        <f t="shared" si="10"/>
        <v>23428</v>
      </c>
      <c r="E360" s="126">
        <f t="shared" si="11"/>
        <v>0.77821410278299474</v>
      </c>
      <c r="F360" s="127">
        <v>91</v>
      </c>
      <c r="G360" s="123">
        <v>86002</v>
      </c>
      <c r="H360" s="40"/>
      <c r="I360" s="40"/>
      <c r="J360" s="40"/>
      <c r="K360" s="40"/>
      <c r="L360" s="50"/>
      <c r="M360" s="50"/>
      <c r="N360" s="40"/>
      <c r="O360" s="40"/>
      <c r="P360" s="40"/>
      <c r="Q360" s="50"/>
      <c r="R360" s="50"/>
      <c r="S360" s="50"/>
      <c r="T360" s="5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</row>
    <row r="361" spans="1:49" ht="18" hidden="1" x14ac:dyDescent="0.35">
      <c r="A361" s="123">
        <v>86003</v>
      </c>
      <c r="B361" s="124">
        <v>19979</v>
      </c>
      <c r="C361" s="124">
        <v>14386</v>
      </c>
      <c r="D361" s="125">
        <f t="shared" si="10"/>
        <v>34365</v>
      </c>
      <c r="E361" s="126">
        <f t="shared" si="11"/>
        <v>0.58137640040739125</v>
      </c>
      <c r="F361" s="127">
        <v>124</v>
      </c>
      <c r="G361" s="123">
        <v>86003</v>
      </c>
      <c r="H361" s="40"/>
      <c r="I361" s="40"/>
      <c r="J361" s="40"/>
      <c r="K361" s="40"/>
      <c r="L361" s="50"/>
      <c r="M361" s="50"/>
      <c r="N361" s="40"/>
      <c r="O361" s="40"/>
      <c r="P361" s="40"/>
      <c r="Q361" s="50"/>
      <c r="R361" s="50"/>
      <c r="S361" s="50"/>
      <c r="T361" s="5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</row>
    <row r="362" spans="1:49" ht="18" hidden="1" x14ac:dyDescent="0.35">
      <c r="A362" s="123">
        <v>86004</v>
      </c>
      <c r="B362" s="124">
        <v>7903</v>
      </c>
      <c r="C362" s="124">
        <v>5079</v>
      </c>
      <c r="D362" s="125">
        <f t="shared" si="10"/>
        <v>12982</v>
      </c>
      <c r="E362" s="126">
        <f t="shared" si="11"/>
        <v>0.60876598366969648</v>
      </c>
      <c r="F362" s="127">
        <v>60</v>
      </c>
      <c r="G362" s="123">
        <v>86004</v>
      </c>
      <c r="H362" s="40"/>
      <c r="I362" s="40"/>
      <c r="J362" s="40"/>
      <c r="K362" s="40"/>
      <c r="L362" s="50"/>
      <c r="M362" s="50"/>
      <c r="N362" s="40"/>
      <c r="O362" s="40"/>
      <c r="P362" s="40"/>
      <c r="Q362" s="50"/>
      <c r="R362" s="50"/>
      <c r="S362" s="50"/>
      <c r="T362" s="5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</row>
    <row r="363" spans="1:49" ht="18" hidden="1" x14ac:dyDescent="0.35">
      <c r="A363" s="123">
        <v>86005</v>
      </c>
      <c r="B363" s="124">
        <v>9218</v>
      </c>
      <c r="C363" s="124">
        <v>3242</v>
      </c>
      <c r="D363" s="125">
        <f t="shared" si="10"/>
        <v>12460</v>
      </c>
      <c r="E363" s="126">
        <f t="shared" si="11"/>
        <v>0.73980738362760834</v>
      </c>
      <c r="F363" s="127">
        <v>60</v>
      </c>
      <c r="G363" s="123">
        <v>86005</v>
      </c>
      <c r="H363" s="40"/>
      <c r="I363" s="40"/>
      <c r="J363" s="40"/>
      <c r="K363" s="40"/>
      <c r="L363" s="50"/>
      <c r="M363" s="50"/>
      <c r="N363" s="40"/>
      <c r="O363" s="40"/>
      <c r="P363" s="40"/>
      <c r="Q363" s="50"/>
      <c r="R363" s="50"/>
      <c r="S363" s="50"/>
      <c r="T363" s="5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</row>
    <row r="364" spans="1:49" ht="18" hidden="1" x14ac:dyDescent="0.35">
      <c r="A364" s="123">
        <v>86006</v>
      </c>
      <c r="B364" s="124">
        <v>8523</v>
      </c>
      <c r="C364" s="124">
        <v>3538</v>
      </c>
      <c r="D364" s="125">
        <f t="shared" si="10"/>
        <v>12061</v>
      </c>
      <c r="E364" s="126">
        <f t="shared" si="11"/>
        <v>0.70665782273443334</v>
      </c>
      <c r="F364" s="127">
        <v>65</v>
      </c>
      <c r="G364" s="123">
        <v>86006</v>
      </c>
      <c r="H364" s="40"/>
      <c r="I364" s="40"/>
      <c r="J364" s="40"/>
      <c r="K364" s="40"/>
      <c r="L364" s="50"/>
      <c r="M364" s="50"/>
      <c r="N364" s="40"/>
      <c r="O364" s="40"/>
      <c r="P364" s="40"/>
      <c r="Q364" s="50"/>
      <c r="R364" s="50"/>
      <c r="S364" s="50"/>
      <c r="T364" s="5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</row>
    <row r="365" spans="1:49" ht="18" hidden="1" x14ac:dyDescent="0.35">
      <c r="A365" s="123">
        <v>86007</v>
      </c>
      <c r="B365" s="124">
        <v>11460</v>
      </c>
      <c r="C365" s="124">
        <v>5845</v>
      </c>
      <c r="D365" s="125">
        <f t="shared" si="10"/>
        <v>17305</v>
      </c>
      <c r="E365" s="126">
        <f t="shared" si="11"/>
        <v>0.66223634787633634</v>
      </c>
      <c r="F365" s="127">
        <v>56</v>
      </c>
      <c r="G365" s="123">
        <v>86007</v>
      </c>
      <c r="H365" s="40"/>
      <c r="I365" s="40"/>
      <c r="J365" s="40"/>
      <c r="K365" s="40"/>
      <c r="L365" s="50"/>
      <c r="M365" s="50"/>
      <c r="N365" s="40"/>
      <c r="O365" s="40"/>
      <c r="P365" s="40"/>
      <c r="Q365" s="50"/>
      <c r="R365" s="50"/>
      <c r="S365" s="5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</row>
    <row r="366" spans="1:49" ht="18" hidden="1" x14ac:dyDescent="0.35">
      <c r="A366" s="123">
        <v>87001</v>
      </c>
      <c r="B366" s="124">
        <v>6043</v>
      </c>
      <c r="C366" s="124">
        <v>3822</v>
      </c>
      <c r="D366" s="125">
        <f t="shared" si="10"/>
        <v>9865</v>
      </c>
      <c r="E366" s="126">
        <f t="shared" si="11"/>
        <v>0.61256969082615309</v>
      </c>
      <c r="F366" s="127">
        <v>52</v>
      </c>
      <c r="G366" s="123">
        <v>87001</v>
      </c>
      <c r="H366" s="40"/>
      <c r="I366" s="40"/>
      <c r="J366" s="40"/>
      <c r="K366" s="40"/>
      <c r="L366" s="50"/>
      <c r="M366" s="50"/>
      <c r="N366" s="40"/>
      <c r="O366" s="40"/>
      <c r="P366" s="40"/>
      <c r="Q366" s="50"/>
      <c r="R366" s="50"/>
      <c r="S366" s="5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</row>
    <row r="367" spans="1:49" ht="18" hidden="1" x14ac:dyDescent="0.35">
      <c r="A367" s="123">
        <v>87002</v>
      </c>
      <c r="B367" s="124">
        <v>13012</v>
      </c>
      <c r="C367" s="124">
        <v>3572</v>
      </c>
      <c r="D367" s="128">
        <f t="shared" si="10"/>
        <v>16584</v>
      </c>
      <c r="E367" s="126">
        <f t="shared" si="11"/>
        <v>0.78461167390255671</v>
      </c>
      <c r="F367" s="127">
        <v>70</v>
      </c>
      <c r="G367" s="123">
        <v>87002</v>
      </c>
      <c r="H367" s="40"/>
      <c r="I367" s="40"/>
      <c r="J367" s="40"/>
      <c r="K367" s="40"/>
      <c r="L367" s="50"/>
      <c r="M367" s="50"/>
      <c r="N367" s="40"/>
      <c r="O367" s="40"/>
      <c r="P367" s="40"/>
      <c r="Q367" s="50"/>
      <c r="R367" s="50"/>
      <c r="S367" s="5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</row>
    <row r="368" spans="1:49" ht="18" hidden="1" x14ac:dyDescent="0.35">
      <c r="A368" s="123">
        <v>87003</v>
      </c>
      <c r="B368" s="124">
        <v>8420</v>
      </c>
      <c r="C368" s="124">
        <v>6078</v>
      </c>
      <c r="D368" s="125">
        <f t="shared" si="10"/>
        <v>14498</v>
      </c>
      <c r="E368" s="126">
        <f t="shared" si="11"/>
        <v>0.58076976134639258</v>
      </c>
      <c r="F368" s="127">
        <v>57</v>
      </c>
      <c r="G368" s="123">
        <v>87003</v>
      </c>
      <c r="H368" s="40"/>
      <c r="I368" s="40"/>
      <c r="J368" s="40"/>
      <c r="K368" s="40"/>
      <c r="L368" s="50"/>
      <c r="M368" s="50"/>
      <c r="N368" s="40"/>
      <c r="O368" s="40"/>
      <c r="P368" s="40"/>
      <c r="Q368" s="50"/>
      <c r="R368" s="50"/>
      <c r="S368" s="5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</row>
    <row r="369" spans="1:49" ht="18" hidden="1" x14ac:dyDescent="0.35">
      <c r="A369" s="53"/>
      <c r="B369" s="51"/>
      <c r="C369" s="51"/>
      <c r="D369" s="51"/>
      <c r="E369" s="52"/>
      <c r="F369" s="106"/>
      <c r="G369" s="76"/>
      <c r="H369" s="40"/>
      <c r="I369" s="40"/>
      <c r="J369" s="40"/>
      <c r="K369" s="40"/>
      <c r="L369" s="50"/>
      <c r="M369" s="5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</row>
    <row r="370" spans="1:49" ht="18" hidden="1" x14ac:dyDescent="0.35">
      <c r="A370" s="53"/>
      <c r="B370" s="51"/>
      <c r="C370" s="51"/>
      <c r="D370" s="51"/>
      <c r="E370" s="52"/>
      <c r="F370" s="106"/>
      <c r="G370" s="40"/>
      <c r="H370" s="40"/>
      <c r="I370" s="40"/>
      <c r="J370" s="40"/>
      <c r="K370" s="40"/>
      <c r="L370" s="50"/>
      <c r="M370" s="5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</row>
    <row r="371" spans="1:49" ht="18" hidden="1" x14ac:dyDescent="0.35">
      <c r="A371" s="42"/>
      <c r="B371" s="132">
        <f>SUM(B4:B370)</f>
        <v>4976340</v>
      </c>
      <c r="C371" s="132">
        <f>SUM(C4:C370)</f>
        <v>2418508</v>
      </c>
      <c r="D371" s="132">
        <f>SUM(D4:D370)</f>
        <v>7394848</v>
      </c>
      <c r="E371" s="43"/>
      <c r="L371" s="50"/>
      <c r="M371" s="50"/>
    </row>
    <row r="372" spans="1:49" ht="18" hidden="1" x14ac:dyDescent="0.35">
      <c r="A372" s="42"/>
      <c r="B372" s="133">
        <f>+B371/D371</f>
        <v>0.67294689491927351</v>
      </c>
      <c r="C372" s="133">
        <f>+C371/D371</f>
        <v>0.32705310508072649</v>
      </c>
      <c r="D372" s="133">
        <f>+B372+C372</f>
        <v>1</v>
      </c>
      <c r="E372" s="42"/>
      <c r="L372" s="50"/>
      <c r="M372" s="50"/>
    </row>
    <row r="373" spans="1:49" ht="18" hidden="1" x14ac:dyDescent="0.35">
      <c r="L373" s="50"/>
      <c r="M373" s="50"/>
    </row>
    <row r="374" spans="1:49" ht="18" x14ac:dyDescent="0.35">
      <c r="L374" s="50"/>
      <c r="M374" s="50"/>
    </row>
    <row r="375" spans="1:49" ht="18" x14ac:dyDescent="0.35">
      <c r="L375" s="50"/>
      <c r="M375" s="50"/>
    </row>
    <row r="376" spans="1:49" ht="18" x14ac:dyDescent="0.35">
      <c r="L376" s="50"/>
      <c r="M376" s="50"/>
    </row>
    <row r="377" spans="1:49" ht="18" x14ac:dyDescent="0.35">
      <c r="L377" s="50"/>
      <c r="M377" s="50"/>
    </row>
    <row r="378" spans="1:49" ht="18" x14ac:dyDescent="0.35">
      <c r="L378" s="50"/>
      <c r="M378" s="50"/>
    </row>
    <row r="379" spans="1:49" ht="18" x14ac:dyDescent="0.35">
      <c r="L379" s="50"/>
      <c r="M379" s="50"/>
    </row>
    <row r="380" spans="1:49" ht="18" x14ac:dyDescent="0.35">
      <c r="L380" s="50"/>
      <c r="M380" s="50"/>
    </row>
    <row r="381" spans="1:49" ht="18" x14ac:dyDescent="0.35">
      <c r="L381" s="50"/>
      <c r="M381" s="50"/>
    </row>
    <row r="382" spans="1:49" ht="18" x14ac:dyDescent="0.35">
      <c r="L382" s="50"/>
      <c r="M382" s="50"/>
    </row>
    <row r="383" spans="1:49" ht="18" x14ac:dyDescent="0.35">
      <c r="L383" s="50"/>
      <c r="M383" s="50"/>
    </row>
    <row r="384" spans="1:49" ht="18" x14ac:dyDescent="0.35">
      <c r="L384" s="50"/>
      <c r="M384" s="50"/>
    </row>
    <row r="385" spans="12:13" ht="18" x14ac:dyDescent="0.35">
      <c r="L385" s="50"/>
      <c r="M385" s="50"/>
    </row>
    <row r="386" spans="12:13" ht="18" x14ac:dyDescent="0.35">
      <c r="L386" s="50"/>
      <c r="M386" s="50"/>
    </row>
    <row r="387" spans="12:13" ht="18" x14ac:dyDescent="0.35">
      <c r="L387" s="50"/>
      <c r="M387" s="50"/>
    </row>
    <row r="388" spans="12:13" ht="18" x14ac:dyDescent="0.35">
      <c r="L388" s="50"/>
      <c r="M388" s="50"/>
    </row>
    <row r="389" spans="12:13" ht="18" x14ac:dyDescent="0.35">
      <c r="L389" s="50"/>
      <c r="M389" s="50"/>
    </row>
    <row r="390" spans="12:13" ht="18" x14ac:dyDescent="0.35">
      <c r="L390" s="50"/>
      <c r="M390" s="50"/>
    </row>
    <row r="391" spans="12:13" ht="18" x14ac:dyDescent="0.35">
      <c r="L391" s="50"/>
      <c r="M391" s="50"/>
    </row>
    <row r="392" spans="12:13" ht="18" x14ac:dyDescent="0.35">
      <c r="L392" s="50"/>
      <c r="M392" s="50"/>
    </row>
    <row r="393" spans="12:13" ht="18" x14ac:dyDescent="0.35">
      <c r="L393" s="50"/>
      <c r="M393" s="50"/>
    </row>
    <row r="394" spans="12:13" ht="18" x14ac:dyDescent="0.35">
      <c r="L394" s="50"/>
      <c r="M394" s="50"/>
    </row>
    <row r="395" spans="12:13" ht="18" x14ac:dyDescent="0.35">
      <c r="L395" s="50"/>
      <c r="M395" s="50"/>
    </row>
    <row r="396" spans="12:13" ht="18" x14ac:dyDescent="0.35">
      <c r="L396" s="50"/>
      <c r="M396" s="50"/>
    </row>
    <row r="397" spans="12:13" ht="18" x14ac:dyDescent="0.35">
      <c r="L397" s="50"/>
      <c r="M397" s="50"/>
    </row>
    <row r="398" spans="12:13" ht="18" x14ac:dyDescent="0.35">
      <c r="L398" s="50"/>
      <c r="M398" s="50"/>
    </row>
    <row r="399" spans="12:13" ht="18" x14ac:dyDescent="0.35">
      <c r="L399" s="50"/>
      <c r="M399" s="50"/>
    </row>
    <row r="400" spans="12:13" ht="18" x14ac:dyDescent="0.35">
      <c r="L400" s="50"/>
      <c r="M400" s="50"/>
    </row>
    <row r="401" spans="12:13" ht="18" x14ac:dyDescent="0.35">
      <c r="L401" s="50"/>
      <c r="M401" s="50"/>
    </row>
    <row r="402" spans="12:13" ht="18" x14ac:dyDescent="0.35">
      <c r="L402" s="50"/>
      <c r="M402" s="50"/>
    </row>
    <row r="403" spans="12:13" ht="18" x14ac:dyDescent="0.35">
      <c r="L403" s="50"/>
      <c r="M403" s="50"/>
    </row>
    <row r="404" spans="12:13" ht="18" x14ac:dyDescent="0.35">
      <c r="L404" s="50"/>
      <c r="M404" s="50"/>
    </row>
    <row r="405" spans="12:13" ht="18" x14ac:dyDescent="0.35">
      <c r="L405" s="50"/>
      <c r="M405" s="50"/>
    </row>
    <row r="406" spans="12:13" ht="18" x14ac:dyDescent="0.35">
      <c r="L406" s="50"/>
      <c r="M406" s="50"/>
    </row>
    <row r="407" spans="12:13" ht="18" x14ac:dyDescent="0.35">
      <c r="L407" s="50"/>
      <c r="M407" s="50"/>
    </row>
    <row r="408" spans="12:13" ht="18" x14ac:dyDescent="0.35">
      <c r="L408" s="50"/>
      <c r="M408" s="50"/>
    </row>
    <row r="409" spans="12:13" ht="18" x14ac:dyDescent="0.35">
      <c r="L409" s="50"/>
      <c r="M409" s="50"/>
    </row>
    <row r="410" spans="12:13" ht="18" x14ac:dyDescent="0.35">
      <c r="L410" s="50"/>
      <c r="M410" s="50"/>
    </row>
    <row r="411" spans="12:13" ht="18" x14ac:dyDescent="0.35">
      <c r="L411" s="50"/>
      <c r="M411" s="50"/>
    </row>
    <row r="412" spans="12:13" ht="18" x14ac:dyDescent="0.35">
      <c r="L412" s="50"/>
      <c r="M412" s="50"/>
    </row>
    <row r="413" spans="12:13" ht="18" x14ac:dyDescent="0.35">
      <c r="L413" s="50"/>
      <c r="M413" s="50"/>
    </row>
    <row r="414" spans="12:13" ht="18" x14ac:dyDescent="0.35">
      <c r="L414" s="50"/>
      <c r="M414" s="50"/>
    </row>
    <row r="415" spans="12:13" ht="18" x14ac:dyDescent="0.35">
      <c r="L415" s="50"/>
      <c r="M415" s="50"/>
    </row>
    <row r="416" spans="12:13" ht="18" x14ac:dyDescent="0.35">
      <c r="L416" s="50"/>
      <c r="M416" s="50"/>
    </row>
    <row r="417" spans="12:13" ht="18" x14ac:dyDescent="0.35">
      <c r="L417" s="50"/>
      <c r="M417" s="50"/>
    </row>
    <row r="418" spans="12:13" ht="18" x14ac:dyDescent="0.35">
      <c r="L418" s="50"/>
      <c r="M418" s="50"/>
    </row>
    <row r="419" spans="12:13" ht="18" x14ac:dyDescent="0.35">
      <c r="L419" s="50"/>
      <c r="M419" s="50"/>
    </row>
    <row r="420" spans="12:13" ht="18" x14ac:dyDescent="0.35">
      <c r="L420" s="50"/>
      <c r="M420" s="50"/>
    </row>
    <row r="421" spans="12:13" ht="18" x14ac:dyDescent="0.35">
      <c r="L421" s="50"/>
      <c r="M421" s="50"/>
    </row>
    <row r="422" spans="12:13" ht="18" x14ac:dyDescent="0.35">
      <c r="L422" s="50"/>
      <c r="M422" s="50"/>
    </row>
    <row r="423" spans="12:13" ht="18" x14ac:dyDescent="0.35">
      <c r="L423" s="50"/>
      <c r="M423" s="50"/>
    </row>
    <row r="424" spans="12:13" ht="18" x14ac:dyDescent="0.35">
      <c r="L424" s="50"/>
      <c r="M424" s="50"/>
    </row>
    <row r="425" spans="12:13" ht="18" x14ac:dyDescent="0.35">
      <c r="L425" s="50"/>
      <c r="M425" s="50"/>
    </row>
    <row r="426" spans="12:13" ht="18" x14ac:dyDescent="0.35">
      <c r="L426" s="50"/>
      <c r="M426" s="50"/>
    </row>
    <row r="427" spans="12:13" ht="18" x14ac:dyDescent="0.35">
      <c r="L427" s="50"/>
      <c r="M427" s="50"/>
    </row>
    <row r="428" spans="12:13" ht="18" x14ac:dyDescent="0.35">
      <c r="L428" s="50"/>
      <c r="M428" s="50"/>
    </row>
    <row r="429" spans="12:13" ht="18" x14ac:dyDescent="0.35">
      <c r="L429" s="50"/>
      <c r="M429" s="50"/>
    </row>
    <row r="430" spans="12:13" ht="18" x14ac:dyDescent="0.35">
      <c r="L430" s="50"/>
      <c r="M430" s="50"/>
    </row>
    <row r="431" spans="12:13" ht="18" x14ac:dyDescent="0.35">
      <c r="L431" s="50"/>
      <c r="M431" s="50"/>
    </row>
    <row r="432" spans="12:13" ht="18" x14ac:dyDescent="0.35">
      <c r="L432" s="50"/>
      <c r="M432" s="50"/>
    </row>
    <row r="433" spans="12:13" ht="18" x14ac:dyDescent="0.35">
      <c r="L433" s="50"/>
      <c r="M433" s="50"/>
    </row>
    <row r="434" spans="12:13" ht="18" x14ac:dyDescent="0.35">
      <c r="L434" s="50"/>
      <c r="M434" s="50"/>
    </row>
    <row r="435" spans="12:13" ht="18" x14ac:dyDescent="0.35">
      <c r="L435" s="50"/>
      <c r="M435" s="50"/>
    </row>
    <row r="436" spans="12:13" ht="18" x14ac:dyDescent="0.35">
      <c r="L436" s="50"/>
      <c r="M436" s="50"/>
    </row>
    <row r="437" spans="12:13" ht="18" x14ac:dyDescent="0.35">
      <c r="L437" s="50"/>
      <c r="M437" s="50"/>
    </row>
    <row r="438" spans="12:13" ht="18" x14ac:dyDescent="0.35">
      <c r="L438" s="50"/>
      <c r="M438" s="50"/>
    </row>
    <row r="439" spans="12:13" ht="18" x14ac:dyDescent="0.35">
      <c r="L439" s="50"/>
      <c r="M439" s="50"/>
    </row>
    <row r="440" spans="12:13" ht="18" x14ac:dyDescent="0.35">
      <c r="L440" s="50"/>
      <c r="M440" s="50"/>
    </row>
    <row r="441" spans="12:13" ht="18" x14ac:dyDescent="0.35">
      <c r="L441" s="50"/>
      <c r="M441" s="50"/>
    </row>
    <row r="442" spans="12:13" ht="18" x14ac:dyDescent="0.35">
      <c r="L442" s="50"/>
      <c r="M442" s="50"/>
    </row>
    <row r="443" spans="12:13" ht="18" x14ac:dyDescent="0.35">
      <c r="L443" s="50"/>
      <c r="M443" s="50"/>
    </row>
    <row r="444" spans="12:13" ht="18" x14ac:dyDescent="0.35">
      <c r="L444" s="50"/>
      <c r="M444" s="50"/>
    </row>
    <row r="445" spans="12:13" ht="18" x14ac:dyDescent="0.35">
      <c r="L445" s="50"/>
      <c r="M445" s="50"/>
    </row>
    <row r="446" spans="12:13" ht="18" x14ac:dyDescent="0.35">
      <c r="L446" s="50"/>
      <c r="M446" s="50"/>
    </row>
    <row r="447" spans="12:13" ht="18" x14ac:dyDescent="0.35">
      <c r="L447" s="50"/>
      <c r="M447" s="50"/>
    </row>
    <row r="448" spans="12:13" ht="18" x14ac:dyDescent="0.35">
      <c r="L448" s="50"/>
      <c r="M448" s="50"/>
    </row>
    <row r="449" spans="12:13" ht="18" x14ac:dyDescent="0.35">
      <c r="L449" s="50"/>
      <c r="M449" s="50"/>
    </row>
    <row r="450" spans="12:13" ht="18" x14ac:dyDescent="0.35">
      <c r="L450" s="50"/>
      <c r="M450" s="50"/>
    </row>
    <row r="451" spans="12:13" ht="18" x14ac:dyDescent="0.35">
      <c r="L451" s="50"/>
      <c r="M451" s="50"/>
    </row>
    <row r="452" spans="12:13" ht="18" x14ac:dyDescent="0.35">
      <c r="L452" s="50"/>
      <c r="M452" s="50"/>
    </row>
    <row r="453" spans="12:13" ht="18" x14ac:dyDescent="0.35">
      <c r="L453" s="50"/>
      <c r="M453" s="50"/>
    </row>
    <row r="454" spans="12:13" ht="18" x14ac:dyDescent="0.35">
      <c r="L454" s="50"/>
      <c r="M454" s="50"/>
    </row>
    <row r="455" spans="12:13" ht="18" x14ac:dyDescent="0.35">
      <c r="L455" s="50"/>
      <c r="M455" s="50"/>
    </row>
    <row r="456" spans="12:13" ht="18" x14ac:dyDescent="0.35">
      <c r="L456" s="50"/>
      <c r="M456" s="50"/>
    </row>
    <row r="457" spans="12:13" ht="18" x14ac:dyDescent="0.35">
      <c r="L457" s="50"/>
      <c r="M457" s="50"/>
    </row>
    <row r="458" spans="12:13" ht="18" x14ac:dyDescent="0.35">
      <c r="L458" s="50"/>
      <c r="M458" s="50"/>
    </row>
    <row r="459" spans="12:13" ht="18" x14ac:dyDescent="0.35">
      <c r="L459" s="50"/>
      <c r="M459" s="50"/>
    </row>
    <row r="460" spans="12:13" ht="18" x14ac:dyDescent="0.35">
      <c r="L460" s="50"/>
      <c r="M460" s="50"/>
    </row>
    <row r="461" spans="12:13" ht="18" x14ac:dyDescent="0.35">
      <c r="L461" s="50"/>
      <c r="M461" s="50"/>
    </row>
    <row r="462" spans="12:13" ht="18" x14ac:dyDescent="0.35">
      <c r="L462" s="50"/>
      <c r="M462" s="50"/>
    </row>
    <row r="463" spans="12:13" ht="18" x14ac:dyDescent="0.35">
      <c r="L463" s="50"/>
      <c r="M463" s="50"/>
    </row>
    <row r="464" spans="12:13" ht="18" x14ac:dyDescent="0.35">
      <c r="L464" s="50"/>
      <c r="M464" s="50"/>
    </row>
    <row r="465" spans="12:13" ht="18" x14ac:dyDescent="0.35">
      <c r="L465" s="50"/>
      <c r="M465" s="50"/>
    </row>
    <row r="466" spans="12:13" ht="18" x14ac:dyDescent="0.35">
      <c r="L466" s="50"/>
      <c r="M466" s="50"/>
    </row>
    <row r="467" spans="12:13" ht="18" x14ac:dyDescent="0.35">
      <c r="L467" s="50"/>
      <c r="M467" s="50"/>
    </row>
    <row r="468" spans="12:13" ht="18" x14ac:dyDescent="0.35">
      <c r="L468" s="50"/>
      <c r="M468" s="50"/>
    </row>
    <row r="469" spans="12:13" x14ac:dyDescent="0.2">
      <c r="M469" s="63">
        <f>SUM(M7:M468)</f>
        <v>0</v>
      </c>
    </row>
  </sheetData>
  <sheetProtection algorithmName="SHA-512" hashValue="+KjotTVIfUpdTeflMNz6EsM01f5Uxj8x978i0oQIXj34hJBbeOBDI7Z6vu8/Vnh7E3X4rb4EasnzfIMXcB+IvQ==" saltValue="d7XmUUKX/pUQI/qSiGmCcQ==" spinCount="100000" sheet="1" objects="1" scenarios="1"/>
  <sortState ref="A4:F379">
    <sortCondition ref="A4:A3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Costs</vt:lpstr>
      <vt:lpstr>Operating rates</vt:lpstr>
      <vt:lpstr>Days</vt:lpstr>
      <vt:lpstr>'Operating rates'!operating_rates_for_100107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pwblm46</dc:creator>
  <cp:lastModifiedBy>Johnson, Gary M</cp:lastModifiedBy>
  <cp:lastPrinted>2010-11-08T19:16:42Z</cp:lastPrinted>
  <dcterms:created xsi:type="dcterms:W3CDTF">2006-09-05T20:30:42Z</dcterms:created>
  <dcterms:modified xsi:type="dcterms:W3CDTF">2017-02-13T15:49:47Z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-920908278</vt:i4>
  </property>
  <property fmtid="{D5CDD505-2E9C-101B-9397-08002B2CF9AE}" pid="3" name="_EmailSubject">
    <vt:lpwstr>Performance incentives</vt:lpwstr>
  </property>
  <property fmtid="{D5CDD505-2E9C-101B-9397-08002B2CF9AE}" pid="4" name="_AuthorEmail">
    <vt:lpwstr>PWGLT16@CO.DHS.state.mn.us</vt:lpwstr>
  </property>
  <property fmtid="{D5CDD505-2E9C-101B-9397-08002B2CF9AE}" pid="5" name="_AuthorEmailDisplayName">
    <vt:lpwstr>Tabelle, Greg</vt:lpwstr>
  </property>
  <property fmtid="{D5CDD505-2E9C-101B-9397-08002B2CF9AE}" pid="6" name="_PreviousAdHocReviewCycleID">
    <vt:i4>1249745474</vt:i4>
  </property>
  <property fmtid="{D5CDD505-2E9C-101B-9397-08002B2CF9AE}" pid="7" name="_ReviewingToolsShownOnce">
    <vt:lpwstr/>
  </property>
</Properties>
</file>